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codeName="ThisWorkbook" defaultThemeVersion="124226"/>
  <xr:revisionPtr revIDLastSave="0" documentId="13_ncr:1_{20FE32F1-0BF3-45C4-B62F-29F1CB497964}" xr6:coauthVersionLast="45" xr6:coauthVersionMax="45" xr10:uidLastSave="{00000000-0000-0000-0000-000000000000}"/>
  <bookViews>
    <workbookView xWindow="-120" yWindow="-120" windowWidth="24240" windowHeight="13140" firstSheet="3" activeTab="6" xr2:uid="{00000000-000D-0000-FFFF-FFFF00000000}"/>
  </bookViews>
  <sheets>
    <sheet name="1.STAFF-OCT-2020" sheetId="8" r:id="rId1"/>
    <sheet name="2.Labour-OCT-2020" sheetId="10" r:id="rId2"/>
    <sheet name="3.cash &amp; bank salary -OCT-2020" sheetId="25" r:id="rId3"/>
    <sheet name="4.OT (PF)-OCT-2020" sheetId="13" r:id="rId4"/>
    <sheet name="5.SPECIAL CASE" sheetId="26" r:id="rId5"/>
    <sheet name="BANK DETAILS-OCT-2020" sheetId="12" r:id="rId6"/>
    <sheet name="FINAL SHEET-OCT-2020" sheetId="15" r:id="rId7"/>
    <sheet name="pay slip" sheetId="27" r:id="rId8"/>
    <sheet name="PAY SLIP -STAFF" sheetId="28" r:id="rId9"/>
    <sheet name="LABOURS-PAY SLIP" sheetId="29" r:id="rId10"/>
    <sheet name="NAME LIST" sheetId="30" r:id="rId11"/>
    <sheet name="Sheet1" sheetId="31" r:id="rId12"/>
    <sheet name="Sheet2" sheetId="32" r:id="rId13"/>
    <sheet name="Sheet3" sheetId="33" r:id="rId14"/>
    <sheet name="MONTHLY ST-1" sheetId="34" r:id="rId15"/>
    <sheet name="M-ST-2" sheetId="35" r:id="rId16"/>
    <sheet name="M-ST-3" sheetId="36" r:id="rId17"/>
    <sheet name="M-ST-4" sheetId="37" r:id="rId18"/>
  </sheets>
  <definedNames>
    <definedName name="_xlnm.Print_Area" localSheetId="0">'1.STAFF-OCT-2020'!$A$1:$X$13</definedName>
    <definedName name="_xlnm.Print_Area" localSheetId="1">'2.Labour-OCT-2020'!$A$1:$Y$14</definedName>
    <definedName name="_xlnm.Print_Area" localSheetId="2">'3.cash &amp; bank salary -OCT-2020'!$A$1:$B$58</definedName>
    <definedName name="_xlnm.Print_Area" localSheetId="3">'4.OT (PF)-OCT-2020'!$A$1:$I$13</definedName>
    <definedName name="_xlnm.Print_Area" localSheetId="5">'BANK DETAILS-OCT-2020'!$A$1:$G$30</definedName>
    <definedName name="_xlnm.Print_Area" localSheetId="6">'FINAL SHEET-OCT-2020'!$A$1:$D$31</definedName>
    <definedName name="_xlnm.Print_Area" localSheetId="9">'LABOURS-PAY SLIP'!$A$1:$J$325</definedName>
    <definedName name="_xlnm.Print_Area" localSheetId="17">'M-ST-4'!$A$1:$D$15</definedName>
    <definedName name="_xlnm.Print_Area" localSheetId="7">'pay slip'!$A$1:$J$33</definedName>
    <definedName name="_xlnm.Print_Area" localSheetId="8">'PAY SLIP -STAFF'!$A$1:$J$228</definedName>
    <definedName name="_xlnm.Print_Area" localSheetId="11">Sheet1!$A$1:$I$51</definedName>
    <definedName name="_xlnm.Print_Area" localSheetId="13">Sheet3!$A$1:$AB$16</definedName>
  </definedNames>
  <calcPr calcId="181029"/>
</workbook>
</file>

<file path=xl/calcChain.xml><?xml version="1.0" encoding="utf-8"?>
<calcChain xmlns="http://schemas.openxmlformats.org/spreadsheetml/2006/main">
  <c r="D16" i="15" l="1"/>
  <c r="D15" i="15"/>
  <c r="K48" i="25" l="1"/>
  <c r="K49" i="25"/>
  <c r="K50" i="25"/>
  <c r="K51" i="25"/>
  <c r="K52" i="25"/>
  <c r="K53" i="25"/>
  <c r="K54" i="25"/>
  <c r="K55" i="25"/>
  <c r="K56" i="25"/>
  <c r="K57" i="25"/>
  <c r="K58" i="25"/>
  <c r="K4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7" i="25"/>
  <c r="J58" i="25"/>
  <c r="J41" i="25"/>
  <c r="E39" i="25"/>
  <c r="H39" i="25" s="1"/>
  <c r="F12" i="26" l="1"/>
  <c r="F11" i="26"/>
  <c r="G56" i="25" l="1"/>
  <c r="E56" i="25"/>
  <c r="G55" i="25"/>
  <c r="E55" i="25"/>
  <c r="G37" i="25"/>
  <c r="E37" i="25"/>
  <c r="G54" i="25"/>
  <c r="E54" i="25"/>
  <c r="H37" i="25" l="1"/>
  <c r="H56" i="25"/>
  <c r="G24" i="12" s="1"/>
  <c r="H54" i="25"/>
  <c r="G23" i="12" s="1"/>
  <c r="H55" i="25"/>
  <c r="G25" i="12" s="1"/>
  <c r="G36" i="25"/>
  <c r="E36" i="25"/>
  <c r="G35" i="25"/>
  <c r="E35" i="25"/>
  <c r="E34" i="25"/>
  <c r="G34" i="25"/>
  <c r="E38" i="25"/>
  <c r="G38" i="25"/>
  <c r="G53" i="25"/>
  <c r="E53" i="25"/>
  <c r="H53" i="25" l="1"/>
  <c r="G27" i="12" s="1"/>
  <c r="H36" i="25"/>
  <c r="H35" i="25"/>
  <c r="H34" i="25"/>
  <c r="H38" i="25"/>
  <c r="E52" i="25" l="1"/>
  <c r="G52" i="25"/>
  <c r="H12" i="8"/>
  <c r="J11" i="8"/>
  <c r="H11" i="8"/>
  <c r="E47" i="25"/>
  <c r="H52" i="25" l="1"/>
  <c r="G26" i="12" s="1"/>
  <c r="E50" i="25"/>
  <c r="G13" i="25" l="1"/>
  <c r="E22" i="25"/>
  <c r="G22" i="25"/>
  <c r="G33" i="25"/>
  <c r="G11" i="25"/>
  <c r="E33" i="25"/>
  <c r="E11" i="25"/>
  <c r="E13" i="25"/>
  <c r="H22" i="25" l="1"/>
  <c r="H33" i="25"/>
  <c r="H11" i="25"/>
  <c r="I11" i="25" s="1"/>
  <c r="H13" i="25"/>
  <c r="I13" i="25" s="1"/>
  <c r="E31" i="25"/>
  <c r="G31" i="25"/>
  <c r="H31" i="25" l="1"/>
  <c r="I31" i="25" s="1"/>
  <c r="E26" i="25"/>
  <c r="G26" i="25"/>
  <c r="G29" i="25"/>
  <c r="E29" i="25"/>
  <c r="E28" i="25"/>
  <c r="G28" i="25"/>
  <c r="G57" i="25"/>
  <c r="E57" i="25"/>
  <c r="G51" i="25"/>
  <c r="E51" i="25"/>
  <c r="H51" i="25" l="1"/>
  <c r="G20" i="12" s="1"/>
  <c r="H57" i="25"/>
  <c r="G18" i="12" s="1"/>
  <c r="H29" i="25"/>
  <c r="I29" i="25" s="1"/>
  <c r="H26" i="25"/>
  <c r="H28" i="25"/>
  <c r="I28" i="25" s="1"/>
  <c r="G50" i="25" l="1"/>
  <c r="H50" i="25" l="1"/>
  <c r="G19" i="12" s="1"/>
  <c r="E49" i="25"/>
  <c r="E48" i="25" l="1"/>
  <c r="H6" i="33" l="1"/>
  <c r="J6" i="33" s="1"/>
  <c r="H7" i="33"/>
  <c r="J7" i="33" s="1"/>
  <c r="P7" i="33" s="1"/>
  <c r="J8" i="33"/>
  <c r="P8" i="33" s="1"/>
  <c r="G9" i="33"/>
  <c r="U9" i="33"/>
  <c r="V9" i="33"/>
  <c r="Y9" i="33"/>
  <c r="F8" i="32"/>
  <c r="F9" i="32" s="1"/>
  <c r="O8" i="33" l="1"/>
  <c r="Q8" i="33" s="1"/>
  <c r="K8" i="33"/>
  <c r="L8" i="33" s="1"/>
  <c r="S8" i="33" s="1"/>
  <c r="T8" i="33" s="1"/>
  <c r="W8" i="33" s="1"/>
  <c r="O7" i="33"/>
  <c r="Q7" i="33" s="1"/>
  <c r="K7" i="33"/>
  <c r="L7" i="33" s="1"/>
  <c r="S7" i="33" s="1"/>
  <c r="T7" i="33" s="1"/>
  <c r="W7" i="33" s="1"/>
  <c r="X7" i="33" s="1"/>
  <c r="P6" i="33"/>
  <c r="P9" i="33" s="1"/>
  <c r="K6" i="33"/>
  <c r="O6" i="33"/>
  <c r="J9" i="33"/>
  <c r="G41" i="31"/>
  <c r="E41" i="31"/>
  <c r="H41" i="31" s="1"/>
  <c r="G40" i="31"/>
  <c r="E40" i="31"/>
  <c r="G39" i="31"/>
  <c r="E39" i="31"/>
  <c r="H39" i="31" s="1"/>
  <c r="G38" i="31"/>
  <c r="E38" i="31"/>
  <c r="G37" i="31"/>
  <c r="E37" i="31"/>
  <c r="H37" i="31" s="1"/>
  <c r="G36" i="31"/>
  <c r="E36" i="31"/>
  <c r="G35" i="31"/>
  <c r="E35" i="31"/>
  <c r="H35" i="31" s="1"/>
  <c r="G34" i="31"/>
  <c r="E34" i="31"/>
  <c r="G33" i="31"/>
  <c r="E33" i="31"/>
  <c r="H33" i="31" s="1"/>
  <c r="G32" i="31"/>
  <c r="E32" i="31"/>
  <c r="G31" i="31"/>
  <c r="E31" i="31"/>
  <c r="H31" i="31" s="1"/>
  <c r="G30" i="31"/>
  <c r="E30" i="31"/>
  <c r="G29" i="31"/>
  <c r="E29" i="31"/>
  <c r="H29" i="31" s="1"/>
  <c r="G28" i="31"/>
  <c r="E28" i="31"/>
  <c r="G27" i="31"/>
  <c r="E27" i="31"/>
  <c r="H27" i="31" s="1"/>
  <c r="G26" i="31"/>
  <c r="E26" i="31"/>
  <c r="G25" i="31"/>
  <c r="E25" i="31"/>
  <c r="H25" i="31" s="1"/>
  <c r="G24" i="31"/>
  <c r="E24" i="31"/>
  <c r="G23" i="31"/>
  <c r="E23" i="31"/>
  <c r="H23" i="31" s="1"/>
  <c r="G22" i="31"/>
  <c r="E22" i="31"/>
  <c r="G21" i="31"/>
  <c r="E21" i="31"/>
  <c r="H21" i="31" s="1"/>
  <c r="G20" i="31"/>
  <c r="E20" i="31"/>
  <c r="G19" i="31"/>
  <c r="E19" i="31"/>
  <c r="H19" i="31" s="1"/>
  <c r="G18" i="31"/>
  <c r="E18" i="31"/>
  <c r="G17" i="31"/>
  <c r="E17" i="31"/>
  <c r="H17" i="31" s="1"/>
  <c r="G16" i="31"/>
  <c r="E16" i="31"/>
  <c r="G15" i="31"/>
  <c r="E15" i="31"/>
  <c r="H15" i="31" s="1"/>
  <c r="G14" i="31"/>
  <c r="E14" i="31"/>
  <c r="G13" i="31"/>
  <c r="E13" i="31"/>
  <c r="H13" i="31" s="1"/>
  <c r="G12" i="31"/>
  <c r="E12" i="31"/>
  <c r="G11" i="31"/>
  <c r="E11" i="31"/>
  <c r="H11" i="31" s="1"/>
  <c r="G10" i="31"/>
  <c r="E10" i="31"/>
  <c r="G9" i="31"/>
  <c r="E9" i="31"/>
  <c r="H9" i="31" s="1"/>
  <c r="G8" i="31"/>
  <c r="E8" i="31"/>
  <c r="G7" i="31"/>
  <c r="E7" i="31"/>
  <c r="E42" i="31" l="1"/>
  <c r="M7" i="33"/>
  <c r="N7" i="33" s="1"/>
  <c r="H40" i="31"/>
  <c r="M8" i="33"/>
  <c r="N8" i="33" s="1"/>
  <c r="Q6" i="33"/>
  <c r="Q9" i="33" s="1"/>
  <c r="O9" i="33"/>
  <c r="M6" i="33"/>
  <c r="K9" i="33"/>
  <c r="L6" i="33"/>
  <c r="G42" i="31"/>
  <c r="H8" i="31"/>
  <c r="H10" i="31"/>
  <c r="H12" i="31"/>
  <c r="H14" i="31"/>
  <c r="H16" i="31"/>
  <c r="H18" i="31"/>
  <c r="H20" i="31"/>
  <c r="H22" i="31"/>
  <c r="H24" i="31"/>
  <c r="H26" i="31"/>
  <c r="H28" i="31"/>
  <c r="H30" i="31"/>
  <c r="H32" i="31"/>
  <c r="H34" i="31"/>
  <c r="H36" i="31"/>
  <c r="H38" i="31"/>
  <c r="H7" i="31"/>
  <c r="G13" i="8"/>
  <c r="M9" i="33" l="1"/>
  <c r="L9" i="33"/>
  <c r="N6" i="33"/>
  <c r="N9" i="33" s="1"/>
  <c r="S6" i="33"/>
  <c r="H42" i="31"/>
  <c r="S9" i="33" l="1"/>
  <c r="T6" i="33"/>
  <c r="T9" i="33" l="1"/>
  <c r="W6" i="33"/>
  <c r="E32" i="25"/>
  <c r="G32" i="25"/>
  <c r="X6" i="33" l="1"/>
  <c r="X9" i="33" s="1"/>
  <c r="W9" i="33"/>
  <c r="H32" i="25"/>
  <c r="Y13" i="8"/>
  <c r="G49" i="25"/>
  <c r="H49" i="25" s="1"/>
  <c r="G22" i="12" s="1"/>
  <c r="E23" i="25" l="1"/>
  <c r="G23" i="25"/>
  <c r="E30" i="25"/>
  <c r="G30" i="25"/>
  <c r="E27" i="25"/>
  <c r="G27" i="25"/>
  <c r="H23" i="25" l="1"/>
  <c r="I23" i="25" s="1"/>
  <c r="H30" i="25"/>
  <c r="I30" i="25" s="1"/>
  <c r="H27" i="25"/>
  <c r="I27" i="25" s="1"/>
  <c r="E25" i="25" l="1"/>
  <c r="G25" i="25"/>
  <c r="H25" i="25" l="1"/>
  <c r="I25" i="25" s="1"/>
  <c r="G48" i="25"/>
  <c r="G47" i="25"/>
  <c r="H47" i="25" s="1"/>
  <c r="I47" i="25" l="1"/>
  <c r="G17" i="12"/>
  <c r="H48" i="25"/>
  <c r="J12" i="8"/>
  <c r="J13" i="8" s="1"/>
  <c r="I48" i="25" l="1"/>
  <c r="G21" i="12"/>
  <c r="G28" i="12" s="1"/>
  <c r="G24" i="25"/>
  <c r="E24" i="25"/>
  <c r="E21" i="25"/>
  <c r="G21" i="25"/>
  <c r="D18" i="15" l="1"/>
  <c r="H24" i="25"/>
  <c r="I24" i="25" s="1"/>
  <c r="H21" i="25"/>
  <c r="I21" i="25" s="1"/>
  <c r="E20" i="25"/>
  <c r="G20" i="25"/>
  <c r="H20" i="25" l="1"/>
  <c r="I20" i="25" s="1"/>
  <c r="E18" i="25" l="1"/>
  <c r="E19" i="25"/>
  <c r="G19" i="25"/>
  <c r="G18" i="25"/>
  <c r="H19" i="25" l="1"/>
  <c r="I19" i="25" s="1"/>
  <c r="H18" i="25"/>
  <c r="I18" i="25" s="1"/>
  <c r="E14" i="25" l="1"/>
  <c r="E16" i="25" l="1"/>
  <c r="G16" i="25"/>
  <c r="G17" i="25"/>
  <c r="E17" i="25"/>
  <c r="H17" i="25" l="1"/>
  <c r="I17" i="25" s="1"/>
  <c r="H16" i="25"/>
  <c r="I16" i="25" s="1"/>
  <c r="G15" i="25" l="1"/>
  <c r="E15" i="25"/>
  <c r="H15" i="25" l="1"/>
  <c r="I15" i="25" s="1"/>
  <c r="G14" i="25" l="1"/>
  <c r="H14" i="25" l="1"/>
  <c r="I14" i="25" s="1"/>
  <c r="J225" i="28" l="1"/>
  <c r="G225" i="28"/>
  <c r="E225" i="28"/>
  <c r="B226" i="28" s="1"/>
  <c r="D217" i="28"/>
  <c r="D225" i="28" s="1"/>
  <c r="G13" i="28"/>
  <c r="B227" i="28" l="1"/>
  <c r="B228" i="28" s="1"/>
  <c r="E11" i="13" l="1"/>
  <c r="G11" i="13" s="1"/>
  <c r="H11" i="13" s="1"/>
  <c r="G22" i="28" l="1"/>
  <c r="G55" i="28" l="1"/>
  <c r="G22" i="27" l="1"/>
  <c r="J322" i="29"/>
  <c r="E322" i="29"/>
  <c r="D322" i="29"/>
  <c r="G314" i="29"/>
  <c r="G322" i="29" s="1"/>
  <c r="J287" i="29"/>
  <c r="E287" i="29"/>
  <c r="D287" i="29"/>
  <c r="G279" i="29"/>
  <c r="G287" i="29" s="1"/>
  <c r="J255" i="29"/>
  <c r="E255" i="29"/>
  <c r="D255" i="29"/>
  <c r="G247" i="29"/>
  <c r="G255" i="29" s="1"/>
  <c r="J222" i="29"/>
  <c r="E222" i="29"/>
  <c r="D222" i="29"/>
  <c r="G214" i="29"/>
  <c r="G222" i="29" s="1"/>
  <c r="J190" i="29"/>
  <c r="E190" i="29"/>
  <c r="D190" i="29"/>
  <c r="G182" i="29"/>
  <c r="G190" i="29" s="1"/>
  <c r="J158" i="29"/>
  <c r="E158" i="29"/>
  <c r="D158" i="29"/>
  <c r="G158" i="29"/>
  <c r="J126" i="29"/>
  <c r="E126" i="29"/>
  <c r="D126" i="29"/>
  <c r="G118" i="29"/>
  <c r="G126" i="29" s="1"/>
  <c r="J94" i="29"/>
  <c r="E94" i="29"/>
  <c r="D94" i="29"/>
  <c r="G86" i="29"/>
  <c r="G94" i="29" s="1"/>
  <c r="J62" i="29"/>
  <c r="E62" i="29"/>
  <c r="D62" i="29"/>
  <c r="G54" i="29"/>
  <c r="G62" i="29" s="1"/>
  <c r="G21" i="29"/>
  <c r="G29" i="29" s="1"/>
  <c r="J29" i="29"/>
  <c r="E29" i="29"/>
  <c r="D29" i="29"/>
  <c r="B192" i="29" l="1"/>
  <c r="B193" i="29" s="1"/>
  <c r="B224" i="29"/>
  <c r="B225" i="29" s="1"/>
  <c r="B324" i="29"/>
  <c r="B325" i="29" s="1"/>
  <c r="B289" i="29"/>
  <c r="B290" i="29" s="1"/>
  <c r="B257" i="29"/>
  <c r="B258" i="29" s="1"/>
  <c r="B160" i="29"/>
  <c r="B161" i="29" s="1"/>
  <c r="B128" i="29"/>
  <c r="B129" i="29" s="1"/>
  <c r="B96" i="29"/>
  <c r="B97" i="29" s="1"/>
  <c r="B64" i="29"/>
  <c r="B65" i="29" s="1"/>
  <c r="B31" i="29"/>
  <c r="B32" i="29" s="1"/>
  <c r="G12" i="25" l="1"/>
  <c r="E12" i="25"/>
  <c r="G10" i="25"/>
  <c r="H12" i="25" l="1"/>
  <c r="I12" i="25" s="1"/>
  <c r="H10" i="25"/>
  <c r="I10" i="25" s="1"/>
  <c r="O12" i="8" l="1"/>
  <c r="P12" i="8"/>
  <c r="J22" i="28"/>
  <c r="O11" i="8"/>
  <c r="P11" i="8"/>
  <c r="O13" i="8" l="1"/>
  <c r="P13" i="8"/>
  <c r="G58" i="25"/>
  <c r="G7" i="25"/>
  <c r="G8" i="25"/>
  <c r="G9" i="25"/>
  <c r="G40" i="25"/>
  <c r="E193" i="28" l="1"/>
  <c r="B194" i="28" s="1"/>
  <c r="D185" i="28"/>
  <c r="D193" i="28" s="1"/>
  <c r="E161" i="28"/>
  <c r="B162" i="28" s="1"/>
  <c r="D153" i="28"/>
  <c r="D161" i="28" s="1"/>
  <c r="E129" i="28"/>
  <c r="B130" i="28" s="1"/>
  <c r="D121" i="28"/>
  <c r="D129" i="28" s="1"/>
  <c r="G96" i="28"/>
  <c r="E96" i="28"/>
  <c r="B97" i="28" s="1"/>
  <c r="D88" i="28"/>
  <c r="D96" i="28" s="1"/>
  <c r="E63" i="28"/>
  <c r="G46" i="28"/>
  <c r="B46" i="28"/>
  <c r="B42" i="28"/>
  <c r="E30" i="28"/>
  <c r="B31" i="28" s="1"/>
  <c r="D55" i="28" l="1"/>
  <c r="D30" i="28"/>
  <c r="B64" i="27"/>
  <c r="J63" i="27"/>
  <c r="G55" i="27"/>
  <c r="G63" i="27" s="1"/>
  <c r="B65" i="27" l="1"/>
  <c r="B66" i="27" s="1"/>
  <c r="D63" i="28"/>
  <c r="D63" i="27"/>
  <c r="E7" i="13" l="1"/>
  <c r="E8" i="13"/>
  <c r="E9" i="13"/>
  <c r="E10" i="13"/>
  <c r="E6" i="13"/>
  <c r="G193" i="28" l="1"/>
  <c r="J193" i="28" l="1"/>
  <c r="B195" i="28" s="1"/>
  <c r="B196" i="28" s="1"/>
  <c r="E40" i="25"/>
  <c r="H40" i="25" s="1"/>
  <c r="I40" i="25" s="1"/>
  <c r="J23" i="28" l="1"/>
  <c r="E9" i="25" l="1"/>
  <c r="E8" i="25"/>
  <c r="E7" i="25"/>
  <c r="E58" i="25"/>
  <c r="V13" i="8" l="1"/>
  <c r="H8" i="25" l="1"/>
  <c r="I8" i="25" s="1"/>
  <c r="H9" i="25"/>
  <c r="I9" i="25" s="1"/>
  <c r="H7" i="25" l="1"/>
  <c r="I7" i="25" s="1"/>
  <c r="E41" i="25"/>
  <c r="G41" i="25" l="1"/>
  <c r="H58" i="25" l="1"/>
  <c r="I58" i="25"/>
  <c r="H41" i="25"/>
  <c r="I41" i="25" l="1"/>
  <c r="W14" i="10" l="1"/>
  <c r="V14" i="10"/>
  <c r="L13" i="10"/>
  <c r="N13" i="10" s="1"/>
  <c r="K13" i="10"/>
  <c r="Q13" i="10" s="1"/>
  <c r="I13" i="10"/>
  <c r="L12" i="10"/>
  <c r="K12" i="10"/>
  <c r="Q12" i="10" s="1"/>
  <c r="I12" i="10"/>
  <c r="L11" i="10"/>
  <c r="K11" i="10"/>
  <c r="Q11" i="10" s="1"/>
  <c r="I11" i="10"/>
  <c r="L10" i="10"/>
  <c r="K10" i="10"/>
  <c r="Q10" i="10" s="1"/>
  <c r="I10" i="10"/>
  <c r="L9" i="10"/>
  <c r="K9" i="10"/>
  <c r="Q9" i="10" s="1"/>
  <c r="I9" i="10"/>
  <c r="L8" i="10"/>
  <c r="N8" i="10" s="1"/>
  <c r="K8" i="10"/>
  <c r="I8" i="10"/>
  <c r="U13" i="8"/>
  <c r="G6" i="13"/>
  <c r="Q8" i="10" l="1"/>
  <c r="M12" i="10"/>
  <c r="N12" i="10"/>
  <c r="M11" i="10"/>
  <c r="N11" i="10"/>
  <c r="M10" i="10"/>
  <c r="N10" i="10"/>
  <c r="M9" i="10"/>
  <c r="N9" i="10"/>
  <c r="P11" i="10"/>
  <c r="R11" i="10" s="1"/>
  <c r="P8" i="10"/>
  <c r="R8" i="10" s="1"/>
  <c r="P9" i="10"/>
  <c r="P13" i="10"/>
  <c r="R13" i="10" s="1"/>
  <c r="P10" i="10"/>
  <c r="R10" i="10" s="1"/>
  <c r="P12" i="10"/>
  <c r="R12" i="10" s="1"/>
  <c r="M8" i="10"/>
  <c r="K14" i="10"/>
  <c r="L14" i="10"/>
  <c r="M13" i="10"/>
  <c r="H6" i="13"/>
  <c r="E18" i="15"/>
  <c r="G10" i="13"/>
  <c r="H10" i="13" s="1"/>
  <c r="G9" i="13"/>
  <c r="H9" i="13" s="1"/>
  <c r="G8" i="13"/>
  <c r="H8" i="13" s="1"/>
  <c r="G7" i="13"/>
  <c r="H7" i="13" s="1"/>
  <c r="T13" i="10" l="1"/>
  <c r="U13" i="10" s="1"/>
  <c r="X13" i="10" s="1"/>
  <c r="Y13" i="10" s="1"/>
  <c r="D10" i="12" s="1"/>
  <c r="T10" i="10"/>
  <c r="U10" i="10" s="1"/>
  <c r="X10" i="10" s="1"/>
  <c r="Y10" i="10" s="1"/>
  <c r="D7" i="12" s="1"/>
  <c r="T9" i="10"/>
  <c r="U9" i="10" s="1"/>
  <c r="X9" i="10" s="1"/>
  <c r="Y9" i="10" s="1"/>
  <c r="D5" i="12" s="1"/>
  <c r="T12" i="10"/>
  <c r="U12" i="10" s="1"/>
  <c r="X12" i="10" s="1"/>
  <c r="T11" i="10"/>
  <c r="U11" i="10" s="1"/>
  <c r="X11" i="10" s="1"/>
  <c r="T8" i="10"/>
  <c r="U8" i="10" s="1"/>
  <c r="X8" i="10" s="1"/>
  <c r="Y8" i="10" s="1"/>
  <c r="O11" i="10"/>
  <c r="O10" i="10"/>
  <c r="O12" i="10"/>
  <c r="O9" i="10"/>
  <c r="O8" i="10"/>
  <c r="J30" i="27"/>
  <c r="G30" i="27"/>
  <c r="D30" i="27"/>
  <c r="G12" i="13"/>
  <c r="D17" i="15" s="1"/>
  <c r="M14" i="10"/>
  <c r="Q14" i="10"/>
  <c r="R9" i="10"/>
  <c r="N14" i="10"/>
  <c r="P14" i="10"/>
  <c r="O13" i="10"/>
  <c r="K12" i="8"/>
  <c r="K11" i="8"/>
  <c r="J55" i="28"/>
  <c r="G129" i="28"/>
  <c r="K13" i="8" l="1"/>
  <c r="B32" i="27"/>
  <c r="B33" i="27" s="1"/>
  <c r="G30" i="28"/>
  <c r="G63" i="28"/>
  <c r="M11" i="8"/>
  <c r="G161" i="28"/>
  <c r="M12" i="8"/>
  <c r="Y11" i="10"/>
  <c r="D9" i="12" s="1"/>
  <c r="Y12" i="10"/>
  <c r="D8" i="12" s="1"/>
  <c r="Z14" i="10"/>
  <c r="R14" i="10"/>
  <c r="J96" i="28"/>
  <c r="B98" i="28" s="1"/>
  <c r="B99" i="28" s="1"/>
  <c r="O14" i="10"/>
  <c r="T14" i="10"/>
  <c r="X14" i="10"/>
  <c r="U14" i="10"/>
  <c r="Q12" i="8"/>
  <c r="J129" i="28"/>
  <c r="B131" i="28" s="1"/>
  <c r="B132" i="28" s="1"/>
  <c r="L11" i="8"/>
  <c r="L12" i="8"/>
  <c r="Q11" i="8"/>
  <c r="Q13" i="8" l="1"/>
  <c r="M13" i="8"/>
  <c r="L13" i="8"/>
  <c r="J161" i="28"/>
  <c r="B163" i="28" s="1"/>
  <c r="B164" i="28" s="1"/>
  <c r="S12" i="8"/>
  <c r="T12" i="8" s="1"/>
  <c r="W12" i="8" s="1"/>
  <c r="J30" i="28"/>
  <c r="B32" i="28" s="1"/>
  <c r="B33" i="28" s="1"/>
  <c r="J56" i="28"/>
  <c r="J63" i="28" s="1"/>
  <c r="B65" i="28" s="1"/>
  <c r="B66" i="28" s="1"/>
  <c r="S11" i="8"/>
  <c r="D4" i="12"/>
  <c r="N11" i="8"/>
  <c r="N12" i="8"/>
  <c r="N13" i="8" l="1"/>
  <c r="T11" i="8"/>
  <c r="S13" i="8"/>
  <c r="D6" i="12"/>
  <c r="X12" i="8"/>
  <c r="Y14" i="10"/>
  <c r="W11" i="8" l="1"/>
  <c r="T13" i="8"/>
  <c r="W13" i="8" l="1"/>
  <c r="D3" i="12"/>
  <c r="D11" i="12" s="1"/>
  <c r="X11" i="8"/>
  <c r="X13" i="8" s="1"/>
  <c r="D14" i="15" s="1"/>
  <c r="D1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9" authorId="0" shapeId="0" xr:uid="{9520F89A-C576-400F-B644-ADDFCAA4451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83183*0.75% 624 MAY TO OCT TDS</t>
        </r>
      </text>
    </comment>
    <comment ref="J47" authorId="0" shapeId="0" xr:uid="{FF8855EF-F3DC-4952-8DDD-D1E6A96615F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126651*.75% 950 MAY TO OCT TDS</t>
        </r>
      </text>
    </comment>
    <comment ref="J48" authorId="0" shapeId="0" xr:uid="{AA5EA564-2323-43D9-8A3A-14BE47EC294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78720*.75% 591 MAY TO OCT TDS</t>
        </r>
      </text>
    </comment>
  </commentList>
</comments>
</file>

<file path=xl/sharedStrings.xml><?xml version="1.0" encoding="utf-8"?>
<sst xmlns="http://schemas.openxmlformats.org/spreadsheetml/2006/main" count="1280" uniqueCount="339">
  <si>
    <t>Name</t>
  </si>
  <si>
    <t>Per Day Salary</t>
  </si>
  <si>
    <t>OT Amount</t>
  </si>
  <si>
    <t>SI.   NO</t>
  </si>
  <si>
    <t>ESI NO</t>
  </si>
  <si>
    <t>UAN NO</t>
  </si>
  <si>
    <t>DEPARTMENT</t>
  </si>
  <si>
    <t>NAME</t>
  </si>
  <si>
    <t>Date of Joining</t>
  </si>
  <si>
    <t xml:space="preserve">Total Salary </t>
  </si>
  <si>
    <t>Per day</t>
  </si>
  <si>
    <t>Minimun Wages</t>
  </si>
  <si>
    <t>Incentive</t>
  </si>
  <si>
    <t>No of Days Persent</t>
  </si>
  <si>
    <t>This Month Salary</t>
  </si>
  <si>
    <t>EPF SALARY</t>
  </si>
  <si>
    <t>EE 12%</t>
  </si>
  <si>
    <t>EPF Payable</t>
  </si>
  <si>
    <t>ESI Payable</t>
  </si>
  <si>
    <t>Total Deduction</t>
  </si>
  <si>
    <t>NET SALARY</t>
  </si>
  <si>
    <t>ARREARS</t>
  </si>
  <si>
    <t>Total</t>
  </si>
  <si>
    <t>BANK</t>
  </si>
  <si>
    <t>CASH</t>
  </si>
  <si>
    <t>Bank Ac #</t>
  </si>
  <si>
    <t>TOTAL</t>
  </si>
  <si>
    <t>SI. NO</t>
  </si>
  <si>
    <t>Name of the Employee</t>
  </si>
  <si>
    <t>No of Days Present</t>
  </si>
  <si>
    <t>OT HOURS</t>
  </si>
  <si>
    <t>OT AMOUNT</t>
  </si>
  <si>
    <t>Cash Net amount</t>
  </si>
  <si>
    <t>S. No</t>
  </si>
  <si>
    <t>Bank A/C no</t>
  </si>
  <si>
    <t>Salary  AMT</t>
  </si>
  <si>
    <t>S.NO</t>
  </si>
  <si>
    <t>S. NO</t>
  </si>
  <si>
    <t>Bank A/C No</t>
  </si>
  <si>
    <t>Per day Salary</t>
  </si>
  <si>
    <t>OT Per Hour Amount</t>
  </si>
  <si>
    <t>OT Hours</t>
  </si>
  <si>
    <t>Sheet 1,2</t>
  </si>
  <si>
    <t>ESI PF EMP by Bank</t>
  </si>
  <si>
    <t>Sheet 3</t>
  </si>
  <si>
    <t>Cash Salary</t>
  </si>
  <si>
    <t>OT by Bank</t>
  </si>
  <si>
    <t>Prepared By</t>
  </si>
  <si>
    <t>Checked By</t>
  </si>
  <si>
    <t>Name of the Employee
Designation</t>
  </si>
  <si>
    <t>80% of gross salary</t>
  </si>
  <si>
    <t>mediclaim&amp;ADVANCE</t>
  </si>
  <si>
    <t>CHECKING INCHARGE</t>
  </si>
  <si>
    <t>S. Radha</t>
  </si>
  <si>
    <t>LINE SUPERVISER</t>
  </si>
  <si>
    <t>S.SELVI</t>
  </si>
  <si>
    <t>DOCUMENT NO:</t>
  </si>
  <si>
    <t>TITLE:</t>
  </si>
  <si>
    <t>STAFF SALARY</t>
  </si>
  <si>
    <t>WORKER CASH SALARY</t>
  </si>
  <si>
    <t>ESI,PF EMPLOYEE OT BANK</t>
  </si>
  <si>
    <t>TITLE</t>
  </si>
  <si>
    <t>MEDI CLAIM&amp;ADVANCE</t>
  </si>
  <si>
    <t>SINGER TAILER</t>
  </si>
  <si>
    <t>R. Geetha</t>
  </si>
  <si>
    <t>OVERLOCK TAILOR</t>
  </si>
  <si>
    <t>K. Padmavathi</t>
  </si>
  <si>
    <t xml:space="preserve">CHECKING </t>
  </si>
  <si>
    <t>P. Uma</t>
  </si>
  <si>
    <t>M. Thilagavathi</t>
  </si>
  <si>
    <t>TAILOR</t>
  </si>
  <si>
    <t>B.INDHUMATHI</t>
  </si>
  <si>
    <t>JAYAMANI</t>
  </si>
  <si>
    <t>CHECKING</t>
  </si>
  <si>
    <t>V. Rohini</t>
  </si>
  <si>
    <t>R.GEETHA</t>
  </si>
  <si>
    <t>P.UMA</t>
  </si>
  <si>
    <t>M.THILAGAVATHI</t>
  </si>
  <si>
    <t>K.PADMAVATHI</t>
  </si>
  <si>
    <t>ROHINI.V</t>
  </si>
  <si>
    <t>P. GOVINDHA RAJ</t>
  </si>
  <si>
    <t>S. RADHA</t>
  </si>
  <si>
    <t>R. GEETHA</t>
  </si>
  <si>
    <t>M.THILAGAVATHY</t>
  </si>
  <si>
    <t>G.GOPALARATHINAM</t>
  </si>
  <si>
    <t>K.SATHYAPRIYA</t>
  </si>
  <si>
    <t>S.KAMALAM</t>
  </si>
  <si>
    <t>V.GNANESHWARI</t>
  </si>
  <si>
    <t>C.KAMATCHI</t>
  </si>
  <si>
    <t>S.SANTHAMANI</t>
  </si>
  <si>
    <t>S.SANGEETHA</t>
  </si>
  <si>
    <t>MONTH:</t>
  </si>
  <si>
    <t>MONTH :                    APRIL 2019</t>
  </si>
  <si>
    <t>SHEET</t>
  </si>
  <si>
    <t>PARTICULAR</t>
  </si>
  <si>
    <t>AMOUNT</t>
  </si>
  <si>
    <t>Sheet 4</t>
  </si>
  <si>
    <t>Sheet 5</t>
  </si>
  <si>
    <t>SNO</t>
  </si>
  <si>
    <t xml:space="preserve">NAME </t>
  </si>
  <si>
    <t xml:space="preserve">NO OF DAYS </t>
  </si>
  <si>
    <t xml:space="preserve">PER DAY SALARY </t>
  </si>
  <si>
    <t>REMARKS</t>
  </si>
  <si>
    <t>FACTROY</t>
  </si>
  <si>
    <t>HEAD OFFICE</t>
  </si>
  <si>
    <t>PREPARED BY</t>
  </si>
  <si>
    <t>CHECKED BY</t>
  </si>
  <si>
    <t>APPROVED BY</t>
  </si>
  <si>
    <t>FORWARDED BY</t>
  </si>
  <si>
    <t>Special Case BY Cash</t>
  </si>
  <si>
    <t>LINE SUPERVISOR</t>
  </si>
  <si>
    <t>TRIMMING</t>
  </si>
  <si>
    <t>SPECIAL CASE</t>
  </si>
  <si>
    <t>QC</t>
  </si>
  <si>
    <t xml:space="preserve">     </t>
  </si>
  <si>
    <t>AURA EXPORTS</t>
  </si>
  <si>
    <t>DIVISION              :</t>
  </si>
  <si>
    <t>EXPORT SOURCING</t>
  </si>
  <si>
    <t>LOCATION            :</t>
  </si>
  <si>
    <t>DEPARTMENT      :</t>
  </si>
  <si>
    <t>PRODUCTION</t>
  </si>
  <si>
    <t>DOJ          :</t>
  </si>
  <si>
    <t>Paid Days:</t>
  </si>
  <si>
    <t>BANK NAME        :</t>
  </si>
  <si>
    <t>OT:</t>
  </si>
  <si>
    <t>EARNINGS</t>
  </si>
  <si>
    <t>DEDUCTIONS</t>
  </si>
  <si>
    <t>DESCRIPTIONS</t>
  </si>
  <si>
    <t>SALARY BREAKUP</t>
  </si>
  <si>
    <t>ARREAR</t>
  </si>
  <si>
    <t>THIS MONTH SALARY</t>
  </si>
  <si>
    <t>BASIC SALARY</t>
  </si>
  <si>
    <t>ESI</t>
  </si>
  <si>
    <t>DA</t>
  </si>
  <si>
    <t>PF</t>
  </si>
  <si>
    <t>HRA</t>
  </si>
  <si>
    <t>SPECIAL ALLOWANCE</t>
  </si>
  <si>
    <t>ADVANCE LESS</t>
  </si>
  <si>
    <t>Gross Pay</t>
  </si>
  <si>
    <t>Gross Deduction</t>
  </si>
  <si>
    <t>OT PAY</t>
  </si>
  <si>
    <t>NET PAY</t>
  </si>
  <si>
    <t>GROSS PAY</t>
  </si>
  <si>
    <t xml:space="preserve">DESIGNATION                              </t>
  </si>
  <si>
    <t>BOB</t>
  </si>
  <si>
    <t xml:space="preserve">NAME                                              </t>
  </si>
  <si>
    <t xml:space="preserve">NAME : </t>
  </si>
  <si>
    <t>VEERIYAMPALAYAM FACTORY</t>
  </si>
  <si>
    <t xml:space="preserve">DESIGNATION:                              </t>
  </si>
  <si>
    <t>TRIMMING SUPERVISOR</t>
  </si>
  <si>
    <t>PRAVEEN ROZARIO</t>
  </si>
  <si>
    <t>ASHWATHI.M</t>
  </si>
  <si>
    <t>EE 0.75%</t>
  </si>
  <si>
    <t>ER 3.25%</t>
  </si>
  <si>
    <t>ER 13%</t>
  </si>
  <si>
    <t>HOUSE KEEPING</t>
  </si>
  <si>
    <t>ARUKANI</t>
  </si>
  <si>
    <t>24.03.18</t>
  </si>
  <si>
    <t>PAYSLIP FOR THE MONTH OF JULY -2019</t>
  </si>
  <si>
    <t>CHINNADURAI.P</t>
  </si>
  <si>
    <t>GEETHA.R</t>
  </si>
  <si>
    <t>OPERATOR</t>
  </si>
  <si>
    <t>10.11.2014</t>
  </si>
  <si>
    <t>KAMALADEVI.G</t>
  </si>
  <si>
    <t>20.01.2015</t>
  </si>
  <si>
    <t>PADMAVATHI.K</t>
  </si>
  <si>
    <t>UMA.P</t>
  </si>
  <si>
    <t>25.08.2016</t>
  </si>
  <si>
    <t>THILAGAVATHI.M</t>
  </si>
  <si>
    <t>01.07.2017</t>
  </si>
  <si>
    <t>INDHUMATHI.B</t>
  </si>
  <si>
    <t>23.08.2017</t>
  </si>
  <si>
    <t>KAVITHA.V</t>
  </si>
  <si>
    <t>01.03.2018</t>
  </si>
  <si>
    <t>SRIDEVI.C</t>
  </si>
  <si>
    <t>12.02.2018</t>
  </si>
  <si>
    <t>DHANABAKIYAM.M</t>
  </si>
  <si>
    <t>15.03.2018</t>
  </si>
  <si>
    <t>OPEATOR</t>
  </si>
  <si>
    <t>SIGNATURE</t>
  </si>
  <si>
    <t>PAY SLIP REC SIGNATURE</t>
  </si>
  <si>
    <t>SELVARAJ</t>
  </si>
  <si>
    <t>V.ROGINI</t>
  </si>
  <si>
    <t>ROHINI .V</t>
  </si>
  <si>
    <t>DEVIKA.R</t>
  </si>
  <si>
    <t>SANGEETHA.S</t>
  </si>
  <si>
    <t>HR &amp; ADMIN</t>
  </si>
  <si>
    <t>10.04.2019</t>
  </si>
  <si>
    <t>SASIKUMAR</t>
  </si>
  <si>
    <t>QC MANAGER</t>
  </si>
  <si>
    <t>11.12.2019</t>
  </si>
  <si>
    <t>09.12.2019</t>
  </si>
  <si>
    <t>13.05.2019</t>
  </si>
  <si>
    <t>LABOUR WELFARE</t>
  </si>
  <si>
    <t>PAYSLIP FOR THE MONTH OF DEC -2019</t>
  </si>
  <si>
    <t>SELVI.S</t>
  </si>
  <si>
    <t>AROKIYASAMY</t>
  </si>
  <si>
    <t>MAHESHWARI.T</t>
  </si>
  <si>
    <t>WORKER BANK SALARY</t>
  </si>
  <si>
    <t>Bank Salary</t>
  </si>
  <si>
    <t>ACCOUNT NO</t>
  </si>
  <si>
    <t>BANK NAME</t>
  </si>
  <si>
    <t>BRANCH</t>
  </si>
  <si>
    <t>IFSC CODE</t>
  </si>
  <si>
    <t>KALAPATTI</t>
  </si>
  <si>
    <t>PAYSLIP FOR THE MONTH OF JAN -2020</t>
  </si>
  <si>
    <t>LEO MADALAIMUTHU.M</t>
  </si>
  <si>
    <t>VINOTHKUMAR.S</t>
  </si>
  <si>
    <t>GAYATHIRI</t>
  </si>
  <si>
    <t>JEEVANANATHAM</t>
  </si>
  <si>
    <t>RAJKUMAR</t>
  </si>
  <si>
    <t>MALAVIKA.R</t>
  </si>
  <si>
    <t>THENMOZHI.S</t>
  </si>
  <si>
    <t>ANJALI</t>
  </si>
  <si>
    <t>ARUNTHATHI</t>
  </si>
  <si>
    <t>DEVI.J</t>
  </si>
  <si>
    <t>THANGAMANI</t>
  </si>
  <si>
    <t>CASH SALARY</t>
  </si>
  <si>
    <t>GOPALARATHINAM.G</t>
  </si>
  <si>
    <t>GOVINDARAJ.P</t>
  </si>
  <si>
    <t>GEETHA.M</t>
  </si>
  <si>
    <t>LOGESHWARI</t>
  </si>
  <si>
    <t>KISHORE.M</t>
  </si>
  <si>
    <t>NARMATHA.M</t>
  </si>
  <si>
    <t>NISHA.T</t>
  </si>
  <si>
    <t>MANONMANI</t>
  </si>
  <si>
    <t>SOWDARYA.C</t>
  </si>
  <si>
    <t>SANMUGAPRIYA</t>
  </si>
  <si>
    <t>SUMITHRA.R</t>
  </si>
  <si>
    <t>TAMILSELVI.A</t>
  </si>
  <si>
    <t>SELAM</t>
  </si>
  <si>
    <t>PAYSLIP FOR THE MONTH OF JUNE -2020</t>
  </si>
  <si>
    <t>MONTH-JULY-2020</t>
  </si>
  <si>
    <t xml:space="preserve"> Net amount</t>
  </si>
  <si>
    <t>RAJ AROCIKYASAMY</t>
  </si>
  <si>
    <t>ASHWATHI.A</t>
  </si>
  <si>
    <t>KIRUTHIKA</t>
  </si>
  <si>
    <t>VISHNU.M</t>
  </si>
  <si>
    <t>DHANABAKIYAM</t>
  </si>
  <si>
    <t xml:space="preserve">DOOR NO.949/1D,ARG GARDEN,PATEL STREET, VEERIYAMPALAYAM, </t>
  </si>
  <si>
    <t xml:space="preserve">   KALAPATTI PO, COIMBATORE-641048. GSTIN:33AAZFA3419N1ZY</t>
  </si>
  <si>
    <t xml:space="preserve">                KALAPATTI PO, COIMBATORE-641048. GSTIN:33AAZFA3419N1ZY</t>
  </si>
  <si>
    <t xml:space="preserve">                      DOOR NO.949/1 D ARG GARDEN, PATTEL STREET,VEERIYAMPALAYAM</t>
  </si>
  <si>
    <t xml:space="preserve">                                         KALLAPATTI PO,COIMBATORE-641 048.</t>
  </si>
  <si>
    <t xml:space="preserve">                         DOOR NO-949/1D ARG GARDEN, PATEL STREET, VEERIYAMPALAYAM,</t>
  </si>
  <si>
    <t xml:space="preserve">                                                    KALAPATTI PO, COIMBATORE-641 048</t>
  </si>
  <si>
    <t>DOOR NO.949/1D,ARG GARDEN, PATEL ST</t>
  </si>
  <si>
    <t>KALAPATTI PO, VEERIYAMPALAYAM,CBE-641048.</t>
  </si>
  <si>
    <t xml:space="preserve">           DOOR NO:949/1D,ARG GARDEN,PATEL ST, VEERIYAMPALAYAM,</t>
  </si>
  <si>
    <t xml:space="preserve">           KALLAPATTI PO, COIMBATORE-641 048</t>
  </si>
  <si>
    <t>KALLAPATTI PO, VEERIYAMPALAYM,COIMBATORE-641 048.</t>
  </si>
  <si>
    <t>DOOR NO:949/1D,ARG GARDEN,PATTEL STREET,</t>
  </si>
  <si>
    <t>ARCHANA.R</t>
  </si>
  <si>
    <t>BARBOKALCOI</t>
  </si>
  <si>
    <t>DATE:03.08.2020</t>
  </si>
  <si>
    <t>PREPARED BY      FACTORY MANAGER</t>
  </si>
  <si>
    <t>AUTHORIZED        ACCOUNTANT</t>
  </si>
  <si>
    <t xml:space="preserve">PREPARED BY   </t>
  </si>
  <si>
    <t>FM</t>
  </si>
  <si>
    <t>DOOR NO:949/1D ARG GARDEN, PATTEL ST, KALLAPATTI PO,</t>
  </si>
  <si>
    <t>VEERIYAMPALAYAM, COIMBATORE-641048.</t>
  </si>
  <si>
    <t xml:space="preserve">PREPARED BY </t>
  </si>
  <si>
    <t xml:space="preserve">AUTHORIZED </t>
  </si>
  <si>
    <t>ACCOUNTANT</t>
  </si>
  <si>
    <t>03.08.2020</t>
  </si>
  <si>
    <t>24.06.2016</t>
  </si>
  <si>
    <t>FACTORY MANAGER</t>
  </si>
  <si>
    <t xml:space="preserve">DEPARTMENT      : </t>
  </si>
  <si>
    <t>MANAGER</t>
  </si>
  <si>
    <t>THANGAVEL</t>
  </si>
  <si>
    <t>28.08.2020</t>
  </si>
  <si>
    <t>BALAMURUGAN</t>
  </si>
  <si>
    <t>PAYSLIP FOR THE MONTH OF AUGUST -2020</t>
  </si>
  <si>
    <t>11.10.2014</t>
  </si>
  <si>
    <t>NET AMOUNT</t>
  </si>
  <si>
    <t>31.08.2020</t>
  </si>
  <si>
    <t>29.08.2020</t>
  </si>
  <si>
    <t>27.08.2020</t>
  </si>
  <si>
    <t>AUTHORIZED</t>
  </si>
  <si>
    <t>JEEVANANTHAM</t>
  </si>
  <si>
    <t>SASIKUMAR.S</t>
  </si>
  <si>
    <t>NIVETHA.G</t>
  </si>
  <si>
    <t>AMIRTHAVALLI</t>
  </si>
  <si>
    <t>BALAMANI</t>
  </si>
  <si>
    <t>KAVIYARASON.S</t>
  </si>
  <si>
    <t>SHANKAVI.S</t>
  </si>
  <si>
    <t>SHAHJAD ALAM</t>
  </si>
  <si>
    <t>5711 0100003768</t>
  </si>
  <si>
    <t>AMIRTHAVALLI.N</t>
  </si>
  <si>
    <t>1197 1550 00329091</t>
  </si>
  <si>
    <t>KVB</t>
  </si>
  <si>
    <t>TIRUPUR</t>
  </si>
  <si>
    <t>SULUR</t>
  </si>
  <si>
    <t>BARBOSULURX</t>
  </si>
  <si>
    <t>PACKING</t>
  </si>
  <si>
    <t>PAYSLIP FOR THE MONTH OF SEPTEMBER -2020</t>
  </si>
  <si>
    <t>INSURANCE</t>
  </si>
  <si>
    <t>WORKER SALARY-OCT-2020</t>
  </si>
  <si>
    <t>Salary for the month of OCT (OT BY BANK)</t>
  </si>
  <si>
    <t>30.10.2020</t>
  </si>
  <si>
    <t>OCT MONTH SAL</t>
  </si>
  <si>
    <t>SALARY FOR THE MONTH OF OCT-2020</t>
  </si>
  <si>
    <t>DAVID.R</t>
  </si>
  <si>
    <t>LAVANYA</t>
  </si>
  <si>
    <t>JUBBER</t>
  </si>
  <si>
    <t>KAVITHA.K</t>
  </si>
  <si>
    <t>KARAN.B</t>
  </si>
  <si>
    <t>SATHYAPRIYA.K</t>
  </si>
  <si>
    <t>SANTHOSH.B</t>
  </si>
  <si>
    <t>SEPT MONTH SAL</t>
  </si>
  <si>
    <t>MONTH-OCT-2020</t>
  </si>
  <si>
    <t>SATHIYAPRIYA.K</t>
  </si>
  <si>
    <t>4629 525305430083</t>
  </si>
  <si>
    <t>ICICI BANK</t>
  </si>
  <si>
    <t>ICICOSF0002</t>
  </si>
  <si>
    <t>4629525305430141</t>
  </si>
  <si>
    <t>IDIB000K162</t>
  </si>
  <si>
    <t>INDIAN BANK</t>
  </si>
  <si>
    <t>DEVID.R</t>
  </si>
  <si>
    <t>CANARA BANK</t>
  </si>
  <si>
    <t>COIMBATORE</t>
  </si>
  <si>
    <t>CNRB0003557</t>
  </si>
  <si>
    <t>INDUSIND BANK</t>
  </si>
  <si>
    <t>INDB0000521</t>
  </si>
  <si>
    <t>LESS:TDS 0.75%</t>
  </si>
  <si>
    <t>PREPARED ON: 31/10/2020</t>
  </si>
  <si>
    <t>KVBL0001197</t>
  </si>
  <si>
    <t>ICIC0SF0002</t>
  </si>
  <si>
    <t>GAYATHIRI.M</t>
  </si>
  <si>
    <t>SANMUGAPRIYA.A</t>
  </si>
  <si>
    <t>VAIRAMANI.K</t>
  </si>
  <si>
    <t>PREMA.M</t>
  </si>
  <si>
    <t>VANAJA.M</t>
  </si>
  <si>
    <t>MADHAN KUMAR.R</t>
  </si>
  <si>
    <t>KEERTHANA.S</t>
  </si>
  <si>
    <t>ARUN MAHESH.N</t>
  </si>
  <si>
    <t>MARISELVAM.K</t>
  </si>
  <si>
    <t>RAJKUMAR.N</t>
  </si>
  <si>
    <t>Cash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</si>
</sst>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sz val="1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8"/>
      <color theme="1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24"/>
      <color theme="1"/>
      <name val="Tahoma"/>
      <family val="2"/>
    </font>
    <font>
      <b/>
      <u/>
      <sz val="24"/>
      <color theme="1"/>
      <name val="Tahoma"/>
      <family val="2"/>
    </font>
    <font>
      <b/>
      <sz val="24"/>
      <color theme="1"/>
      <name val="Tahoma"/>
      <family val="2"/>
    </font>
    <font>
      <b/>
      <sz val="24"/>
      <name val="Tahoma"/>
      <family val="2"/>
    </font>
    <font>
      <sz val="24"/>
      <name val="Tahoma"/>
      <family val="2"/>
    </font>
    <font>
      <sz val="24"/>
      <color rgb="FFFF0000"/>
      <name val="Tahoma"/>
      <family val="2"/>
    </font>
    <font>
      <b/>
      <sz val="24"/>
      <color rgb="FFFF0000"/>
      <name val="Tahoma"/>
      <family val="2"/>
    </font>
    <font>
      <sz val="22"/>
      <color theme="1"/>
      <name val="Tahoma"/>
      <family val="2"/>
    </font>
    <font>
      <b/>
      <u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2"/>
      <name val="Tahoma"/>
      <family val="2"/>
    </font>
    <font>
      <sz val="12"/>
      <color rgb="FFFF0000"/>
      <name val="Tahoma"/>
      <family val="2"/>
    </font>
    <font>
      <b/>
      <sz val="12"/>
      <color rgb="FFFF0000"/>
      <name val="Tahoma"/>
      <family val="2"/>
    </font>
    <font>
      <sz val="12"/>
      <color theme="1"/>
      <name val="Segoe UI Semilight"/>
      <family val="2"/>
    </font>
    <font>
      <b/>
      <sz val="12"/>
      <color theme="1"/>
      <name val="Segoe UI Semilight"/>
      <family val="2"/>
    </font>
    <font>
      <b/>
      <sz val="18"/>
      <color theme="1"/>
      <name val="Segoe UI Semilight"/>
      <family val="2"/>
    </font>
    <font>
      <b/>
      <sz val="26"/>
      <color theme="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4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6"/>
      <color theme="1"/>
      <name val="Segoe UI Semilight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20"/>
      <color theme="1"/>
      <name val="Tahoma"/>
      <family val="2"/>
    </font>
    <font>
      <b/>
      <sz val="20"/>
      <color theme="1"/>
      <name val="Tahoma"/>
      <family val="2"/>
    </font>
    <font>
      <b/>
      <sz val="22"/>
      <color theme="1"/>
      <name val="Times New Roman"/>
      <family val="1"/>
    </font>
    <font>
      <sz val="14"/>
      <color theme="1"/>
      <name val="Tahoma"/>
      <family val="2"/>
    </font>
    <font>
      <b/>
      <sz val="18"/>
      <color theme="1"/>
      <name val="Tahoma"/>
      <family val="2"/>
    </font>
    <font>
      <sz val="18"/>
      <color theme="1"/>
      <name val="Tahoma"/>
      <family val="2"/>
    </font>
    <font>
      <sz val="18"/>
      <name val="Tahoma"/>
      <family val="2"/>
    </font>
    <font>
      <b/>
      <sz val="18"/>
      <color rgb="FFFF0000"/>
      <name val="Tahoma"/>
      <family val="2"/>
    </font>
    <font>
      <sz val="16"/>
      <color theme="1"/>
      <name val="Tahoma"/>
      <family val="2"/>
    </font>
    <font>
      <sz val="16"/>
      <name val="Tahoma"/>
      <family val="2"/>
    </font>
    <font>
      <sz val="16"/>
      <color rgb="FFFF0000"/>
      <name val="Tahoma"/>
      <family val="2"/>
    </font>
    <font>
      <b/>
      <sz val="16"/>
      <color rgb="FFFF0000"/>
      <name val="Tahoma"/>
      <family val="2"/>
    </font>
    <font>
      <b/>
      <sz val="16"/>
      <name val="Tahoma"/>
      <family val="2"/>
    </font>
    <font>
      <b/>
      <sz val="20"/>
      <name val="Tahoma"/>
      <family val="2"/>
    </font>
    <font>
      <sz val="11"/>
      <color theme="1"/>
      <name val="Tahoma"/>
      <family val="2"/>
    </font>
    <font>
      <sz val="10"/>
      <name val="Arial"/>
      <family val="2"/>
      <charset val="1"/>
    </font>
    <font>
      <sz val="10.5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3" fillId="0" borderId="0"/>
  </cellStyleXfs>
  <cellXfs count="457">
    <xf numFmtId="0" fontId="0" fillId="0" borderId="0" xfId="0"/>
    <xf numFmtId="0" fontId="3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1" fontId="6" fillId="0" borderId="0" xfId="0" applyNumberFormat="1" applyFont="1"/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" fontId="6" fillId="0" borderId="1" xfId="0" applyNumberFormat="1" applyFont="1" applyBorder="1" applyAlignment="1">
      <alignment horizontal="left"/>
    </xf>
    <xf numFmtId="1" fontId="6" fillId="0" borderId="14" xfId="0" applyNumberFormat="1" applyFont="1" applyBorder="1"/>
    <xf numFmtId="0" fontId="6" fillId="0" borderId="15" xfId="0" applyFont="1" applyBorder="1" applyAlignment="1">
      <alignment horizontal="center"/>
    </xf>
    <xf numFmtId="0" fontId="6" fillId="0" borderId="16" xfId="0" applyFont="1" applyBorder="1"/>
    <xf numFmtId="1" fontId="9" fillId="0" borderId="16" xfId="0" applyNumberFormat="1" applyFont="1" applyBorder="1"/>
    <xf numFmtId="0" fontId="4" fillId="0" borderId="0" xfId="0" applyFont="1"/>
    <xf numFmtId="0" fontId="13" fillId="0" borderId="0" xfId="0" applyFont="1"/>
    <xf numFmtId="1" fontId="2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0" fillId="0" borderId="8" xfId="0" applyFont="1" applyBorder="1" applyAlignment="1"/>
    <xf numFmtId="0" fontId="9" fillId="3" borderId="3" xfId="1" applyFont="1" applyFill="1" applyBorder="1" applyAlignment="1" applyProtection="1">
      <alignment wrapText="1"/>
    </xf>
    <xf numFmtId="0" fontId="9" fillId="3" borderId="4" xfId="1" applyFont="1" applyFill="1" applyBorder="1" applyAlignment="1" applyProtection="1">
      <alignment wrapText="1"/>
    </xf>
    <xf numFmtId="0" fontId="9" fillId="3" borderId="1" xfId="1" applyFont="1" applyFill="1" applyBorder="1" applyAlignment="1" applyProtection="1"/>
    <xf numFmtId="0" fontId="9" fillId="3" borderId="3" xfId="1" applyFont="1" applyFill="1" applyBorder="1" applyAlignment="1" applyProtection="1"/>
    <xf numFmtId="0" fontId="9" fillId="3" borderId="3" xfId="1" applyFont="1" applyFill="1" applyBorder="1" applyAlignment="1" applyProtection="1">
      <alignment horizontal="center" wrapText="1"/>
    </xf>
    <xf numFmtId="0" fontId="9" fillId="3" borderId="5" xfId="1" applyFont="1" applyFill="1" applyBorder="1" applyAlignment="1" applyProtection="1">
      <alignment horizontal="center" wrapText="1"/>
    </xf>
    <xf numFmtId="0" fontId="9" fillId="3" borderId="4" xfId="1" applyFont="1" applyFill="1" applyBorder="1" applyAlignment="1" applyProtection="1">
      <alignment horizontal="center" wrapText="1"/>
    </xf>
    <xf numFmtId="0" fontId="9" fillId="3" borderId="4" xfId="1" applyFont="1" applyFill="1" applyBorder="1" applyAlignment="1" applyProtection="1">
      <alignment horizontal="left" wrapText="1"/>
    </xf>
    <xf numFmtId="0" fontId="9" fillId="3" borderId="1" xfId="1" applyFont="1" applyFill="1" applyBorder="1" applyAlignment="1" applyProtection="1">
      <alignment wrapText="1"/>
    </xf>
    <xf numFmtId="9" fontId="5" fillId="4" borderId="1" xfId="0" applyNumberFormat="1" applyFont="1" applyFill="1" applyBorder="1" applyAlignment="1">
      <alignment horizontal="center" wrapText="1"/>
    </xf>
    <xf numFmtId="10" fontId="5" fillId="4" borderId="1" xfId="0" applyNumberFormat="1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9" fillId="3" borderId="1" xfId="1" applyFont="1" applyFill="1" applyBorder="1" applyAlignment="1" applyProtection="1">
      <alignment horizontal="center" wrapText="1"/>
    </xf>
    <xf numFmtId="0" fontId="9" fillId="4" borderId="1" xfId="1" applyFont="1" applyFill="1" applyBorder="1" applyAlignment="1">
      <alignment horizontal="center"/>
    </xf>
    <xf numFmtId="0" fontId="9" fillId="0" borderId="4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/>
    <xf numFmtId="1" fontId="9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1" fontId="13" fillId="0" borderId="0" xfId="0" applyNumberFormat="1" applyFont="1" applyAlignment="1"/>
    <xf numFmtId="1" fontId="15" fillId="0" borderId="0" xfId="0" applyNumberFormat="1" applyFont="1"/>
    <xf numFmtId="1" fontId="13" fillId="0" borderId="0" xfId="0" applyNumberFormat="1" applyFont="1"/>
    <xf numFmtId="1" fontId="13" fillId="0" borderId="0" xfId="0" applyNumberFormat="1" applyFont="1" applyAlignment="1">
      <alignment horizontal="center"/>
    </xf>
    <xf numFmtId="0" fontId="14" fillId="0" borderId="0" xfId="1" applyFont="1"/>
    <xf numFmtId="1" fontId="14" fillId="0" borderId="0" xfId="1" applyNumberFormat="1" applyFont="1" applyAlignment="1">
      <alignment horizontal="center"/>
    </xf>
    <xf numFmtId="0" fontId="14" fillId="0" borderId="0" xfId="1" applyFont="1" applyAlignment="1">
      <alignment horizontal="center"/>
    </xf>
    <xf numFmtId="2" fontId="6" fillId="0" borderId="1" xfId="0" applyNumberFormat="1" applyFont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16" fillId="0" borderId="0" xfId="0" applyFont="1"/>
    <xf numFmtId="1" fontId="9" fillId="0" borderId="1" xfId="0" applyNumberFormat="1" applyFont="1" applyBorder="1" applyAlignment="1">
      <alignment horizontal="right" vertical="center"/>
    </xf>
    <xf numFmtId="0" fontId="15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1" xfId="0" applyFont="1" applyBorder="1" applyAlignment="1"/>
    <xf numFmtId="0" fontId="20" fillId="0" borderId="7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0" fillId="0" borderId="4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17" fontId="20" fillId="0" borderId="0" xfId="0" applyNumberFormat="1" applyFont="1" applyAlignment="1">
      <alignment horizontal="center"/>
    </xf>
    <xf numFmtId="0" fontId="21" fillId="3" borderId="1" xfId="1" applyFont="1" applyFill="1" applyBorder="1" applyAlignment="1" applyProtection="1">
      <alignment vertical="center" wrapText="1"/>
    </xf>
    <xf numFmtId="0" fontId="21" fillId="3" borderId="1" xfId="1" applyFont="1" applyFill="1" applyBorder="1" applyAlignment="1" applyProtection="1">
      <alignment horizontal="left" vertical="center" wrapText="1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1" fontId="24" fillId="0" borderId="3" xfId="0" applyNumberFormat="1" applyFont="1" applyFill="1" applyBorder="1" applyAlignment="1">
      <alignment horizontal="center" vertical="center"/>
    </xf>
    <xf numFmtId="0" fontId="25" fillId="0" borderId="0" xfId="0" applyFont="1" applyFill="1"/>
    <xf numFmtId="0" fontId="25" fillId="0" borderId="0" xfId="0" applyFont="1" applyFill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6" fillId="0" borderId="1" xfId="0" applyFont="1" applyBorder="1" applyAlignment="1"/>
    <xf numFmtId="0" fontId="27" fillId="0" borderId="4" xfId="0" applyFont="1" applyFill="1" applyBorder="1" applyAlignment="1">
      <alignment horizontal="center"/>
    </xf>
    <xf numFmtId="0" fontId="16" fillId="0" borderId="7" xfId="0" applyFont="1" applyBorder="1"/>
    <xf numFmtId="0" fontId="26" fillId="0" borderId="1" xfId="0" applyFont="1" applyBorder="1" applyAlignment="1">
      <alignment horizontal="left"/>
    </xf>
    <xf numFmtId="0" fontId="17" fillId="0" borderId="4" xfId="0" applyFont="1" applyFill="1" applyBorder="1" applyAlignment="1">
      <alignment horizontal="left"/>
    </xf>
    <xf numFmtId="0" fontId="17" fillId="0" borderId="0" xfId="0" applyFont="1"/>
    <xf numFmtId="17" fontId="17" fillId="0" borderId="0" xfId="0" applyNumberFormat="1" applyFont="1"/>
    <xf numFmtId="0" fontId="17" fillId="5" borderId="10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 wrapText="1"/>
    </xf>
    <xf numFmtId="10" fontId="16" fillId="0" borderId="12" xfId="0" applyNumberFormat="1" applyFont="1" applyBorder="1"/>
    <xf numFmtId="0" fontId="16" fillId="0" borderId="15" xfId="0" applyFont="1" applyBorder="1" applyAlignment="1">
      <alignment horizontal="center"/>
    </xf>
    <xf numFmtId="0" fontId="29" fillId="2" borderId="16" xfId="0" applyFont="1" applyFill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6" fillId="0" borderId="17" xfId="0" applyFont="1" applyBorder="1"/>
    <xf numFmtId="0" fontId="29" fillId="2" borderId="0" xfId="0" applyFont="1" applyFill="1" applyBorder="1" applyAlignment="1">
      <alignment horizontal="left"/>
    </xf>
    <xf numFmtId="1" fontId="31" fillId="2" borderId="16" xfId="0" applyNumberFormat="1" applyFont="1" applyFill="1" applyBorder="1" applyAlignment="1">
      <alignment horizontal="right"/>
    </xf>
    <xf numFmtId="0" fontId="32" fillId="0" borderId="0" xfId="0" applyFont="1"/>
    <xf numFmtId="0" fontId="33" fillId="0" borderId="1" xfId="0" applyFont="1" applyBorder="1"/>
    <xf numFmtId="0" fontId="33" fillId="0" borderId="1" xfId="0" applyFont="1" applyBorder="1" applyAlignment="1">
      <alignment wrapText="1"/>
    </xf>
    <xf numFmtId="0" fontId="34" fillId="0" borderId="0" xfId="0" applyFont="1" applyAlignment="1">
      <alignment horizontal="center"/>
    </xf>
    <xf numFmtId="0" fontId="34" fillId="0" borderId="0" xfId="0" applyFont="1" applyBorder="1" applyAlignment="1">
      <alignment horizontal="center"/>
    </xf>
    <xf numFmtId="0" fontId="35" fillId="0" borderId="0" xfId="0" applyFont="1"/>
    <xf numFmtId="0" fontId="36" fillId="0" borderId="0" xfId="0" applyFont="1"/>
    <xf numFmtId="0" fontId="36" fillId="0" borderId="20" xfId="0" applyFont="1" applyBorder="1"/>
    <xf numFmtId="0" fontId="36" fillId="0" borderId="21" xfId="0" applyFont="1" applyBorder="1"/>
    <xf numFmtId="0" fontId="36" fillId="0" borderId="22" xfId="0" applyFont="1" applyBorder="1"/>
    <xf numFmtId="0" fontId="36" fillId="0" borderId="29" xfId="0" applyFont="1" applyBorder="1"/>
    <xf numFmtId="0" fontId="36" fillId="0" borderId="0" xfId="0" applyFont="1" applyBorder="1"/>
    <xf numFmtId="0" fontId="36" fillId="0" borderId="30" xfId="0" applyFont="1" applyBorder="1"/>
    <xf numFmtId="14" fontId="36" fillId="0" borderId="0" xfId="0" applyNumberFormat="1" applyFont="1" applyBorder="1"/>
    <xf numFmtId="0" fontId="36" fillId="0" borderId="30" xfId="0" applyFont="1" applyFill="1" applyBorder="1"/>
    <xf numFmtId="2" fontId="36" fillId="0" borderId="30" xfId="0" applyNumberFormat="1" applyFont="1" applyFill="1" applyBorder="1"/>
    <xf numFmtId="0" fontId="36" fillId="0" borderId="0" xfId="0" applyFont="1" applyFill="1" applyBorder="1"/>
    <xf numFmtId="1" fontId="39" fillId="0" borderId="0" xfId="0" quotePrefix="1" applyNumberFormat="1" applyFont="1" applyAlignment="1">
      <alignment horizontal="left"/>
    </xf>
    <xf numFmtId="0" fontId="36" fillId="0" borderId="23" xfId="0" applyFont="1" applyBorder="1"/>
    <xf numFmtId="0" fontId="36" fillId="0" borderId="24" xfId="0" applyFont="1" applyBorder="1"/>
    <xf numFmtId="0" fontId="36" fillId="0" borderId="25" xfId="0" applyFont="1" applyBorder="1"/>
    <xf numFmtId="1" fontId="36" fillId="0" borderId="24" xfId="0" applyNumberFormat="1" applyFont="1" applyBorder="1" applyAlignment="1"/>
    <xf numFmtId="1" fontId="36" fillId="0" borderId="25" xfId="0" applyNumberFormat="1" applyFont="1" applyBorder="1" applyAlignment="1"/>
    <xf numFmtId="0" fontId="38" fillId="0" borderId="20" xfId="0" applyFont="1" applyBorder="1"/>
    <xf numFmtId="0" fontId="38" fillId="0" borderId="22" xfId="0" applyFont="1" applyBorder="1"/>
    <xf numFmtId="0" fontId="38" fillId="0" borderId="22" xfId="0" applyFont="1" applyBorder="1" applyAlignment="1">
      <alignment horizontal="right"/>
    </xf>
    <xf numFmtId="0" fontId="38" fillId="0" borderId="21" xfId="0" applyFont="1" applyBorder="1" applyAlignment="1">
      <alignment horizontal="right"/>
    </xf>
    <xf numFmtId="1" fontId="36" fillId="0" borderId="30" xfId="0" applyNumberFormat="1" applyFont="1" applyBorder="1"/>
    <xf numFmtId="2" fontId="36" fillId="0" borderId="30" xfId="0" applyNumberFormat="1" applyFont="1" applyBorder="1"/>
    <xf numFmtId="0" fontId="36" fillId="0" borderId="29" xfId="0" applyFont="1" applyFill="1" applyBorder="1"/>
    <xf numFmtId="0" fontId="38" fillId="0" borderId="23" xfId="0" applyFont="1" applyBorder="1"/>
    <xf numFmtId="0" fontId="38" fillId="0" borderId="25" xfId="0" applyFont="1" applyBorder="1"/>
    <xf numFmtId="0" fontId="38" fillId="0" borderId="24" xfId="0" applyFont="1" applyBorder="1"/>
    <xf numFmtId="2" fontId="38" fillId="0" borderId="25" xfId="0" applyNumberFormat="1" applyFont="1" applyBorder="1"/>
    <xf numFmtId="1" fontId="38" fillId="0" borderId="25" xfId="0" applyNumberFormat="1" applyFont="1" applyBorder="1"/>
    <xf numFmtId="0" fontId="38" fillId="0" borderId="29" xfId="0" applyFont="1" applyBorder="1"/>
    <xf numFmtId="1" fontId="36" fillId="0" borderId="0" xfId="0" applyNumberFormat="1" applyFont="1" applyBorder="1"/>
    <xf numFmtId="1" fontId="38" fillId="0" borderId="0" xfId="0" applyNumberFormat="1" applyFont="1" applyBorder="1"/>
    <xf numFmtId="0" fontId="38" fillId="0" borderId="0" xfId="0" applyFont="1" applyBorder="1"/>
    <xf numFmtId="0" fontId="38" fillId="0" borderId="30" xfId="0" applyFont="1" applyBorder="1"/>
    <xf numFmtId="1" fontId="36" fillId="0" borderId="24" xfId="0" applyNumberFormat="1" applyFont="1" applyBorder="1"/>
    <xf numFmtId="14" fontId="38" fillId="0" borderId="0" xfId="0" applyNumberFormat="1" applyFont="1" applyBorder="1"/>
    <xf numFmtId="14" fontId="38" fillId="0" borderId="0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8" fillId="3" borderId="4" xfId="1" applyFont="1" applyFill="1" applyBorder="1" applyAlignment="1" applyProtection="1">
      <alignment horizontal="center" wrapText="1"/>
    </xf>
    <xf numFmtId="0" fontId="8" fillId="3" borderId="4" xfId="1" applyFont="1" applyFill="1" applyBorder="1" applyAlignment="1" applyProtection="1">
      <alignment wrapText="1"/>
    </xf>
    <xf numFmtId="0" fontId="8" fillId="3" borderId="1" xfId="1" applyFont="1" applyFill="1" applyBorder="1" applyAlignment="1" applyProtection="1"/>
    <xf numFmtId="0" fontId="8" fillId="3" borderId="1" xfId="1" applyFont="1" applyFill="1" applyBorder="1" applyAlignment="1" applyProtection="1">
      <alignment horizontal="left" wrapText="1"/>
    </xf>
    <xf numFmtId="0" fontId="8" fillId="3" borderId="5" xfId="1" applyFont="1" applyFill="1" applyBorder="1" applyAlignment="1" applyProtection="1">
      <alignment horizontal="center" vertical="center" wrapText="1"/>
    </xf>
    <xf numFmtId="0" fontId="8" fillId="3" borderId="5" xfId="1" applyFont="1" applyFill="1" applyBorder="1" applyAlignment="1" applyProtection="1">
      <alignment horizontal="left" vertical="center" wrapText="1"/>
    </xf>
    <xf numFmtId="0" fontId="8" fillId="3" borderId="1" xfId="1" applyFont="1" applyFill="1" applyBorder="1" applyAlignment="1" applyProtection="1">
      <alignment wrapText="1"/>
    </xf>
    <xf numFmtId="9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8" fillId="3" borderId="1" xfId="1" applyFont="1" applyFill="1" applyBorder="1" applyAlignment="1" applyProtection="1">
      <alignment horizontal="center" wrapText="1"/>
    </xf>
    <xf numFmtId="0" fontId="2" fillId="2" borderId="1" xfId="1" applyFont="1" applyFill="1" applyBorder="1" applyAlignment="1" applyProtection="1">
      <alignment horizontal="center" wrapText="1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0" fontId="2" fillId="2" borderId="1" xfId="1" applyFont="1" applyFill="1" applyBorder="1" applyAlignment="1" applyProtection="1">
      <alignment wrapText="1"/>
    </xf>
    <xf numFmtId="0" fontId="2" fillId="2" borderId="1" xfId="1" applyFont="1" applyFill="1" applyBorder="1" applyAlignment="1" applyProtection="1">
      <alignment horizontal="left" wrapText="1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" fontId="2" fillId="2" borderId="1" xfId="1" applyNumberFormat="1" applyFont="1" applyFill="1" applyBorder="1" applyAlignment="1" applyProtection="1">
      <alignment wrapText="1"/>
    </xf>
    <xf numFmtId="164" fontId="2" fillId="2" borderId="1" xfId="1" applyNumberFormat="1" applyFont="1" applyFill="1" applyBorder="1" applyAlignment="1" applyProtection="1">
      <alignment horizontal="center" wrapText="1"/>
    </xf>
    <xf numFmtId="1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8" fillId="2" borderId="0" xfId="0" applyFont="1" applyFill="1"/>
    <xf numFmtId="14" fontId="2" fillId="2" borderId="1" xfId="1" applyNumberFormat="1" applyFont="1" applyFill="1" applyBorder="1" applyAlignment="1" applyProtection="1">
      <alignment horizontal="center" wrapText="1"/>
    </xf>
    <xf numFmtId="0" fontId="2" fillId="2" borderId="2" xfId="0" applyFont="1" applyFill="1" applyBorder="1" applyAlignment="1">
      <alignment horizontal="left"/>
    </xf>
    <xf numFmtId="14" fontId="2" fillId="2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/>
    <xf numFmtId="1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/>
    <xf numFmtId="0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right"/>
    </xf>
    <xf numFmtId="2" fontId="23" fillId="2" borderId="1" xfId="0" applyNumberFormat="1" applyFont="1" applyFill="1" applyBorder="1" applyAlignment="1">
      <alignment horizontal="right"/>
    </xf>
    <xf numFmtId="1" fontId="18" fillId="2" borderId="1" xfId="0" applyNumberFormat="1" applyFont="1" applyFill="1" applyBorder="1" applyAlignment="1">
      <alignment horizontal="right"/>
    </xf>
    <xf numFmtId="0" fontId="22" fillId="2" borderId="3" xfId="0" applyFont="1" applyFill="1" applyBorder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2" fillId="2" borderId="2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/>
    </xf>
    <xf numFmtId="0" fontId="16" fillId="2" borderId="13" xfId="0" applyFont="1" applyFill="1" applyBorder="1" applyAlignment="1">
      <alignment horizontal="center"/>
    </xf>
    <xf numFmtId="12" fontId="29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/>
    <xf numFmtId="1" fontId="30" fillId="2" borderId="1" xfId="0" applyNumberFormat="1" applyFont="1" applyFill="1" applyBorder="1"/>
    <xf numFmtId="1" fontId="30" fillId="2" borderId="1" xfId="0" applyNumberFormat="1" applyFont="1" applyFill="1" applyBorder="1" applyAlignment="1">
      <alignment horizontal="right"/>
    </xf>
    <xf numFmtId="2" fontId="30" fillId="2" borderId="14" xfId="0" applyNumberFormat="1" applyFont="1" applyFill="1" applyBorder="1"/>
    <xf numFmtId="0" fontId="16" fillId="2" borderId="0" xfId="0" applyFont="1" applyFill="1"/>
    <xf numFmtId="0" fontId="9" fillId="2" borderId="1" xfId="1" applyFont="1" applyFill="1" applyBorder="1" applyAlignment="1" applyProtection="1">
      <alignment horizontal="center" wrapText="1"/>
    </xf>
    <xf numFmtId="0" fontId="5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left"/>
    </xf>
    <xf numFmtId="0" fontId="9" fillId="2" borderId="1" xfId="1" applyFont="1" applyFill="1" applyBorder="1" applyAlignment="1" applyProtection="1">
      <alignment wrapText="1"/>
    </xf>
    <xf numFmtId="14" fontId="9" fillId="2" borderId="1" xfId="0" applyNumberFormat="1" applyFont="1" applyFill="1" applyBorder="1" applyAlignment="1">
      <alignment horizontal="center" vertical="center"/>
    </xf>
    <xf numFmtId="1" fontId="9" fillId="2" borderId="1" xfId="1" applyNumberFormat="1" applyFont="1" applyFill="1" applyBorder="1" applyAlignment="1" applyProtection="1">
      <alignment wrapText="1"/>
    </xf>
    <xf numFmtId="164" fontId="9" fillId="2" borderId="1" xfId="1" applyNumberFormat="1" applyFont="1" applyFill="1" applyBorder="1" applyAlignment="1" applyProtection="1">
      <alignment horizontal="center" wrapText="1"/>
    </xf>
    <xf numFmtId="1" fontId="9" fillId="2" borderId="1" xfId="0" applyNumberFormat="1" applyFont="1" applyFill="1" applyBorder="1"/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/>
    </xf>
    <xf numFmtId="1" fontId="15" fillId="2" borderId="0" xfId="0" applyNumberFormat="1" applyFont="1" applyFill="1"/>
    <xf numFmtId="0" fontId="15" fillId="2" borderId="0" xfId="0" applyFont="1" applyFill="1"/>
    <xf numFmtId="14" fontId="9" fillId="2" borderId="1" xfId="0" applyNumberFormat="1" applyFont="1" applyFill="1" applyBorder="1" applyAlignment="1">
      <alignment horizontal="center" vertical="top"/>
    </xf>
    <xf numFmtId="14" fontId="9" fillId="2" borderId="1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14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/>
    <xf numFmtId="2" fontId="9" fillId="2" borderId="2" xfId="0" applyNumberFormat="1" applyFont="1" applyFill="1" applyBorder="1" applyAlignment="1">
      <alignment horizontal="center"/>
    </xf>
    <xf numFmtId="1" fontId="9" fillId="2" borderId="2" xfId="0" applyNumberFormat="1" applyFont="1" applyFill="1" applyBorder="1"/>
    <xf numFmtId="0" fontId="41" fillId="0" borderId="1" xfId="0" applyFont="1" applyBorder="1"/>
    <xf numFmtId="0" fontId="42" fillId="0" borderId="0" xfId="0" applyFont="1"/>
    <xf numFmtId="0" fontId="42" fillId="0" borderId="1" xfId="0" applyFont="1" applyBorder="1"/>
    <xf numFmtId="14" fontId="38" fillId="0" borderId="0" xfId="0" applyNumberFormat="1" applyFont="1" applyBorder="1" applyAlignment="1">
      <alignment horizontal="left"/>
    </xf>
    <xf numFmtId="14" fontId="43" fillId="2" borderId="2" xfId="0" applyNumberFormat="1" applyFont="1" applyFill="1" applyBorder="1" applyAlignment="1">
      <alignment horizontal="left"/>
    </xf>
    <xf numFmtId="14" fontId="36" fillId="0" borderId="0" xfId="0" applyNumberFormat="1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" fontId="20" fillId="0" borderId="5" xfId="0" applyNumberFormat="1" applyFont="1" applyFill="1" applyBorder="1" applyAlignment="1">
      <alignment horizontal="center" vertical="center"/>
    </xf>
    <xf numFmtId="12" fontId="16" fillId="2" borderId="1" xfId="0" applyNumberFormat="1" applyFont="1" applyFill="1" applyBorder="1" applyAlignment="1">
      <alignment horizontal="center"/>
    </xf>
    <xf numFmtId="0" fontId="32" fillId="0" borderId="0" xfId="0" applyFont="1" applyBorder="1"/>
    <xf numFmtId="0" fontId="33" fillId="0" borderId="0" xfId="0" applyFont="1" applyBorder="1"/>
    <xf numFmtId="0" fontId="28" fillId="0" borderId="0" xfId="0" applyFont="1"/>
    <xf numFmtId="12" fontId="6" fillId="2" borderId="1" xfId="0" applyNumberFormat="1" applyFont="1" applyFill="1" applyBorder="1" applyAlignment="1">
      <alignment horizontal="left"/>
    </xf>
    <xf numFmtId="0" fontId="43" fillId="0" borderId="10" xfId="0" applyFont="1" applyBorder="1" applyAlignment="1">
      <alignment horizontal="center"/>
    </xf>
    <xf numFmtId="0" fontId="43" fillId="0" borderId="11" xfId="0" applyFont="1" applyBorder="1"/>
    <xf numFmtId="0" fontId="43" fillId="0" borderId="11" xfId="0" applyFont="1" applyBorder="1" applyAlignment="1">
      <alignment horizontal="center"/>
    </xf>
    <xf numFmtId="0" fontId="43" fillId="0" borderId="12" xfId="0" applyFont="1" applyBorder="1"/>
    <xf numFmtId="0" fontId="43" fillId="0" borderId="16" xfId="0" applyFont="1" applyBorder="1" applyAlignment="1">
      <alignment horizontal="center"/>
    </xf>
    <xf numFmtId="0" fontId="43" fillId="0" borderId="16" xfId="0" applyFont="1" applyBorder="1"/>
    <xf numFmtId="1" fontId="43" fillId="0" borderId="17" xfId="0" applyNumberFormat="1" applyFont="1" applyBorder="1"/>
    <xf numFmtId="0" fontId="5" fillId="0" borderId="0" xfId="0" applyFont="1"/>
    <xf numFmtId="0" fontId="6" fillId="2" borderId="13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6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1" fontId="6" fillId="2" borderId="19" xfId="0" applyNumberFormat="1" applyFont="1" applyFill="1" applyBorder="1"/>
    <xf numFmtId="0" fontId="45" fillId="0" borderId="1" xfId="0" applyFont="1" applyBorder="1" applyAlignment="1">
      <alignment wrapText="1"/>
    </xf>
    <xf numFmtId="0" fontId="33" fillId="0" borderId="1" xfId="0" applyFont="1" applyBorder="1" applyAlignment="1">
      <alignment horizontal="center" wrapText="1"/>
    </xf>
    <xf numFmtId="0" fontId="34" fillId="0" borderId="0" xfId="0" applyFont="1"/>
    <xf numFmtId="0" fontId="22" fillId="2" borderId="1" xfId="1" applyFont="1" applyFill="1" applyBorder="1" applyAlignment="1" applyProtection="1">
      <alignment horizontal="center" vertical="center" wrapText="1"/>
    </xf>
    <xf numFmtId="0" fontId="22" fillId="2" borderId="1" xfId="1" applyFont="1" applyFill="1" applyBorder="1" applyAlignment="1" applyProtection="1">
      <alignment horizontal="right" vertical="center" wrapText="1"/>
    </xf>
    <xf numFmtId="2" fontId="23" fillId="2" borderId="1" xfId="1" applyNumberFormat="1" applyFont="1" applyFill="1" applyBorder="1" applyAlignment="1" applyProtection="1">
      <alignment horizontal="right" wrapText="1"/>
    </xf>
    <xf numFmtId="0" fontId="43" fillId="0" borderId="3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6" fillId="0" borderId="32" xfId="0" applyNumberFormat="1" applyFont="1" applyBorder="1"/>
    <xf numFmtId="14" fontId="43" fillId="2" borderId="0" xfId="0" applyNumberFormat="1" applyFont="1" applyFill="1" applyBorder="1" applyAlignment="1">
      <alignment horizontal="left"/>
    </xf>
    <xf numFmtId="1" fontId="9" fillId="2" borderId="1" xfId="0" applyNumberFormat="1" applyFont="1" applyFill="1" applyBorder="1" applyAlignment="1">
      <alignment horizontal="center"/>
    </xf>
    <xf numFmtId="0" fontId="18" fillId="2" borderId="0" xfId="0" applyFont="1" applyFill="1"/>
    <xf numFmtId="0" fontId="46" fillId="0" borderId="0" xfId="0" applyFont="1"/>
    <xf numFmtId="0" fontId="46" fillId="0" borderId="0" xfId="0" applyFont="1" applyAlignment="1">
      <alignment horizontal="left"/>
    </xf>
    <xf numFmtId="0" fontId="17" fillId="0" borderId="0" xfId="0" applyFont="1" applyAlignment="1"/>
    <xf numFmtId="0" fontId="47" fillId="0" borderId="0" xfId="0" applyFont="1" applyAlignment="1"/>
    <xf numFmtId="0" fontId="48" fillId="0" borderId="0" xfId="0" applyFont="1"/>
    <xf numFmtId="0" fontId="49" fillId="0" borderId="0" xfId="0" applyFont="1" applyAlignment="1"/>
    <xf numFmtId="0" fontId="2" fillId="0" borderId="1" xfId="0" applyFont="1" applyBorder="1"/>
    <xf numFmtId="0" fontId="40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10" fillId="0" borderId="7" xfId="0" applyFont="1" applyBorder="1" applyAlignment="1">
      <alignment horizontal="left"/>
    </xf>
    <xf numFmtId="0" fontId="1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0" fillId="0" borderId="2" xfId="0" applyFont="1" applyBorder="1" applyAlignment="1">
      <alignment horizontal="left" wrapText="1"/>
    </xf>
    <xf numFmtId="0" fontId="10" fillId="0" borderId="9" xfId="0" applyFont="1" applyBorder="1" applyAlignment="1">
      <alignment horizontal="left" wrapText="1"/>
    </xf>
    <xf numFmtId="0" fontId="50" fillId="0" borderId="0" xfId="0" applyFont="1"/>
    <xf numFmtId="0" fontId="50" fillId="0" borderId="0" xfId="0" applyFont="1" applyAlignment="1">
      <alignment horizontal="center"/>
    </xf>
    <xf numFmtId="0" fontId="8" fillId="4" borderId="3" xfId="1" applyFont="1" applyFill="1" applyBorder="1" applyAlignment="1">
      <alignment horizontal="center"/>
    </xf>
    <xf numFmtId="0" fontId="51" fillId="0" borderId="0" xfId="0" applyFont="1"/>
    <xf numFmtId="0" fontId="52" fillId="0" borderId="0" xfId="0" applyFont="1"/>
    <xf numFmtId="0" fontId="53" fillId="0" borderId="0" xfId="0" applyFont="1"/>
    <xf numFmtId="0" fontId="51" fillId="0" borderId="0" xfId="0" applyFont="1" applyBorder="1"/>
    <xf numFmtId="0" fontId="49" fillId="0" borderId="10" xfId="0" applyFont="1" applyBorder="1" applyAlignment="1">
      <alignment horizontal="center"/>
    </xf>
    <xf numFmtId="0" fontId="49" fillId="0" borderId="11" xfId="0" applyFont="1" applyBorder="1" applyAlignment="1">
      <alignment horizontal="center"/>
    </xf>
    <xf numFmtId="0" fontId="49" fillId="0" borderId="12" xfId="0" applyFont="1" applyBorder="1" applyAlignment="1">
      <alignment horizontal="center"/>
    </xf>
    <xf numFmtId="0" fontId="27" fillId="2" borderId="0" xfId="0" applyFont="1" applyFill="1" applyBorder="1"/>
    <xf numFmtId="0" fontId="51" fillId="2" borderId="0" xfId="0" applyFont="1" applyFill="1" applyBorder="1"/>
    <xf numFmtId="0" fontId="27" fillId="0" borderId="0" xfId="0" applyFont="1" applyBorder="1"/>
    <xf numFmtId="0" fontId="53" fillId="0" borderId="13" xfId="0" applyFont="1" applyBorder="1" applyAlignment="1">
      <alignment horizontal="center"/>
    </xf>
    <xf numFmtId="0" fontId="53" fillId="0" borderId="1" xfId="0" applyFont="1" applyBorder="1"/>
    <xf numFmtId="1" fontId="54" fillId="2" borderId="14" xfId="0" applyNumberFormat="1" applyFont="1" applyFill="1" applyBorder="1" applyAlignment="1">
      <alignment horizontal="right"/>
    </xf>
    <xf numFmtId="1" fontId="51" fillId="0" borderId="7" xfId="0" applyNumberFormat="1" applyFont="1" applyBorder="1"/>
    <xf numFmtId="1" fontId="51" fillId="2" borderId="0" xfId="0" applyNumberFormat="1" applyFont="1" applyFill="1" applyBorder="1" applyAlignment="1">
      <alignment horizontal="center"/>
    </xf>
    <xf numFmtId="0" fontId="51" fillId="2" borderId="0" xfId="0" applyFont="1" applyFill="1" applyBorder="1" applyAlignment="1">
      <alignment horizontal="center"/>
    </xf>
    <xf numFmtId="0" fontId="51" fillId="0" borderId="7" xfId="0" applyFont="1" applyBorder="1"/>
    <xf numFmtId="0" fontId="53" fillId="0" borderId="18" xfId="0" applyFont="1" applyBorder="1" applyAlignment="1">
      <alignment horizontal="center"/>
    </xf>
    <xf numFmtId="0" fontId="53" fillId="0" borderId="2" xfId="0" applyFont="1" applyBorder="1"/>
    <xf numFmtId="1" fontId="54" fillId="2" borderId="19" xfId="0" applyNumberFormat="1" applyFont="1" applyFill="1" applyBorder="1" applyAlignment="1">
      <alignment horizontal="right"/>
    </xf>
    <xf numFmtId="1" fontId="27" fillId="0" borderId="7" xfId="0" applyNumberFormat="1" applyFont="1" applyBorder="1"/>
    <xf numFmtId="1" fontId="27" fillId="2" borderId="0" xfId="0" applyNumberFormat="1" applyFont="1" applyFill="1" applyBorder="1" applyAlignment="1">
      <alignment horizontal="center" vertical="center"/>
    </xf>
    <xf numFmtId="0" fontId="53" fillId="0" borderId="15" xfId="0" applyFont="1" applyBorder="1"/>
    <xf numFmtId="0" fontId="53" fillId="0" borderId="16" xfId="0" applyFont="1" applyBorder="1"/>
    <xf numFmtId="0" fontId="49" fillId="0" borderId="16" xfId="0" applyFont="1" applyBorder="1" applyAlignment="1">
      <alignment horizontal="center" vertical="center"/>
    </xf>
    <xf numFmtId="1" fontId="49" fillId="0" borderId="17" xfId="0" applyNumberFormat="1" applyFont="1" applyBorder="1" applyAlignment="1">
      <alignment horizontal="right" vertical="center"/>
    </xf>
    <xf numFmtId="1" fontId="27" fillId="0" borderId="0" xfId="0" applyNumberFormat="1" applyFont="1" applyBorder="1"/>
    <xf numFmtId="0" fontId="53" fillId="0" borderId="0" xfId="0" applyFont="1" applyBorder="1"/>
    <xf numFmtId="0" fontId="52" fillId="0" borderId="0" xfId="0" applyFont="1" applyBorder="1" applyAlignment="1">
      <alignment horizontal="center" vertical="center"/>
    </xf>
    <xf numFmtId="1" fontId="55" fillId="0" borderId="0" xfId="0" applyNumberFormat="1" applyFont="1" applyBorder="1" applyAlignment="1">
      <alignment horizontal="right" vertical="center"/>
    </xf>
    <xf numFmtId="0" fontId="52" fillId="0" borderId="0" xfId="0" applyFont="1" applyAlignment="1"/>
    <xf numFmtId="1" fontId="51" fillId="2" borderId="0" xfId="0" applyNumberFormat="1" applyFont="1" applyFill="1" applyBorder="1"/>
    <xf numFmtId="0" fontId="52" fillId="0" borderId="1" xfId="0" applyFont="1" applyBorder="1" applyAlignment="1">
      <alignment horizontal="center" wrapText="1"/>
    </xf>
    <xf numFmtId="0" fontId="51" fillId="0" borderId="1" xfId="0" applyFont="1" applyBorder="1"/>
    <xf numFmtId="1" fontId="51" fillId="0" borderId="0" xfId="0" applyNumberFormat="1" applyFont="1"/>
    <xf numFmtId="0" fontId="53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17" fontId="52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6" fillId="0" borderId="0" xfId="0" applyFont="1"/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0" fillId="2" borderId="0" xfId="0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8" fillId="0" borderId="1" xfId="0" applyFont="1" applyFill="1" applyBorder="1"/>
    <xf numFmtId="0" fontId="57" fillId="2" borderId="13" xfId="0" applyFont="1" applyFill="1" applyBorder="1" applyAlignment="1">
      <alignment horizontal="center"/>
    </xf>
    <xf numFmtId="0" fontId="57" fillId="2" borderId="1" xfId="0" applyFont="1" applyFill="1" applyBorder="1" applyAlignment="1">
      <alignment horizontal="left" vertical="center"/>
    </xf>
    <xf numFmtId="0" fontId="57" fillId="2" borderId="1" xfId="0" applyFont="1" applyFill="1" applyBorder="1" applyAlignment="1">
      <alignment horizontal="center"/>
    </xf>
    <xf numFmtId="0" fontId="57" fillId="2" borderId="1" xfId="0" applyFont="1" applyFill="1" applyBorder="1" applyAlignment="1">
      <alignment horizontal="right"/>
    </xf>
    <xf numFmtId="2" fontId="58" fillId="2" borderId="1" xfId="0" applyNumberFormat="1" applyFont="1" applyFill="1" applyBorder="1" applyAlignment="1">
      <alignment horizontal="right"/>
    </xf>
    <xf numFmtId="1" fontId="56" fillId="2" borderId="1" xfId="0" applyNumberFormat="1" applyFont="1" applyFill="1" applyBorder="1" applyAlignment="1">
      <alignment horizontal="right"/>
    </xf>
    <xf numFmtId="2" fontId="58" fillId="2" borderId="14" xfId="0" applyNumberFormat="1" applyFont="1" applyFill="1" applyBorder="1" applyAlignment="1">
      <alignment horizontal="right"/>
    </xf>
    <xf numFmtId="0" fontId="57" fillId="2" borderId="0" xfId="0" applyFont="1" applyFill="1" applyAlignment="1">
      <alignment horizontal="center" vertical="center"/>
    </xf>
    <xf numFmtId="0" fontId="57" fillId="2" borderId="0" xfId="0" applyFont="1" applyFill="1" applyAlignment="1">
      <alignment vertical="center"/>
    </xf>
    <xf numFmtId="0" fontId="57" fillId="2" borderId="3" xfId="0" applyFont="1" applyFill="1" applyBorder="1" applyAlignment="1">
      <alignment horizontal="left" vertical="center"/>
    </xf>
    <xf numFmtId="0" fontId="57" fillId="2" borderId="1" xfId="0" applyNumberFormat="1" applyFont="1" applyFill="1" applyBorder="1" applyAlignment="1">
      <alignment horizontal="right"/>
    </xf>
    <xf numFmtId="0" fontId="57" fillId="2" borderId="1" xfId="0" applyFont="1" applyFill="1" applyBorder="1" applyAlignment="1">
      <alignment horizontal="left"/>
    </xf>
    <xf numFmtId="0" fontId="57" fillId="2" borderId="2" xfId="0" applyFont="1" applyFill="1" applyBorder="1" applyAlignment="1">
      <alignment horizontal="left" vertical="center"/>
    </xf>
    <xf numFmtId="0" fontId="57" fillId="0" borderId="15" xfId="0" applyFont="1" applyFill="1" applyBorder="1" applyAlignment="1">
      <alignment horizontal="center"/>
    </xf>
    <xf numFmtId="0" fontId="28" fillId="2" borderId="16" xfId="0" applyFont="1" applyFill="1" applyBorder="1" applyAlignment="1">
      <alignment horizontal="center"/>
    </xf>
    <xf numFmtId="0" fontId="56" fillId="0" borderId="24" xfId="0" applyFont="1" applyFill="1" applyBorder="1" applyAlignment="1">
      <alignment horizontal="center"/>
    </xf>
    <xf numFmtId="1" fontId="59" fillId="0" borderId="33" xfId="0" applyNumberFormat="1" applyFont="1" applyFill="1" applyBorder="1" applyAlignment="1">
      <alignment horizontal="center" vertical="center"/>
    </xf>
    <xf numFmtId="1" fontId="60" fillId="0" borderId="34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59" fillId="0" borderId="35" xfId="0" applyNumberFormat="1" applyFont="1" applyFill="1" applyBorder="1" applyAlignment="1">
      <alignment horizontal="center" vertical="center"/>
    </xf>
    <xf numFmtId="0" fontId="56" fillId="0" borderId="0" xfId="0" applyFont="1" applyFill="1" applyAlignment="1">
      <alignment horizontal="center"/>
    </xf>
    <xf numFmtId="0" fontId="56" fillId="0" borderId="0" xfId="0" applyFont="1" applyFill="1"/>
    <xf numFmtId="0" fontId="61" fillId="3" borderId="10" xfId="1" applyFont="1" applyFill="1" applyBorder="1" applyAlignment="1" applyProtection="1">
      <alignment vertical="center" wrapText="1"/>
    </xf>
    <xf numFmtId="0" fontId="61" fillId="3" borderId="11" xfId="1" applyFont="1" applyFill="1" applyBorder="1" applyAlignment="1" applyProtection="1">
      <alignment horizontal="left" vertical="center" wrapText="1"/>
    </xf>
    <xf numFmtId="0" fontId="61" fillId="3" borderId="11" xfId="1" applyFont="1" applyFill="1" applyBorder="1" applyAlignment="1" applyProtection="1">
      <alignment horizontal="center" vertical="center" wrapText="1"/>
    </xf>
    <xf numFmtId="0" fontId="61" fillId="3" borderId="11" xfId="1" applyFont="1" applyFill="1" applyBorder="1" applyAlignment="1" applyProtection="1">
      <alignment horizontal="center" wrapText="1"/>
    </xf>
    <xf numFmtId="10" fontId="49" fillId="0" borderId="12" xfId="0" applyNumberFormat="1" applyFont="1" applyBorder="1" applyAlignment="1">
      <alignment horizontal="center" vertical="center"/>
    </xf>
    <xf numFmtId="0" fontId="62" fillId="0" borderId="0" xfId="0" applyFont="1"/>
    <xf numFmtId="0" fontId="56" fillId="0" borderId="1" xfId="0" applyFont="1" applyBorder="1"/>
    <xf numFmtId="0" fontId="56" fillId="0" borderId="1" xfId="0" applyFont="1" applyBorder="1" applyAlignment="1">
      <alignment wrapText="1"/>
    </xf>
    <xf numFmtId="0" fontId="56" fillId="0" borderId="1" xfId="0" applyFont="1" applyBorder="1" applyAlignment="1">
      <alignment horizontal="center" wrapText="1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1" xfId="0" applyFont="1" applyBorder="1" applyAlignment="1">
      <alignment horizontal="center" wrapText="1"/>
    </xf>
    <xf numFmtId="0" fontId="28" fillId="0" borderId="12" xfId="0" applyFont="1" applyBorder="1" applyAlignment="1">
      <alignment horizontal="center"/>
    </xf>
    <xf numFmtId="0" fontId="56" fillId="0" borderId="13" xfId="0" applyFont="1" applyBorder="1"/>
    <xf numFmtId="0" fontId="28" fillId="0" borderId="14" xfId="0" applyFont="1" applyBorder="1" applyAlignment="1">
      <alignment horizontal="center"/>
    </xf>
    <xf numFmtId="0" fontId="28" fillId="0" borderId="15" xfId="0" applyFont="1" applyBorder="1"/>
    <xf numFmtId="0" fontId="56" fillId="0" borderId="16" xfId="0" applyFont="1" applyBorder="1" applyAlignment="1">
      <alignment horizontal="center"/>
    </xf>
    <xf numFmtId="0" fontId="56" fillId="0" borderId="16" xfId="0" applyFont="1" applyBorder="1"/>
    <xf numFmtId="0" fontId="56" fillId="0" borderId="16" xfId="0" applyFont="1" applyBorder="1" applyAlignment="1">
      <alignment wrapText="1"/>
    </xf>
    <xf numFmtId="0" fontId="56" fillId="0" borderId="16" xfId="0" applyFont="1" applyBorder="1" applyAlignment="1">
      <alignment horizontal="center" wrapText="1"/>
    </xf>
    <xf numFmtId="0" fontId="28" fillId="0" borderId="17" xfId="0" applyFont="1" applyBorder="1"/>
    <xf numFmtId="0" fontId="8" fillId="2" borderId="4" xfId="1" applyFont="1" applyFill="1" applyBorder="1" applyAlignment="1" applyProtection="1">
      <alignment horizontal="center" wrapText="1"/>
    </xf>
    <xf numFmtId="0" fontId="8" fillId="2" borderId="4" xfId="1" applyFont="1" applyFill="1" applyBorder="1" applyAlignment="1" applyProtection="1">
      <alignment wrapText="1"/>
    </xf>
    <xf numFmtId="0" fontId="8" fillId="2" borderId="1" xfId="1" applyFont="1" applyFill="1" applyBorder="1" applyAlignment="1" applyProtection="1"/>
    <xf numFmtId="0" fontId="8" fillId="2" borderId="5" xfId="1" applyFont="1" applyFill="1" applyBorder="1" applyAlignment="1" applyProtection="1">
      <alignment horizontal="center" vertical="center" wrapText="1"/>
    </xf>
    <xf numFmtId="0" fontId="8" fillId="2" borderId="5" xfId="1" applyFont="1" applyFill="1" applyBorder="1" applyAlignment="1" applyProtection="1">
      <alignment horizontal="left" vertical="center" wrapText="1"/>
    </xf>
    <xf numFmtId="0" fontId="8" fillId="2" borderId="1" xfId="1" applyFont="1" applyFill="1" applyBorder="1" applyAlignment="1" applyProtection="1">
      <alignment wrapText="1"/>
    </xf>
    <xf numFmtId="9" fontId="2" fillId="2" borderId="1" xfId="0" applyNumberFormat="1" applyFont="1" applyFill="1" applyBorder="1" applyAlignment="1">
      <alignment horizontal="center" wrapText="1"/>
    </xf>
    <xf numFmtId="10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8" fillId="2" borderId="1" xfId="1" applyFont="1" applyFill="1" applyBorder="1" applyAlignment="1" applyProtection="1">
      <alignment horizontal="center" wrapText="1"/>
    </xf>
    <xf numFmtId="17" fontId="16" fillId="0" borderId="0" xfId="0" applyNumberFormat="1" applyFont="1" applyAlignment="1">
      <alignment horizontal="right"/>
    </xf>
    <xf numFmtId="12" fontId="5" fillId="2" borderId="1" xfId="0" applyNumberFormat="1" applyFont="1" applyFill="1" applyBorder="1" applyAlignment="1">
      <alignment horizontal="center"/>
    </xf>
    <xf numFmtId="2" fontId="9" fillId="2" borderId="36" xfId="0" applyNumberFormat="1" applyFont="1" applyFill="1" applyBorder="1" applyAlignment="1">
      <alignment horizontal="right"/>
    </xf>
    <xf numFmtId="1" fontId="12" fillId="2" borderId="37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 vertical="center"/>
    </xf>
    <xf numFmtId="0" fontId="22" fillId="2" borderId="3" xfId="1" applyFont="1" applyFill="1" applyBorder="1" applyAlignment="1" applyProtection="1">
      <alignment horizontal="left" vertical="center" wrapText="1"/>
    </xf>
    <xf numFmtId="0" fontId="18" fillId="0" borderId="1" xfId="0" applyFont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9" fillId="2" borderId="1" xfId="0" applyFont="1" applyFill="1" applyBorder="1"/>
    <xf numFmtId="0" fontId="29" fillId="2" borderId="1" xfId="0" applyFont="1" applyFill="1" applyBorder="1" applyAlignment="1">
      <alignment horizontal="left"/>
    </xf>
    <xf numFmtId="0" fontId="30" fillId="6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/>
    </xf>
    <xf numFmtId="0" fontId="22" fillId="0" borderId="2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right"/>
    </xf>
    <xf numFmtId="0" fontId="9" fillId="2" borderId="1" xfId="1" applyFont="1" applyFill="1" applyBorder="1" applyAlignment="1" applyProtection="1">
      <alignment horizontal="left" wrapText="1"/>
    </xf>
    <xf numFmtId="0" fontId="9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6" fillId="2" borderId="18" xfId="0" applyFont="1" applyFill="1" applyBorder="1" applyAlignment="1">
      <alignment horizontal="center"/>
    </xf>
    <xf numFmtId="0" fontId="3" fillId="0" borderId="2" xfId="0" applyFont="1" applyBorder="1"/>
    <xf numFmtId="1" fontId="6" fillId="0" borderId="2" xfId="0" applyNumberFormat="1" applyFont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1" fillId="0" borderId="1" xfId="2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4" fillId="0" borderId="38" xfId="3" applyNumberFormat="1" applyFont="1" applyBorder="1" applyAlignment="1">
      <alignment horizontal="left"/>
    </xf>
    <xf numFmtId="0" fontId="3" fillId="2" borderId="1" xfId="0" applyFont="1" applyFill="1" applyBorder="1"/>
    <xf numFmtId="0" fontId="21" fillId="3" borderId="10" xfId="1" applyFont="1" applyFill="1" applyBorder="1" applyAlignment="1" applyProtection="1">
      <alignment vertical="center" wrapText="1"/>
    </xf>
    <xf numFmtId="0" fontId="21" fillId="3" borderId="11" xfId="1" applyFont="1" applyFill="1" applyBorder="1" applyAlignment="1" applyProtection="1">
      <alignment horizontal="left" vertical="center" wrapText="1"/>
    </xf>
    <xf numFmtId="0" fontId="21" fillId="3" borderId="11" xfId="1" applyFont="1" applyFill="1" applyBorder="1" applyAlignment="1" applyProtection="1">
      <alignment horizontal="center" vertical="center" wrapText="1"/>
    </xf>
    <xf numFmtId="0" fontId="21" fillId="3" borderId="11" xfId="1" applyFont="1" applyFill="1" applyBorder="1" applyAlignment="1" applyProtection="1">
      <alignment horizontal="center" wrapText="1"/>
    </xf>
    <xf numFmtId="10" fontId="20" fillId="0" borderId="11" xfId="0" applyNumberFormat="1" applyFont="1" applyBorder="1" applyAlignment="1">
      <alignment horizontal="center" vertical="center"/>
    </xf>
    <xf numFmtId="0" fontId="22" fillId="2" borderId="13" xfId="0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0" fontId="18" fillId="2" borderId="24" xfId="0" applyFont="1" applyFill="1" applyBorder="1"/>
    <xf numFmtId="0" fontId="18" fillId="0" borderId="24" xfId="0" applyFont="1" applyFill="1" applyBorder="1" applyAlignment="1">
      <alignment horizontal="center"/>
    </xf>
    <xf numFmtId="1" fontId="24" fillId="0" borderId="33" xfId="0" applyNumberFormat="1" applyFont="1" applyFill="1" applyBorder="1" applyAlignment="1">
      <alignment horizontal="center" vertical="center"/>
    </xf>
    <xf numFmtId="1" fontId="21" fillId="0" borderId="34" xfId="0" applyNumberFormat="1" applyFont="1" applyFill="1" applyBorder="1" applyAlignment="1">
      <alignment horizontal="center" vertical="center"/>
    </xf>
    <xf numFmtId="1" fontId="20" fillId="0" borderId="33" xfId="0" applyNumberFormat="1" applyFont="1" applyFill="1" applyBorder="1" applyAlignment="1">
      <alignment horizontal="center" vertical="center"/>
    </xf>
    <xf numFmtId="0" fontId="21" fillId="3" borderId="39" xfId="1" applyFont="1" applyFill="1" applyBorder="1" applyAlignment="1" applyProtection="1">
      <alignment horizontal="center" wrapText="1"/>
    </xf>
    <xf numFmtId="0" fontId="22" fillId="2" borderId="4" xfId="0" applyFont="1" applyFill="1" applyBorder="1" applyAlignment="1">
      <alignment horizontal="center" vertical="center"/>
    </xf>
    <xf numFmtId="0" fontId="21" fillId="3" borderId="12" xfId="1" applyFont="1" applyFill="1" applyBorder="1" applyAlignment="1" applyProtection="1">
      <alignment horizontal="center" wrapText="1"/>
    </xf>
    <xf numFmtId="0" fontId="22" fillId="2" borderId="13" xfId="1" applyFont="1" applyFill="1" applyBorder="1" applyAlignment="1" applyProtection="1">
      <alignment horizontal="center" vertical="center" wrapText="1"/>
    </xf>
    <xf numFmtId="0" fontId="18" fillId="0" borderId="24" xfId="0" applyFont="1" applyFill="1" applyBorder="1"/>
    <xf numFmtId="1" fontId="22" fillId="2" borderId="14" xfId="0" applyNumberFormat="1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/>
    </xf>
    <xf numFmtId="1" fontId="22" fillId="2" borderId="19" xfId="0" applyNumberFormat="1" applyFont="1" applyFill="1" applyBorder="1" applyAlignment="1">
      <alignment horizontal="center" vertical="center"/>
    </xf>
    <xf numFmtId="1" fontId="21" fillId="2" borderId="37" xfId="0" applyNumberFormat="1" applyFont="1" applyFill="1" applyBorder="1" applyAlignment="1">
      <alignment horizontal="center" vertical="center"/>
    </xf>
    <xf numFmtId="1" fontId="18" fillId="0" borderId="14" xfId="0" applyNumberFormat="1" applyFont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1" fontId="20" fillId="0" borderId="14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0" fontId="28" fillId="0" borderId="0" xfId="0" applyFont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1" fillId="2" borderId="0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 wrapText="1"/>
    </xf>
    <xf numFmtId="0" fontId="52" fillId="0" borderId="1" xfId="0" applyFont="1" applyBorder="1" applyAlignment="1">
      <alignment horizontal="center"/>
    </xf>
    <xf numFmtId="0" fontId="52" fillId="0" borderId="4" xfId="0" applyFont="1" applyBorder="1" applyAlignment="1">
      <alignment horizontal="center"/>
    </xf>
    <xf numFmtId="0" fontId="52" fillId="0" borderId="6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4" xfId="0" applyFont="1" applyBorder="1" applyAlignment="1">
      <alignment horizontal="center"/>
    </xf>
    <xf numFmtId="0" fontId="37" fillId="0" borderId="25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2" xfId="0" applyFont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_ACTIVATION_1" xfId="3" xr:uid="{FE3FA3A3-7BE5-4AD4-95DC-3DA5DFE52AC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276226</xdr:colOff>
      <xdr:row>0</xdr:row>
      <xdr:rowOff>342900</xdr:rowOff>
    </xdr:from>
    <xdr:to>
      <xdr:col>9</xdr:col>
      <xdr:colOff>837408</xdr:colOff>
      <xdr:row>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1" y="342900"/>
          <a:ext cx="47244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346365</xdr:rowOff>
    </xdr:from>
    <xdr:to>
      <xdr:col>16</xdr:col>
      <xdr:colOff>474447</xdr:colOff>
      <xdr:row>5</xdr:row>
      <xdr:rowOff>190501</xdr:rowOff>
    </xdr:to>
    <xdr:pic>
      <xdr:nvPicPr>
        <xdr:cNvPr id="6" name="Picture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8318" y="346365"/>
          <a:ext cx="12192000" cy="13508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58511</xdr:colOff>
      <xdr:row>0</xdr:row>
      <xdr:rowOff>1</xdr:rowOff>
    </xdr:from>
    <xdr:to>
      <xdr:col>8</xdr:col>
      <xdr:colOff>981075</xdr:colOff>
      <xdr:row>1</xdr:row>
      <xdr:rowOff>361951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8111" y="1"/>
          <a:ext cx="4827814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0</xdr:row>
      <xdr:rowOff>57150</xdr:rowOff>
    </xdr:from>
    <xdr:to>
      <xdr:col>6</xdr:col>
      <xdr:colOff>1657350</xdr:colOff>
      <xdr:row>2</xdr:row>
      <xdr:rowOff>276225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3424" y="57150"/>
          <a:ext cx="5124451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26</xdr:col>
      <xdr:colOff>1504951</xdr:colOff>
      <xdr:row>1</xdr:row>
      <xdr:rowOff>295275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0"/>
          <a:ext cx="4419601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639535</xdr:colOff>
      <xdr:row>0</xdr:row>
      <xdr:rowOff>27214</xdr:rowOff>
    </xdr:from>
    <xdr:to>
      <xdr:col>2</xdr:col>
      <xdr:colOff>1285874</xdr:colOff>
      <xdr:row>2</xdr:row>
      <xdr:rowOff>76200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535" y="27214"/>
          <a:ext cx="4608739" cy="8109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20410</xdr:colOff>
      <xdr:row>0</xdr:row>
      <xdr:rowOff>112939</xdr:rowOff>
    </xdr:from>
    <xdr:ext cx="5456465" cy="429986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6685" y="112939"/>
          <a:ext cx="5456465" cy="4299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</xdr:colOff>
      <xdr:row>0</xdr:row>
      <xdr:rowOff>27213</xdr:rowOff>
    </xdr:from>
    <xdr:ext cx="5132615" cy="610961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7635" y="27213"/>
          <a:ext cx="5132615" cy="6109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1360</xdr:colOff>
      <xdr:row>0</xdr:row>
      <xdr:rowOff>27213</xdr:rowOff>
    </xdr:from>
    <xdr:ext cx="5161190" cy="668111"/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7635" y="27213"/>
          <a:ext cx="5161190" cy="6681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900545</xdr:colOff>
      <xdr:row>0</xdr:row>
      <xdr:rowOff>415637</xdr:rowOff>
    </xdr:from>
    <xdr:to>
      <xdr:col>19</xdr:col>
      <xdr:colOff>327313</xdr:colOff>
      <xdr:row>3</xdr:row>
      <xdr:rowOff>69274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8636" y="415637"/>
          <a:ext cx="11428269" cy="15932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639536</xdr:colOff>
      <xdr:row>0</xdr:row>
      <xdr:rowOff>27214</xdr:rowOff>
    </xdr:from>
    <xdr:to>
      <xdr:col>4</xdr:col>
      <xdr:colOff>746125</xdr:colOff>
      <xdr:row>2</xdr:row>
      <xdr:rowOff>33496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9536" y="27214"/>
          <a:ext cx="6463393" cy="768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95249</xdr:colOff>
      <xdr:row>2</xdr:row>
      <xdr:rowOff>136958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4676774" cy="5560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0</xdr:row>
      <xdr:rowOff>57150</xdr:rowOff>
    </xdr:from>
    <xdr:to>
      <xdr:col>6</xdr:col>
      <xdr:colOff>219075</xdr:colOff>
      <xdr:row>2</xdr:row>
      <xdr:rowOff>196782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399" y="57150"/>
          <a:ext cx="5124451" cy="768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38100</xdr:rowOff>
    </xdr:from>
    <xdr:to>
      <xdr:col>3</xdr:col>
      <xdr:colOff>1247776</xdr:colOff>
      <xdr:row>7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2450" y="514350"/>
          <a:ext cx="4867276" cy="6762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2</xdr:row>
      <xdr:rowOff>152399</xdr:rowOff>
    </xdr:from>
    <xdr:to>
      <xdr:col>5</xdr:col>
      <xdr:colOff>75867</xdr:colOff>
      <xdr:row>3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62375" y="361949"/>
          <a:ext cx="1441117" cy="6858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35</xdr:row>
      <xdr:rowOff>152399</xdr:rowOff>
    </xdr:from>
    <xdr:to>
      <xdr:col>5</xdr:col>
      <xdr:colOff>75867</xdr:colOff>
      <xdr:row>36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3225" y="552449"/>
          <a:ext cx="1374442" cy="228601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2</xdr:row>
      <xdr:rowOff>152399</xdr:rowOff>
    </xdr:from>
    <xdr:to>
      <xdr:col>5</xdr:col>
      <xdr:colOff>374317</xdr:colOff>
      <xdr:row>3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3225" y="552449"/>
          <a:ext cx="1374442" cy="2286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35</xdr:row>
      <xdr:rowOff>152399</xdr:rowOff>
    </xdr:from>
    <xdr:to>
      <xdr:col>5</xdr:col>
      <xdr:colOff>374317</xdr:colOff>
      <xdr:row>36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3225" y="7219949"/>
          <a:ext cx="1374442" cy="2286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68</xdr:row>
      <xdr:rowOff>152399</xdr:rowOff>
    </xdr:from>
    <xdr:to>
      <xdr:col>5</xdr:col>
      <xdr:colOff>374317</xdr:colOff>
      <xdr:row>69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3225" y="7219949"/>
          <a:ext cx="1279192" cy="2286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101</xdr:row>
      <xdr:rowOff>152399</xdr:rowOff>
    </xdr:from>
    <xdr:to>
      <xdr:col>5</xdr:col>
      <xdr:colOff>374317</xdr:colOff>
      <xdr:row>102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3225" y="13916024"/>
          <a:ext cx="1279192" cy="2286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133</xdr:row>
      <xdr:rowOff>152399</xdr:rowOff>
    </xdr:from>
    <xdr:to>
      <xdr:col>5</xdr:col>
      <xdr:colOff>374317</xdr:colOff>
      <xdr:row>134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3225" y="20573999"/>
          <a:ext cx="1279192" cy="228601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165</xdr:row>
      <xdr:rowOff>152399</xdr:rowOff>
    </xdr:from>
    <xdr:to>
      <xdr:col>5</xdr:col>
      <xdr:colOff>374317</xdr:colOff>
      <xdr:row>166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43225" y="27041474"/>
          <a:ext cx="1279192" cy="228601"/>
        </a:xfrm>
        <a:prstGeom prst="rect">
          <a:avLst/>
        </a:prstGeom>
        <a:noFill/>
      </xdr:spPr>
    </xdr:pic>
    <xdr:clientData/>
  </xdr:twoCellAnchor>
  <xdr:oneCellAnchor>
    <xdr:from>
      <xdr:col>3</xdr:col>
      <xdr:colOff>476250</xdr:colOff>
      <xdr:row>197</xdr:row>
      <xdr:rowOff>152399</xdr:rowOff>
    </xdr:from>
    <xdr:ext cx="1279192" cy="228601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0" y="33737549"/>
          <a:ext cx="1279192" cy="228601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0</xdr:row>
      <xdr:rowOff>133350</xdr:rowOff>
    </xdr:from>
    <xdr:to>
      <xdr:col>5</xdr:col>
      <xdr:colOff>56817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05050" y="133350"/>
          <a:ext cx="1117267" cy="4476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33</xdr:row>
      <xdr:rowOff>133350</xdr:rowOff>
    </xdr:from>
    <xdr:to>
      <xdr:col>5</xdr:col>
      <xdr:colOff>56817</xdr:colOff>
      <xdr:row>35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133350"/>
          <a:ext cx="1117267" cy="4476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65</xdr:row>
      <xdr:rowOff>133350</xdr:rowOff>
    </xdr:from>
    <xdr:to>
      <xdr:col>5</xdr:col>
      <xdr:colOff>56817</xdr:colOff>
      <xdr:row>67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7010400"/>
          <a:ext cx="1117267" cy="4476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97</xdr:row>
      <xdr:rowOff>133350</xdr:rowOff>
    </xdr:from>
    <xdr:to>
      <xdr:col>5</xdr:col>
      <xdr:colOff>56817</xdr:colOff>
      <xdr:row>99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13696950"/>
          <a:ext cx="1117267" cy="4476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129</xdr:row>
      <xdr:rowOff>133350</xdr:rowOff>
    </xdr:from>
    <xdr:to>
      <xdr:col>5</xdr:col>
      <xdr:colOff>56817</xdr:colOff>
      <xdr:row>131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0383500"/>
          <a:ext cx="1117267" cy="4476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161</xdr:row>
      <xdr:rowOff>133350</xdr:rowOff>
    </xdr:from>
    <xdr:to>
      <xdr:col>5</xdr:col>
      <xdr:colOff>56817</xdr:colOff>
      <xdr:row>163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27070050"/>
          <a:ext cx="1117267" cy="4476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193</xdr:row>
      <xdr:rowOff>133350</xdr:rowOff>
    </xdr:from>
    <xdr:to>
      <xdr:col>5</xdr:col>
      <xdr:colOff>56817</xdr:colOff>
      <xdr:row>195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33756600"/>
          <a:ext cx="1117267" cy="4476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226</xdr:row>
      <xdr:rowOff>133350</xdr:rowOff>
    </xdr:from>
    <xdr:to>
      <xdr:col>5</xdr:col>
      <xdr:colOff>56817</xdr:colOff>
      <xdr:row>228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40443150"/>
          <a:ext cx="1117267" cy="4476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258</xdr:row>
      <xdr:rowOff>133350</xdr:rowOff>
    </xdr:from>
    <xdr:to>
      <xdr:col>5</xdr:col>
      <xdr:colOff>56817</xdr:colOff>
      <xdr:row>260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47320200"/>
          <a:ext cx="1117267" cy="4476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293</xdr:row>
      <xdr:rowOff>133350</xdr:rowOff>
    </xdr:from>
    <xdr:to>
      <xdr:col>5</xdr:col>
      <xdr:colOff>56817</xdr:colOff>
      <xdr:row>295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33700" y="54006750"/>
          <a:ext cx="1117267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D22"/>
  <sheetViews>
    <sheetView view="pageBreakPreview" zoomScale="60" zoomScaleNormal="48" workbookViewId="0">
      <pane ySplit="10" topLeftCell="A11" activePane="bottomLeft" state="frozen"/>
      <selection pane="bottomLeft" activeCell="Q17" sqref="Q17"/>
    </sheetView>
  </sheetViews>
  <sheetFormatPr defaultRowHeight="30" customHeight="1" x14ac:dyDescent="0.3"/>
  <cols>
    <col min="1" max="1" width="12" style="138" customWidth="1"/>
    <col min="2" max="2" width="25" style="138" hidden="1" customWidth="1"/>
    <col min="3" max="3" width="26.28515625" style="138" hidden="1" customWidth="1"/>
    <col min="4" max="4" width="17.42578125" style="138" hidden="1" customWidth="1"/>
    <col min="5" max="5" width="18.5703125" style="138" customWidth="1"/>
    <col min="6" max="6" width="12.140625" style="138" hidden="1" customWidth="1"/>
    <col min="7" max="7" width="15.5703125" style="138" customWidth="1"/>
    <col min="8" max="8" width="9" style="138" customWidth="1"/>
    <col min="9" max="9" width="11" style="139" customWidth="1"/>
    <col min="10" max="10" width="16.7109375" style="138" customWidth="1"/>
    <col min="11" max="11" width="19.28515625" style="138" customWidth="1"/>
    <col min="12" max="12" width="15.28515625" style="138" customWidth="1"/>
    <col min="13" max="13" width="25.85546875" style="138" customWidth="1"/>
    <col min="14" max="14" width="14.85546875" style="138" customWidth="1"/>
    <col min="15" max="15" width="13.5703125" style="138" customWidth="1"/>
    <col min="16" max="16" width="16.28515625" style="138" customWidth="1"/>
    <col min="17" max="17" width="16.85546875" style="138" customWidth="1"/>
    <col min="18" max="18" width="0.140625" style="138" customWidth="1"/>
    <col min="19" max="19" width="19.42578125" style="138" customWidth="1"/>
    <col min="20" max="20" width="17.7109375" style="138" customWidth="1"/>
    <col min="21" max="21" width="1" style="138" hidden="1" customWidth="1"/>
    <col min="22" max="22" width="10.140625" style="139" hidden="1" customWidth="1"/>
    <col min="23" max="23" width="17" style="139" customWidth="1"/>
    <col min="24" max="24" width="15.140625" style="139" customWidth="1"/>
    <col min="25" max="25" width="13.7109375" style="139" customWidth="1"/>
    <col min="26" max="26" width="30.5703125" style="138" customWidth="1"/>
    <col min="27" max="16384" width="9.140625" style="138"/>
  </cols>
  <sheetData>
    <row r="2" spans="1:30" s="256" customFormat="1" ht="43.5" customHeight="1" x14ac:dyDescent="0.2">
      <c r="C2" s="257"/>
    </row>
    <row r="3" spans="1:30" s="54" customFormat="1" ht="21" customHeight="1" x14ac:dyDescent="0.2">
      <c r="B3" s="258" t="s">
        <v>239</v>
      </c>
      <c r="C3" s="258"/>
      <c r="D3" s="258"/>
      <c r="E3" s="258"/>
      <c r="F3" s="258"/>
      <c r="G3" s="258"/>
      <c r="H3" s="258"/>
      <c r="I3" s="258"/>
      <c r="J3" s="258"/>
    </row>
    <row r="4" spans="1:30" s="54" customFormat="1" ht="24" customHeight="1" x14ac:dyDescent="0.2">
      <c r="B4" s="258" t="s">
        <v>240</v>
      </c>
      <c r="C4" s="258"/>
      <c r="D4" s="258"/>
      <c r="E4" s="258"/>
      <c r="F4" s="258"/>
      <c r="G4" s="258"/>
      <c r="H4" s="258"/>
      <c r="I4" s="258"/>
      <c r="J4" s="258"/>
    </row>
    <row r="5" spans="1:30" s="54" customFormat="1" ht="27.75" hidden="1" customHeight="1" x14ac:dyDescent="0.2">
      <c r="B5" s="258"/>
      <c r="C5" s="258"/>
      <c r="D5" s="258"/>
      <c r="E5" s="258"/>
      <c r="F5" s="258"/>
      <c r="G5" s="258"/>
      <c r="H5" s="258"/>
      <c r="I5" s="258"/>
      <c r="J5" s="258"/>
    </row>
    <row r="6" spans="1:30" s="260" customFormat="1" ht="39" customHeight="1" x14ac:dyDescent="0.35">
      <c r="B6" s="261" t="s">
        <v>239</v>
      </c>
      <c r="C6" s="261"/>
      <c r="D6" s="261"/>
      <c r="E6" s="261" t="s">
        <v>242</v>
      </c>
      <c r="F6" s="261"/>
      <c r="G6" s="261"/>
      <c r="H6" s="261"/>
      <c r="I6" s="261"/>
      <c r="J6" s="261"/>
    </row>
    <row r="7" spans="1:30" s="260" customFormat="1" ht="30" customHeight="1" x14ac:dyDescent="0.35">
      <c r="B7" s="261" t="s">
        <v>241</v>
      </c>
      <c r="C7" s="261"/>
      <c r="D7" s="261"/>
      <c r="E7" s="261" t="s">
        <v>243</v>
      </c>
      <c r="F7" s="261"/>
      <c r="G7" s="261"/>
      <c r="H7" s="261"/>
      <c r="I7" s="261"/>
      <c r="J7" s="261"/>
    </row>
    <row r="8" spans="1:30" s="54" customFormat="1" ht="27.75" customHeight="1" x14ac:dyDescent="0.2">
      <c r="B8" s="258" t="s">
        <v>240</v>
      </c>
      <c r="C8" s="258"/>
      <c r="D8" s="258"/>
      <c r="E8" s="258"/>
      <c r="F8" s="258"/>
      <c r="G8" s="258"/>
      <c r="H8" s="258"/>
      <c r="I8" s="258"/>
      <c r="J8" s="258"/>
    </row>
    <row r="9" spans="1:30" ht="31.5" customHeight="1" x14ac:dyDescent="0.3">
      <c r="A9" s="262"/>
      <c r="B9" s="262"/>
      <c r="C9" s="262"/>
      <c r="D9" s="262"/>
      <c r="E9" s="262"/>
      <c r="F9" s="263" t="s">
        <v>57</v>
      </c>
      <c r="G9" s="264"/>
      <c r="H9" s="265" t="s">
        <v>58</v>
      </c>
      <c r="I9" s="266"/>
      <c r="J9" s="262"/>
      <c r="Z9" s="430" t="s">
        <v>310</v>
      </c>
      <c r="AA9" s="430"/>
      <c r="AB9" s="430"/>
      <c r="AC9" s="430"/>
      <c r="AD9" s="430"/>
    </row>
    <row r="10" spans="1:30" ht="78.75" customHeight="1" x14ac:dyDescent="0.3">
      <c r="A10" s="140" t="s">
        <v>3</v>
      </c>
      <c r="B10" s="141" t="s">
        <v>4</v>
      </c>
      <c r="C10" s="142" t="s">
        <v>5</v>
      </c>
      <c r="D10" s="142" t="s">
        <v>6</v>
      </c>
      <c r="E10" s="143" t="s">
        <v>49</v>
      </c>
      <c r="F10" s="144" t="s">
        <v>8</v>
      </c>
      <c r="G10" s="144" t="s">
        <v>9</v>
      </c>
      <c r="H10" s="145" t="s">
        <v>39</v>
      </c>
      <c r="I10" s="144" t="s">
        <v>13</v>
      </c>
      <c r="J10" s="146" t="s">
        <v>14</v>
      </c>
      <c r="K10" s="147" t="s">
        <v>50</v>
      </c>
      <c r="L10" s="147" t="s">
        <v>16</v>
      </c>
      <c r="M10" s="148" t="s">
        <v>154</v>
      </c>
      <c r="N10" s="149" t="s">
        <v>17</v>
      </c>
      <c r="O10" s="149" t="s">
        <v>152</v>
      </c>
      <c r="P10" s="149" t="s">
        <v>153</v>
      </c>
      <c r="Q10" s="149" t="s">
        <v>18</v>
      </c>
      <c r="R10" s="149" t="s">
        <v>193</v>
      </c>
      <c r="S10" s="150" t="s">
        <v>19</v>
      </c>
      <c r="T10" s="150" t="s">
        <v>20</v>
      </c>
      <c r="U10" s="150" t="s">
        <v>21</v>
      </c>
      <c r="V10" s="150" t="s">
        <v>51</v>
      </c>
      <c r="W10" s="150" t="s">
        <v>22</v>
      </c>
      <c r="X10" s="150" t="s">
        <v>23</v>
      </c>
      <c r="Y10" s="150" t="s">
        <v>24</v>
      </c>
      <c r="Z10" s="274" t="s">
        <v>25</v>
      </c>
    </row>
    <row r="11" spans="1:30" s="164" customFormat="1" ht="53.25" customHeight="1" x14ac:dyDescent="0.3">
      <c r="A11" s="151">
        <v>1</v>
      </c>
      <c r="B11" s="152">
        <v>5605576889</v>
      </c>
      <c r="C11" s="153">
        <v>100664273155</v>
      </c>
      <c r="D11" s="154" t="s">
        <v>52</v>
      </c>
      <c r="E11" s="155" t="s">
        <v>53</v>
      </c>
      <c r="F11" s="165">
        <v>42345</v>
      </c>
      <c r="G11" s="157">
        <v>14000</v>
      </c>
      <c r="H11" s="158">
        <f>G11/25</f>
        <v>560</v>
      </c>
      <c r="I11" s="159">
        <v>25</v>
      </c>
      <c r="J11" s="158">
        <f>H11*I11</f>
        <v>14000</v>
      </c>
      <c r="K11" s="160">
        <f>J11*80%</f>
        <v>11200</v>
      </c>
      <c r="L11" s="160">
        <f t="shared" ref="L11:L12" si="0">K11*12%</f>
        <v>1344</v>
      </c>
      <c r="M11" s="160">
        <f t="shared" ref="M11:M12" si="1">K11*13%</f>
        <v>1456</v>
      </c>
      <c r="N11" s="160">
        <f t="shared" ref="N11:N12" si="2">L11+M11</f>
        <v>2800</v>
      </c>
      <c r="O11" s="160">
        <f>J11*0.75%</f>
        <v>105</v>
      </c>
      <c r="P11" s="160">
        <f>J11*3.25%</f>
        <v>455</v>
      </c>
      <c r="Q11" s="160">
        <f t="shared" ref="Q11" si="3">O11+P11</f>
        <v>560</v>
      </c>
      <c r="R11" s="160"/>
      <c r="S11" s="160">
        <f t="shared" ref="S11:S12" si="4">L11+O11+R11</f>
        <v>1449</v>
      </c>
      <c r="T11" s="160">
        <f t="shared" ref="T11:T12" si="5">J11-S11</f>
        <v>12551</v>
      </c>
      <c r="U11" s="161"/>
      <c r="V11" s="162"/>
      <c r="W11" s="163">
        <f t="shared" ref="W11:W12" si="6">T11+U11-V11</f>
        <v>12551</v>
      </c>
      <c r="X11" s="163">
        <f t="shared" ref="X11:X12" si="7">W11</f>
        <v>12551</v>
      </c>
      <c r="Y11" s="163">
        <v>0</v>
      </c>
      <c r="Z11" s="163">
        <v>57110100003666</v>
      </c>
    </row>
    <row r="12" spans="1:30" s="164" customFormat="1" ht="54.75" customHeight="1" x14ac:dyDescent="0.3">
      <c r="A12" s="151">
        <v>2</v>
      </c>
      <c r="B12" s="166">
        <v>5607331172</v>
      </c>
      <c r="C12" s="170">
        <v>101279524034</v>
      </c>
      <c r="D12" s="171" t="s">
        <v>54</v>
      </c>
      <c r="E12" s="166" t="s">
        <v>55</v>
      </c>
      <c r="F12" s="167">
        <v>43133</v>
      </c>
      <c r="G12" s="172">
        <v>18000</v>
      </c>
      <c r="H12" s="158">
        <f>G12/25</f>
        <v>720</v>
      </c>
      <c r="I12" s="168">
        <v>25</v>
      </c>
      <c r="J12" s="158">
        <f t="shared" ref="J12" si="8">H12*I12</f>
        <v>18000</v>
      </c>
      <c r="K12" s="160">
        <f>J12*80%</f>
        <v>14400</v>
      </c>
      <c r="L12" s="169">
        <f t="shared" si="0"/>
        <v>1728</v>
      </c>
      <c r="M12" s="160">
        <f t="shared" si="1"/>
        <v>1872</v>
      </c>
      <c r="N12" s="169">
        <f t="shared" si="2"/>
        <v>3600</v>
      </c>
      <c r="O12" s="169">
        <f>J12*0.75%</f>
        <v>135</v>
      </c>
      <c r="P12" s="169">
        <f>J12*3.25%</f>
        <v>585</v>
      </c>
      <c r="Q12" s="169">
        <f>O12+P12</f>
        <v>720</v>
      </c>
      <c r="R12" s="160"/>
      <c r="S12" s="160">
        <f t="shared" si="4"/>
        <v>1863</v>
      </c>
      <c r="T12" s="169">
        <f t="shared" si="5"/>
        <v>16137</v>
      </c>
      <c r="U12" s="169"/>
      <c r="V12" s="173"/>
      <c r="W12" s="174">
        <f t="shared" si="6"/>
        <v>16137</v>
      </c>
      <c r="X12" s="174">
        <f t="shared" si="7"/>
        <v>16137</v>
      </c>
      <c r="Y12" s="174">
        <v>0</v>
      </c>
      <c r="Z12" s="163">
        <v>57110100003726</v>
      </c>
    </row>
    <row r="13" spans="1:30" s="176" customFormat="1" ht="63" customHeight="1" x14ac:dyDescent="0.3">
      <c r="A13" s="151"/>
      <c r="B13" s="152"/>
      <c r="C13" s="153"/>
      <c r="D13" s="161"/>
      <c r="E13" s="152" t="s">
        <v>26</v>
      </c>
      <c r="F13" s="156"/>
      <c r="G13" s="175">
        <f>SUM(G11:G12)</f>
        <v>32000</v>
      </c>
      <c r="H13" s="158"/>
      <c r="I13" s="175"/>
      <c r="J13" s="175">
        <f t="shared" ref="J13:Q13" si="9">SUM(J11:J12)</f>
        <v>32000</v>
      </c>
      <c r="K13" s="175">
        <f t="shared" si="9"/>
        <v>25600</v>
      </c>
      <c r="L13" s="175">
        <f t="shared" si="9"/>
        <v>3072</v>
      </c>
      <c r="M13" s="175">
        <f t="shared" si="9"/>
        <v>3328</v>
      </c>
      <c r="N13" s="175">
        <f t="shared" si="9"/>
        <v>6400</v>
      </c>
      <c r="O13" s="175">
        <f t="shared" si="9"/>
        <v>240</v>
      </c>
      <c r="P13" s="175">
        <f t="shared" si="9"/>
        <v>1040</v>
      </c>
      <c r="Q13" s="175">
        <f t="shared" si="9"/>
        <v>1280</v>
      </c>
      <c r="R13" s="175"/>
      <c r="S13" s="175">
        <f>SUM(S11:S12)</f>
        <v>3312</v>
      </c>
      <c r="T13" s="175">
        <f>SUM(T11:T12)</f>
        <v>28688</v>
      </c>
      <c r="U13" s="175">
        <f t="shared" ref="U13:V13" si="10">SUM(U11:U12)</f>
        <v>0</v>
      </c>
      <c r="V13" s="163">
        <f t="shared" si="10"/>
        <v>0</v>
      </c>
      <c r="W13" s="163">
        <f>SUM(W11:W12)</f>
        <v>28688</v>
      </c>
      <c r="X13" s="163">
        <f>SUM(X11:X12)</f>
        <v>28688</v>
      </c>
      <c r="Y13" s="163">
        <f>SUM(Y11:Y12)</f>
        <v>0</v>
      </c>
      <c r="Z13" s="161"/>
    </row>
    <row r="14" spans="1:30" ht="36.75" customHeight="1" x14ac:dyDescent="0.3"/>
    <row r="17" spans="9:25" ht="30.75" customHeight="1" x14ac:dyDescent="0.3">
      <c r="J17" s="17"/>
    </row>
    <row r="18" spans="9:25" ht="18.75" x14ac:dyDescent="0.3">
      <c r="J18" s="17"/>
    </row>
    <row r="19" spans="9:25" ht="18.75" x14ac:dyDescent="0.3">
      <c r="J19" s="17"/>
    </row>
    <row r="21" spans="9:25" ht="18.75" x14ac:dyDescent="0.3">
      <c r="I21" s="138"/>
      <c r="J21" s="17"/>
      <c r="V21" s="138"/>
      <c r="W21" s="138"/>
      <c r="X21" s="138"/>
      <c r="Y21" s="138"/>
    </row>
    <row r="22" spans="9:25" ht="30" customHeight="1" x14ac:dyDescent="0.3">
      <c r="T22" s="259"/>
    </row>
  </sheetData>
  <mergeCells count="1">
    <mergeCell ref="Z9:AD9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325"/>
  <sheetViews>
    <sheetView workbookViewId="0">
      <selection activeCell="O181" sqref="O181"/>
    </sheetView>
  </sheetViews>
  <sheetFormatPr defaultRowHeight="15" x14ac:dyDescent="0.25"/>
  <cols>
    <col min="1" max="1" width="15.7109375" customWidth="1"/>
    <col min="2" max="2" width="12" customWidth="1"/>
    <col min="4" max="4" width="13.7109375" customWidth="1"/>
    <col min="6" max="6" width="13.140625" customWidth="1"/>
    <col min="7" max="7" width="12" customWidth="1"/>
    <col min="8" max="8" width="14.85546875" customWidth="1"/>
    <col min="10" max="10" width="30" customWidth="1"/>
  </cols>
  <sheetData>
    <row r="2" spans="1:11" ht="20.25" customHeight="1" x14ac:dyDescent="0.25"/>
    <row r="3" spans="1:11" ht="30" customHeight="1" thickBot="1" x14ac:dyDescent="0.3">
      <c r="A3" s="452" t="s">
        <v>115</v>
      </c>
      <c r="B3" s="453"/>
      <c r="C3" s="453"/>
      <c r="D3" s="453"/>
      <c r="E3" s="453"/>
      <c r="F3" s="453"/>
      <c r="G3" s="453"/>
      <c r="H3" s="453"/>
      <c r="I3" s="453"/>
      <c r="J3" s="454"/>
      <c r="K3" s="101"/>
    </row>
    <row r="4" spans="1:11" ht="16.5" thickBot="1" x14ac:dyDescent="0.3">
      <c r="A4" s="449" t="s">
        <v>205</v>
      </c>
      <c r="B4" s="450"/>
      <c r="C4" s="450"/>
      <c r="D4" s="450"/>
      <c r="E4" s="450"/>
      <c r="F4" s="450"/>
      <c r="G4" s="450"/>
      <c r="H4" s="450"/>
      <c r="I4" s="450"/>
      <c r="J4" s="451"/>
      <c r="K4" s="101"/>
    </row>
    <row r="5" spans="1:11" ht="15.75" x14ac:dyDescent="0.25">
      <c r="A5" s="102"/>
      <c r="B5" s="103"/>
      <c r="C5" s="103"/>
      <c r="D5" s="103"/>
      <c r="E5" s="103"/>
      <c r="F5" s="103"/>
      <c r="G5" s="104"/>
      <c r="H5" s="102"/>
      <c r="I5" s="103"/>
      <c r="J5" s="104"/>
      <c r="K5" s="101"/>
    </row>
    <row r="6" spans="1:11" ht="15.75" x14ac:dyDescent="0.25">
      <c r="A6" s="105"/>
      <c r="B6" s="106"/>
      <c r="C6" s="106"/>
      <c r="D6" s="106"/>
      <c r="E6" s="106"/>
      <c r="F6" s="106"/>
      <c r="G6" s="107"/>
      <c r="H6" s="105" t="s">
        <v>116</v>
      </c>
      <c r="I6" s="106" t="s">
        <v>117</v>
      </c>
      <c r="J6" s="107"/>
      <c r="K6" s="101"/>
    </row>
    <row r="7" spans="1:11" ht="15.75" x14ac:dyDescent="0.25">
      <c r="A7" s="105"/>
      <c r="B7" s="106"/>
      <c r="C7" s="106"/>
      <c r="D7" s="106"/>
      <c r="E7" s="106"/>
      <c r="F7" s="106"/>
      <c r="G7" s="107"/>
      <c r="H7" s="105"/>
      <c r="I7" s="106"/>
      <c r="J7" s="107"/>
      <c r="K7" s="101"/>
    </row>
    <row r="8" spans="1:11" ht="15.75" x14ac:dyDescent="0.25">
      <c r="A8" s="105" t="s">
        <v>145</v>
      </c>
      <c r="B8" s="133" t="s">
        <v>160</v>
      </c>
      <c r="C8" s="106"/>
      <c r="D8" s="106"/>
      <c r="E8" s="106"/>
      <c r="F8" s="106"/>
      <c r="G8" s="107"/>
      <c r="H8" s="105" t="s">
        <v>118</v>
      </c>
      <c r="I8" s="106" t="s">
        <v>147</v>
      </c>
      <c r="J8" s="107"/>
      <c r="K8" s="101"/>
    </row>
    <row r="9" spans="1:11" ht="15.75" x14ac:dyDescent="0.25">
      <c r="A9" s="105"/>
      <c r="B9" s="106"/>
      <c r="C9" s="106"/>
      <c r="D9" s="106"/>
      <c r="E9" s="106"/>
      <c r="F9" s="106"/>
      <c r="G9" s="107"/>
      <c r="H9" s="105"/>
      <c r="I9" s="106"/>
      <c r="J9" s="107"/>
      <c r="K9" s="101"/>
    </row>
    <row r="10" spans="1:11" ht="15.75" x14ac:dyDescent="0.25">
      <c r="A10" s="105" t="s">
        <v>148</v>
      </c>
      <c r="B10" s="137" t="s">
        <v>70</v>
      </c>
      <c r="C10" s="106"/>
      <c r="D10" s="106"/>
      <c r="E10" s="106"/>
      <c r="F10" s="106"/>
      <c r="G10" s="107"/>
      <c r="H10" s="105" t="s">
        <v>119</v>
      </c>
      <c r="I10" s="106" t="s">
        <v>161</v>
      </c>
      <c r="J10" s="107"/>
      <c r="K10" s="101"/>
    </row>
    <row r="11" spans="1:11" ht="15.75" x14ac:dyDescent="0.25">
      <c r="A11" s="105"/>
      <c r="B11" s="106"/>
      <c r="C11" s="106"/>
      <c r="D11" s="106"/>
      <c r="E11" s="106"/>
      <c r="F11" s="106"/>
      <c r="G11" s="107"/>
      <c r="H11" s="105"/>
      <c r="I11" s="106"/>
      <c r="J11" s="107"/>
      <c r="K11" s="101"/>
    </row>
    <row r="12" spans="1:11" ht="15.75" x14ac:dyDescent="0.25">
      <c r="A12" s="105" t="s">
        <v>121</v>
      </c>
      <c r="B12" s="108" t="s">
        <v>162</v>
      </c>
      <c r="C12" s="106"/>
      <c r="D12" s="106"/>
      <c r="E12" s="106"/>
      <c r="F12" s="106" t="s">
        <v>122</v>
      </c>
      <c r="G12" s="110">
        <v>21.5</v>
      </c>
      <c r="H12" s="105" t="s">
        <v>123</v>
      </c>
      <c r="I12" s="101" t="s">
        <v>144</v>
      </c>
      <c r="J12" s="107"/>
      <c r="K12" s="101"/>
    </row>
    <row r="13" spans="1:11" ht="15.75" x14ac:dyDescent="0.25">
      <c r="A13" s="105"/>
      <c r="B13" s="108"/>
      <c r="C13" s="106"/>
      <c r="D13" s="106"/>
      <c r="E13" s="106"/>
      <c r="F13" s="106" t="s">
        <v>124</v>
      </c>
      <c r="G13" s="110">
        <v>31</v>
      </c>
      <c r="H13" s="105"/>
      <c r="I13" s="111"/>
      <c r="J13" s="107"/>
      <c r="K13" s="101"/>
    </row>
    <row r="14" spans="1:11" ht="15.75" x14ac:dyDescent="0.25">
      <c r="A14" s="105"/>
      <c r="B14" s="108"/>
      <c r="C14" s="106"/>
      <c r="D14" s="106"/>
      <c r="E14" s="106"/>
      <c r="F14" s="106"/>
      <c r="G14" s="109"/>
      <c r="H14" s="105"/>
      <c r="I14" s="112"/>
      <c r="J14" s="107"/>
      <c r="K14" s="101"/>
    </row>
    <row r="15" spans="1:11" ht="15.75" x14ac:dyDescent="0.25">
      <c r="A15" s="105"/>
      <c r="B15" s="106"/>
      <c r="C15" s="106"/>
      <c r="D15" s="106"/>
      <c r="E15" s="106"/>
      <c r="F15" s="106"/>
      <c r="G15" s="107"/>
      <c r="H15" s="105"/>
      <c r="I15" s="106"/>
      <c r="J15" s="107"/>
      <c r="K15" s="101"/>
    </row>
    <row r="16" spans="1:11" ht="16.5" thickBot="1" x14ac:dyDescent="0.3">
      <c r="A16" s="113"/>
      <c r="B16" s="114"/>
      <c r="C16" s="114"/>
      <c r="D16" s="114"/>
      <c r="E16" s="114"/>
      <c r="F16" s="114"/>
      <c r="G16" s="115"/>
      <c r="H16" s="113"/>
      <c r="I16" s="116"/>
      <c r="J16" s="117"/>
      <c r="K16" s="101"/>
    </row>
    <row r="17" spans="1:11" ht="16.5" thickBot="1" x14ac:dyDescent="0.3">
      <c r="A17" s="449" t="s">
        <v>125</v>
      </c>
      <c r="B17" s="450"/>
      <c r="C17" s="450"/>
      <c r="D17" s="450"/>
      <c r="E17" s="450"/>
      <c r="F17" s="450"/>
      <c r="G17" s="451"/>
      <c r="H17" s="449" t="s">
        <v>126</v>
      </c>
      <c r="I17" s="450"/>
      <c r="J17" s="451"/>
      <c r="K17" s="101"/>
    </row>
    <row r="18" spans="1:11" ht="16.5" thickBot="1" x14ac:dyDescent="0.3">
      <c r="A18" s="102"/>
      <c r="B18" s="103"/>
      <c r="C18" s="103"/>
      <c r="D18" s="103"/>
      <c r="E18" s="103"/>
      <c r="F18" s="103"/>
      <c r="G18" s="104"/>
      <c r="H18" s="106"/>
      <c r="I18" s="106"/>
      <c r="J18" s="107"/>
      <c r="K18" s="101"/>
    </row>
    <row r="19" spans="1:11" ht="15.75" x14ac:dyDescent="0.25">
      <c r="A19" s="118" t="s">
        <v>127</v>
      </c>
      <c r="B19" s="119"/>
      <c r="C19" s="118"/>
      <c r="D19" s="120" t="s">
        <v>128</v>
      </c>
      <c r="E19" s="119" t="s">
        <v>129</v>
      </c>
      <c r="F19" s="121"/>
      <c r="G19" s="120" t="s">
        <v>130</v>
      </c>
      <c r="H19" s="118" t="s">
        <v>127</v>
      </c>
      <c r="I19" s="121"/>
      <c r="J19" s="119" t="s">
        <v>95</v>
      </c>
      <c r="K19" s="101"/>
    </row>
    <row r="20" spans="1:11" ht="15.75" x14ac:dyDescent="0.25">
      <c r="A20" s="105"/>
      <c r="B20" s="107"/>
      <c r="C20" s="106"/>
      <c r="D20" s="107"/>
      <c r="E20" s="107"/>
      <c r="F20" s="106"/>
      <c r="G20" s="107"/>
      <c r="H20" s="106"/>
      <c r="I20" s="106"/>
      <c r="J20" s="107"/>
      <c r="K20" s="101"/>
    </row>
    <row r="21" spans="1:11" ht="15.75" x14ac:dyDescent="0.25">
      <c r="A21" s="105" t="s">
        <v>131</v>
      </c>
      <c r="B21" s="107"/>
      <c r="C21" s="106"/>
      <c r="D21" s="122">
        <v>8385</v>
      </c>
      <c r="E21" s="107">
        <v>0</v>
      </c>
      <c r="F21" s="106"/>
      <c r="G21" s="122">
        <f>D21</f>
        <v>8385</v>
      </c>
      <c r="H21" s="106" t="s">
        <v>132</v>
      </c>
      <c r="I21" s="106"/>
      <c r="J21" s="122">
        <v>63</v>
      </c>
      <c r="K21" s="101"/>
    </row>
    <row r="22" spans="1:11" ht="15.75" x14ac:dyDescent="0.25">
      <c r="A22" s="105" t="s">
        <v>133</v>
      </c>
      <c r="B22" s="107"/>
      <c r="C22" s="106"/>
      <c r="D22" s="122"/>
      <c r="E22" s="107">
        <v>0</v>
      </c>
      <c r="F22" s="106"/>
      <c r="G22" s="122"/>
      <c r="H22" s="106" t="s">
        <v>134</v>
      </c>
      <c r="I22" s="106"/>
      <c r="J22" s="122">
        <v>730</v>
      </c>
      <c r="K22" s="101"/>
    </row>
    <row r="23" spans="1:11" ht="15.75" x14ac:dyDescent="0.25">
      <c r="A23" s="105" t="s">
        <v>135</v>
      </c>
      <c r="B23" s="107"/>
      <c r="C23" s="106"/>
      <c r="D23" s="122"/>
      <c r="E23" s="109">
        <v>0</v>
      </c>
      <c r="F23" s="106"/>
      <c r="G23" s="122"/>
      <c r="H23" s="111" t="s">
        <v>137</v>
      </c>
      <c r="I23" s="106"/>
      <c r="J23" s="122"/>
      <c r="K23" s="101"/>
    </row>
    <row r="24" spans="1:11" ht="15.75" x14ac:dyDescent="0.25">
      <c r="A24" s="105" t="s">
        <v>136</v>
      </c>
      <c r="B24" s="107"/>
      <c r="C24" s="106"/>
      <c r="D24" s="122"/>
      <c r="E24" s="109">
        <v>0</v>
      </c>
      <c r="F24" s="106"/>
      <c r="G24" s="122"/>
      <c r="H24" s="111" t="s">
        <v>193</v>
      </c>
      <c r="I24" s="106"/>
      <c r="J24" s="122"/>
      <c r="K24" s="101"/>
    </row>
    <row r="25" spans="1:11" ht="15.75" x14ac:dyDescent="0.25">
      <c r="A25" s="105" t="s">
        <v>21</v>
      </c>
      <c r="B25" s="107"/>
      <c r="C25" s="106"/>
      <c r="D25" s="123"/>
      <c r="E25" s="109"/>
      <c r="F25" s="106"/>
      <c r="G25" s="123"/>
      <c r="H25" s="106"/>
      <c r="I25" s="106"/>
      <c r="J25" s="122"/>
      <c r="K25" s="101"/>
    </row>
    <row r="26" spans="1:11" ht="15.75" x14ac:dyDescent="0.25">
      <c r="A26" s="124"/>
      <c r="B26" s="107"/>
      <c r="C26" s="106"/>
      <c r="D26" s="110"/>
      <c r="E26" s="109"/>
      <c r="F26" s="106"/>
      <c r="G26" s="123"/>
      <c r="H26" s="106"/>
      <c r="I26" s="106"/>
      <c r="J26" s="122"/>
      <c r="K26" s="101"/>
    </row>
    <row r="27" spans="1:11" ht="15.75" x14ac:dyDescent="0.25">
      <c r="A27" s="105"/>
      <c r="B27" s="107"/>
      <c r="C27" s="106"/>
      <c r="D27" s="109"/>
      <c r="E27" s="109"/>
      <c r="F27" s="106"/>
      <c r="G27" s="107"/>
      <c r="H27" s="106"/>
      <c r="I27" s="106"/>
      <c r="J27" s="122"/>
      <c r="K27" s="101"/>
    </row>
    <row r="28" spans="1:11" ht="15.75" x14ac:dyDescent="0.25">
      <c r="A28" s="105"/>
      <c r="B28" s="107"/>
      <c r="C28" s="106"/>
      <c r="D28" s="107"/>
      <c r="E28" s="107"/>
      <c r="F28" s="106"/>
      <c r="G28" s="107"/>
      <c r="H28" s="106"/>
      <c r="I28" s="106"/>
      <c r="J28" s="122"/>
      <c r="K28" s="101"/>
    </row>
    <row r="29" spans="1:11" ht="16.5" thickBot="1" x14ac:dyDescent="0.3">
      <c r="A29" s="125" t="s">
        <v>138</v>
      </c>
      <c r="B29" s="126"/>
      <c r="C29" s="127"/>
      <c r="D29" s="128">
        <f>SUM(D20:D28)</f>
        <v>8385</v>
      </c>
      <c r="E29" s="126">
        <f>SUM(E21:E28)</f>
        <v>0</v>
      </c>
      <c r="F29" s="127"/>
      <c r="G29" s="129">
        <f>SUM(G20:G28)</f>
        <v>8385</v>
      </c>
      <c r="H29" s="127" t="s">
        <v>139</v>
      </c>
      <c r="I29" s="127"/>
      <c r="J29" s="129">
        <f>SUM(J20:J28)</f>
        <v>793</v>
      </c>
      <c r="K29" s="101"/>
    </row>
    <row r="30" spans="1:11" ht="15.75" x14ac:dyDescent="0.25">
      <c r="A30" s="130" t="s">
        <v>140</v>
      </c>
      <c r="B30" s="131">
        <v>1511</v>
      </c>
      <c r="C30" s="106"/>
      <c r="D30" s="106"/>
      <c r="E30" s="106"/>
      <c r="F30" s="106"/>
      <c r="G30" s="107"/>
      <c r="H30" s="106"/>
      <c r="I30" s="106"/>
      <c r="J30" s="122"/>
      <c r="K30" s="101"/>
    </row>
    <row r="31" spans="1:11" ht="15.75" x14ac:dyDescent="0.25">
      <c r="A31" s="130" t="s">
        <v>141</v>
      </c>
      <c r="B31" s="132">
        <f>+G29-J29</f>
        <v>7592</v>
      </c>
      <c r="C31" s="133"/>
      <c r="D31" s="133"/>
      <c r="E31" s="133"/>
      <c r="F31" s="133"/>
      <c r="G31" s="134"/>
      <c r="H31" s="133"/>
      <c r="I31" s="106"/>
      <c r="J31" s="122"/>
      <c r="K31" s="101"/>
    </row>
    <row r="32" spans="1:11" ht="16.5" thickBot="1" x14ac:dyDescent="0.3">
      <c r="A32" s="125" t="s">
        <v>142</v>
      </c>
      <c r="B32" s="135">
        <f>B31+B30</f>
        <v>9103</v>
      </c>
      <c r="C32" s="114"/>
      <c r="D32" s="114"/>
      <c r="E32" s="114"/>
      <c r="F32" s="114"/>
      <c r="G32" s="115"/>
      <c r="H32" s="114"/>
      <c r="I32" s="114"/>
      <c r="J32" s="115"/>
      <c r="K32" s="101"/>
    </row>
    <row r="35" spans="1:11" ht="20.25" customHeight="1" x14ac:dyDescent="0.25"/>
    <row r="36" spans="1:11" ht="30" customHeight="1" thickBot="1" x14ac:dyDescent="0.3">
      <c r="A36" s="452" t="s">
        <v>115</v>
      </c>
      <c r="B36" s="453"/>
      <c r="C36" s="453"/>
      <c r="D36" s="453"/>
      <c r="E36" s="453"/>
      <c r="F36" s="453"/>
      <c r="G36" s="453"/>
      <c r="H36" s="453"/>
      <c r="I36" s="453"/>
      <c r="J36" s="454"/>
      <c r="K36" s="101"/>
    </row>
    <row r="37" spans="1:11" ht="16.5" thickBot="1" x14ac:dyDescent="0.3">
      <c r="A37" s="449" t="s">
        <v>205</v>
      </c>
      <c r="B37" s="450"/>
      <c r="C37" s="450"/>
      <c r="D37" s="450"/>
      <c r="E37" s="450"/>
      <c r="F37" s="450"/>
      <c r="G37" s="450"/>
      <c r="H37" s="450"/>
      <c r="I37" s="450"/>
      <c r="J37" s="451"/>
      <c r="K37" s="101"/>
    </row>
    <row r="38" spans="1:11" ht="15.75" x14ac:dyDescent="0.25">
      <c r="A38" s="102"/>
      <c r="B38" s="103"/>
      <c r="C38" s="103"/>
      <c r="D38" s="103"/>
      <c r="E38" s="103"/>
      <c r="F38" s="103"/>
      <c r="G38" s="104"/>
      <c r="H38" s="102"/>
      <c r="I38" s="103"/>
      <c r="J38" s="104"/>
      <c r="K38" s="101"/>
    </row>
    <row r="39" spans="1:11" ht="15.75" x14ac:dyDescent="0.25">
      <c r="A39" s="105"/>
      <c r="B39" s="106"/>
      <c r="C39" s="106"/>
      <c r="D39" s="106"/>
      <c r="E39" s="106"/>
      <c r="F39" s="106"/>
      <c r="G39" s="107"/>
      <c r="H39" s="105" t="s">
        <v>116</v>
      </c>
      <c r="I39" s="106" t="s">
        <v>117</v>
      </c>
      <c r="J39" s="107"/>
      <c r="K39" s="101"/>
    </row>
    <row r="40" spans="1:11" ht="15.75" x14ac:dyDescent="0.25">
      <c r="A40" s="105"/>
      <c r="B40" s="106"/>
      <c r="C40" s="106"/>
      <c r="D40" s="106"/>
      <c r="E40" s="106"/>
      <c r="F40" s="106"/>
      <c r="G40" s="107"/>
      <c r="H40" s="105"/>
      <c r="I40" s="106"/>
      <c r="J40" s="107"/>
      <c r="K40" s="101"/>
    </row>
    <row r="41" spans="1:11" ht="15.75" x14ac:dyDescent="0.25">
      <c r="A41" s="105" t="s">
        <v>145</v>
      </c>
      <c r="B41" s="133" t="s">
        <v>163</v>
      </c>
      <c r="C41" s="106"/>
      <c r="D41" s="106"/>
      <c r="E41" s="106"/>
      <c r="F41" s="106"/>
      <c r="G41" s="107"/>
      <c r="H41" s="105" t="s">
        <v>118</v>
      </c>
      <c r="I41" s="106" t="s">
        <v>147</v>
      </c>
      <c r="J41" s="107"/>
      <c r="K41" s="101"/>
    </row>
    <row r="42" spans="1:11" ht="15.75" x14ac:dyDescent="0.25">
      <c r="A42" s="105"/>
      <c r="B42" s="106"/>
      <c r="C42" s="106"/>
      <c r="D42" s="106"/>
      <c r="E42" s="106"/>
      <c r="F42" s="106"/>
      <c r="G42" s="107"/>
      <c r="H42" s="105"/>
      <c r="I42" s="106"/>
      <c r="J42" s="107"/>
      <c r="K42" s="101"/>
    </row>
    <row r="43" spans="1:11" ht="15.75" x14ac:dyDescent="0.25">
      <c r="A43" s="105" t="s">
        <v>148</v>
      </c>
      <c r="B43" s="137" t="s">
        <v>70</v>
      </c>
      <c r="C43" s="106"/>
      <c r="D43" s="106"/>
      <c r="E43" s="106"/>
      <c r="F43" s="106"/>
      <c r="G43" s="107"/>
      <c r="H43" s="105" t="s">
        <v>119</v>
      </c>
      <c r="I43" s="106" t="s">
        <v>161</v>
      </c>
      <c r="J43" s="107"/>
      <c r="K43" s="101"/>
    </row>
    <row r="44" spans="1:11" ht="15.75" x14ac:dyDescent="0.25">
      <c r="A44" s="105"/>
      <c r="B44" s="106"/>
      <c r="C44" s="106"/>
      <c r="D44" s="106"/>
      <c r="E44" s="106"/>
      <c r="F44" s="106"/>
      <c r="G44" s="107"/>
      <c r="H44" s="105"/>
      <c r="I44" s="106"/>
      <c r="J44" s="107"/>
      <c r="K44" s="101"/>
    </row>
    <row r="45" spans="1:11" ht="15.75" x14ac:dyDescent="0.25">
      <c r="A45" s="105" t="s">
        <v>121</v>
      </c>
      <c r="B45" s="108" t="s">
        <v>164</v>
      </c>
      <c r="C45" s="106"/>
      <c r="D45" s="106"/>
      <c r="E45" s="106"/>
      <c r="F45" s="106" t="s">
        <v>122</v>
      </c>
      <c r="G45" s="110">
        <v>0</v>
      </c>
      <c r="H45" s="105" t="s">
        <v>123</v>
      </c>
      <c r="I45" s="101" t="s">
        <v>144</v>
      </c>
      <c r="J45" s="107"/>
      <c r="K45" s="101"/>
    </row>
    <row r="46" spans="1:11" ht="15.75" x14ac:dyDescent="0.25">
      <c r="A46" s="105"/>
      <c r="B46" s="108"/>
      <c r="C46" s="106"/>
      <c r="D46" s="106"/>
      <c r="E46" s="106"/>
      <c r="F46" s="106" t="s">
        <v>124</v>
      </c>
      <c r="G46" s="110">
        <v>0</v>
      </c>
      <c r="H46" s="105"/>
      <c r="I46" s="111"/>
      <c r="J46" s="107"/>
      <c r="K46" s="101"/>
    </row>
    <row r="47" spans="1:11" ht="15.75" x14ac:dyDescent="0.25">
      <c r="A47" s="105"/>
      <c r="B47" s="108"/>
      <c r="C47" s="106"/>
      <c r="D47" s="106"/>
      <c r="E47" s="106"/>
      <c r="F47" s="106"/>
      <c r="G47" s="109"/>
      <c r="H47" s="105"/>
      <c r="I47" s="112"/>
      <c r="J47" s="107"/>
      <c r="K47" s="101"/>
    </row>
    <row r="48" spans="1:11" ht="15.75" x14ac:dyDescent="0.25">
      <c r="A48" s="105"/>
      <c r="B48" s="106"/>
      <c r="C48" s="106"/>
      <c r="D48" s="106"/>
      <c r="E48" s="106"/>
      <c r="F48" s="106"/>
      <c r="G48" s="107"/>
      <c r="H48" s="105"/>
      <c r="I48" s="106"/>
      <c r="J48" s="107"/>
      <c r="K48" s="101"/>
    </row>
    <row r="49" spans="1:11" ht="16.5" thickBot="1" x14ac:dyDescent="0.3">
      <c r="A49" s="113"/>
      <c r="B49" s="114"/>
      <c r="C49" s="114"/>
      <c r="D49" s="114"/>
      <c r="E49" s="114"/>
      <c r="F49" s="114"/>
      <c r="G49" s="115"/>
      <c r="H49" s="113"/>
      <c r="I49" s="116"/>
      <c r="J49" s="117"/>
      <c r="K49" s="101"/>
    </row>
    <row r="50" spans="1:11" ht="16.5" thickBot="1" x14ac:dyDescent="0.3">
      <c r="A50" s="449" t="s">
        <v>125</v>
      </c>
      <c r="B50" s="450"/>
      <c r="C50" s="450"/>
      <c r="D50" s="450"/>
      <c r="E50" s="450"/>
      <c r="F50" s="450"/>
      <c r="G50" s="451"/>
      <c r="H50" s="449" t="s">
        <v>126</v>
      </c>
      <c r="I50" s="450"/>
      <c r="J50" s="451"/>
      <c r="K50" s="101"/>
    </row>
    <row r="51" spans="1:11" ht="16.5" thickBot="1" x14ac:dyDescent="0.3">
      <c r="A51" s="102"/>
      <c r="B51" s="103"/>
      <c r="C51" s="103"/>
      <c r="D51" s="103"/>
      <c r="E51" s="103"/>
      <c r="F51" s="103"/>
      <c r="G51" s="104"/>
      <c r="H51" s="106"/>
      <c r="I51" s="106"/>
      <c r="J51" s="107"/>
      <c r="K51" s="101"/>
    </row>
    <row r="52" spans="1:11" ht="15.75" x14ac:dyDescent="0.25">
      <c r="A52" s="118" t="s">
        <v>127</v>
      </c>
      <c r="B52" s="119"/>
      <c r="C52" s="118"/>
      <c r="D52" s="120" t="s">
        <v>128</v>
      </c>
      <c r="E52" s="119" t="s">
        <v>129</v>
      </c>
      <c r="F52" s="121"/>
      <c r="G52" s="120" t="s">
        <v>130</v>
      </c>
      <c r="H52" s="118" t="s">
        <v>127</v>
      </c>
      <c r="I52" s="121"/>
      <c r="J52" s="119" t="s">
        <v>95</v>
      </c>
      <c r="K52" s="101"/>
    </row>
    <row r="53" spans="1:11" ht="15.75" x14ac:dyDescent="0.25">
      <c r="A53" s="105"/>
      <c r="B53" s="107"/>
      <c r="C53" s="106"/>
      <c r="D53" s="107"/>
      <c r="E53" s="107"/>
      <c r="F53" s="106"/>
      <c r="G53" s="107"/>
      <c r="H53" s="106"/>
      <c r="I53" s="106"/>
      <c r="J53" s="107"/>
      <c r="K53" s="101"/>
    </row>
    <row r="54" spans="1:11" ht="15.75" x14ac:dyDescent="0.25">
      <c r="A54" s="105" t="s">
        <v>131</v>
      </c>
      <c r="B54" s="107"/>
      <c r="C54" s="106"/>
      <c r="D54" s="122">
        <v>0</v>
      </c>
      <c r="E54" s="107">
        <v>0</v>
      </c>
      <c r="F54" s="106"/>
      <c r="G54" s="122">
        <f>D54</f>
        <v>0</v>
      </c>
      <c r="H54" s="106" t="s">
        <v>132</v>
      </c>
      <c r="I54" s="106"/>
      <c r="J54" s="122"/>
      <c r="K54" s="101"/>
    </row>
    <row r="55" spans="1:11" ht="15.75" x14ac:dyDescent="0.25">
      <c r="A55" s="105" t="s">
        <v>133</v>
      </c>
      <c r="B55" s="107"/>
      <c r="C55" s="106"/>
      <c r="D55" s="122"/>
      <c r="E55" s="107">
        <v>0</v>
      </c>
      <c r="F55" s="106"/>
      <c r="G55" s="122"/>
      <c r="H55" s="106" t="s">
        <v>134</v>
      </c>
      <c r="I55" s="106"/>
      <c r="J55" s="122"/>
      <c r="K55" s="101"/>
    </row>
    <row r="56" spans="1:11" ht="15.75" x14ac:dyDescent="0.25">
      <c r="A56" s="105" t="s">
        <v>135</v>
      </c>
      <c r="B56" s="107"/>
      <c r="C56" s="106"/>
      <c r="D56" s="122"/>
      <c r="E56" s="109">
        <v>0</v>
      </c>
      <c r="F56" s="106"/>
      <c r="G56" s="122"/>
      <c r="H56" s="111" t="s">
        <v>137</v>
      </c>
      <c r="I56" s="106"/>
      <c r="J56" s="122"/>
      <c r="K56" s="101"/>
    </row>
    <row r="57" spans="1:11" ht="15.75" x14ac:dyDescent="0.25">
      <c r="A57" s="105" t="s">
        <v>136</v>
      </c>
      <c r="B57" s="107"/>
      <c r="C57" s="106"/>
      <c r="D57" s="122"/>
      <c r="E57" s="109">
        <v>0</v>
      </c>
      <c r="F57" s="106"/>
      <c r="G57" s="122"/>
      <c r="H57" s="111" t="s">
        <v>193</v>
      </c>
      <c r="I57" s="106"/>
      <c r="J57" s="122"/>
      <c r="K57" s="101"/>
    </row>
    <row r="58" spans="1:11" ht="15.75" x14ac:dyDescent="0.25">
      <c r="A58" s="105" t="s">
        <v>21</v>
      </c>
      <c r="B58" s="107"/>
      <c r="C58" s="106"/>
      <c r="D58" s="123"/>
      <c r="E58" s="109"/>
      <c r="F58" s="106"/>
      <c r="G58" s="123"/>
      <c r="H58" s="106"/>
      <c r="I58" s="106"/>
      <c r="J58" s="122"/>
      <c r="K58" s="101"/>
    </row>
    <row r="59" spans="1:11" ht="15.75" x14ac:dyDescent="0.25">
      <c r="A59" s="124"/>
      <c r="B59" s="107"/>
      <c r="C59" s="106"/>
      <c r="D59" s="110"/>
      <c r="E59" s="109"/>
      <c r="F59" s="106"/>
      <c r="G59" s="123"/>
      <c r="H59" s="106"/>
      <c r="I59" s="106"/>
      <c r="J59" s="122"/>
      <c r="K59" s="101"/>
    </row>
    <row r="60" spans="1:11" ht="15.75" x14ac:dyDescent="0.25">
      <c r="A60" s="105"/>
      <c r="B60" s="107"/>
      <c r="C60" s="106"/>
      <c r="D60" s="109"/>
      <c r="E60" s="109"/>
      <c r="F60" s="106"/>
      <c r="G60" s="107"/>
      <c r="H60" s="106"/>
      <c r="I60" s="106"/>
      <c r="J60" s="122"/>
      <c r="K60" s="101"/>
    </row>
    <row r="61" spans="1:11" ht="15.75" x14ac:dyDescent="0.25">
      <c r="A61" s="105"/>
      <c r="B61" s="107"/>
      <c r="C61" s="106"/>
      <c r="D61" s="107"/>
      <c r="E61" s="107"/>
      <c r="F61" s="106"/>
      <c r="G61" s="107"/>
      <c r="H61" s="106"/>
      <c r="I61" s="106"/>
      <c r="J61" s="122"/>
      <c r="K61" s="101"/>
    </row>
    <row r="62" spans="1:11" ht="16.5" thickBot="1" x14ac:dyDescent="0.3">
      <c r="A62" s="125" t="s">
        <v>138</v>
      </c>
      <c r="B62" s="126"/>
      <c r="C62" s="127"/>
      <c r="D62" s="128">
        <f>SUM(D53:D61)</f>
        <v>0</v>
      </c>
      <c r="E62" s="126">
        <f>SUM(E54:E61)</f>
        <v>0</v>
      </c>
      <c r="F62" s="127"/>
      <c r="G62" s="129">
        <f>SUM(G53:G61)</f>
        <v>0</v>
      </c>
      <c r="H62" s="127" t="s">
        <v>139</v>
      </c>
      <c r="I62" s="127"/>
      <c r="J62" s="129">
        <f>SUM(J53:J61)</f>
        <v>0</v>
      </c>
      <c r="K62" s="101"/>
    </row>
    <row r="63" spans="1:11" ht="15.75" x14ac:dyDescent="0.25">
      <c r="A63" s="130" t="s">
        <v>140</v>
      </c>
      <c r="B63" s="131"/>
      <c r="C63" s="106"/>
      <c r="D63" s="106"/>
      <c r="E63" s="106"/>
      <c r="F63" s="106"/>
      <c r="G63" s="107"/>
      <c r="H63" s="106"/>
      <c r="I63" s="106"/>
      <c r="J63" s="122"/>
      <c r="K63" s="101"/>
    </row>
    <row r="64" spans="1:11" ht="15.75" x14ac:dyDescent="0.25">
      <c r="A64" s="130" t="s">
        <v>141</v>
      </c>
      <c r="B64" s="132">
        <f>+G62-J62</f>
        <v>0</v>
      </c>
      <c r="C64" s="133"/>
      <c r="D64" s="133"/>
      <c r="E64" s="133"/>
      <c r="F64" s="133"/>
      <c r="G64" s="134"/>
      <c r="H64" s="133"/>
      <c r="I64" s="106"/>
      <c r="J64" s="122"/>
      <c r="K64" s="101"/>
    </row>
    <row r="65" spans="1:11" ht="16.5" thickBot="1" x14ac:dyDescent="0.3">
      <c r="A65" s="125" t="s">
        <v>142</v>
      </c>
      <c r="B65" s="135">
        <f>B64+B63</f>
        <v>0</v>
      </c>
      <c r="C65" s="114"/>
      <c r="D65" s="114"/>
      <c r="E65" s="114"/>
      <c r="F65" s="114"/>
      <c r="G65" s="115"/>
      <c r="H65" s="114"/>
      <c r="I65" s="114"/>
      <c r="J65" s="115"/>
      <c r="K65" s="101"/>
    </row>
    <row r="67" spans="1:11" ht="20.25" customHeight="1" x14ac:dyDescent="0.25"/>
    <row r="68" spans="1:11" ht="30" customHeight="1" thickBot="1" x14ac:dyDescent="0.3">
      <c r="A68" s="452" t="s">
        <v>115</v>
      </c>
      <c r="B68" s="453"/>
      <c r="C68" s="453"/>
      <c r="D68" s="453"/>
      <c r="E68" s="453"/>
      <c r="F68" s="453"/>
      <c r="G68" s="453"/>
      <c r="H68" s="453"/>
      <c r="I68" s="453"/>
      <c r="J68" s="454"/>
      <c r="K68" s="101"/>
    </row>
    <row r="69" spans="1:11" ht="16.5" thickBot="1" x14ac:dyDescent="0.3">
      <c r="A69" s="449" t="s">
        <v>194</v>
      </c>
      <c r="B69" s="450"/>
      <c r="C69" s="450"/>
      <c r="D69" s="450"/>
      <c r="E69" s="450"/>
      <c r="F69" s="450"/>
      <c r="G69" s="450"/>
      <c r="H69" s="450"/>
      <c r="I69" s="450"/>
      <c r="J69" s="451"/>
      <c r="K69" s="101"/>
    </row>
    <row r="70" spans="1:11" ht="15.75" x14ac:dyDescent="0.25">
      <c r="A70" s="102"/>
      <c r="B70" s="103"/>
      <c r="C70" s="103"/>
      <c r="D70" s="103"/>
      <c r="E70" s="103"/>
      <c r="F70" s="103"/>
      <c r="G70" s="104"/>
      <c r="H70" s="102"/>
      <c r="I70" s="103"/>
      <c r="J70" s="104"/>
      <c r="K70" s="101"/>
    </row>
    <row r="71" spans="1:11" ht="15.75" x14ac:dyDescent="0.25">
      <c r="A71" s="105"/>
      <c r="B71" s="106"/>
      <c r="C71" s="106"/>
      <c r="D71" s="106"/>
      <c r="E71" s="106"/>
      <c r="F71" s="106"/>
      <c r="G71" s="107"/>
      <c r="H71" s="105" t="s">
        <v>116</v>
      </c>
      <c r="I71" s="106" t="s">
        <v>117</v>
      </c>
      <c r="J71" s="107"/>
      <c r="K71" s="101"/>
    </row>
    <row r="72" spans="1:11" ht="15.75" x14ac:dyDescent="0.25">
      <c r="A72" s="105"/>
      <c r="B72" s="106"/>
      <c r="C72" s="106"/>
      <c r="D72" s="106"/>
      <c r="E72" s="106"/>
      <c r="F72" s="106"/>
      <c r="G72" s="107"/>
      <c r="H72" s="105"/>
      <c r="I72" s="106"/>
      <c r="J72" s="107"/>
      <c r="K72" s="101"/>
    </row>
    <row r="73" spans="1:11" ht="15.75" x14ac:dyDescent="0.25">
      <c r="A73" s="105" t="s">
        <v>145</v>
      </c>
      <c r="B73" s="133" t="s">
        <v>165</v>
      </c>
      <c r="C73" s="106"/>
      <c r="D73" s="106"/>
      <c r="E73" s="106"/>
      <c r="F73" s="106"/>
      <c r="G73" s="107"/>
      <c r="H73" s="105" t="s">
        <v>118</v>
      </c>
      <c r="I73" s="106" t="s">
        <v>147</v>
      </c>
      <c r="J73" s="107"/>
      <c r="K73" s="101"/>
    </row>
    <row r="74" spans="1:11" ht="15.75" x14ac:dyDescent="0.25">
      <c r="A74" s="105"/>
      <c r="B74" s="106"/>
      <c r="C74" s="106"/>
      <c r="D74" s="106"/>
      <c r="E74" s="106"/>
      <c r="F74" s="106"/>
      <c r="G74" s="107"/>
      <c r="H74" s="105"/>
      <c r="I74" s="106"/>
      <c r="J74" s="107"/>
      <c r="K74" s="101"/>
    </row>
    <row r="75" spans="1:11" ht="15.75" x14ac:dyDescent="0.25">
      <c r="A75" s="105" t="s">
        <v>148</v>
      </c>
      <c r="B75" s="137" t="s">
        <v>70</v>
      </c>
      <c r="C75" s="106"/>
      <c r="D75" s="106"/>
      <c r="E75" s="106"/>
      <c r="F75" s="106"/>
      <c r="G75" s="107"/>
      <c r="H75" s="105" t="s">
        <v>119</v>
      </c>
      <c r="I75" s="106" t="s">
        <v>161</v>
      </c>
      <c r="J75" s="107"/>
      <c r="K75" s="101"/>
    </row>
    <row r="76" spans="1:11" ht="15.75" x14ac:dyDescent="0.25">
      <c r="A76" s="105"/>
      <c r="B76" s="106"/>
      <c r="C76" s="106"/>
      <c r="D76" s="106"/>
      <c r="E76" s="106"/>
      <c r="F76" s="106"/>
      <c r="G76" s="107"/>
      <c r="H76" s="105"/>
      <c r="I76" s="106"/>
      <c r="J76" s="107"/>
      <c r="K76" s="101"/>
    </row>
    <row r="77" spans="1:11" ht="15.75" x14ac:dyDescent="0.25">
      <c r="A77" s="105" t="s">
        <v>121</v>
      </c>
      <c r="B77" s="108" t="s">
        <v>162</v>
      </c>
      <c r="C77" s="106"/>
      <c r="D77" s="106"/>
      <c r="E77" s="106"/>
      <c r="F77" s="106" t="s">
        <v>122</v>
      </c>
      <c r="G77" s="110">
        <v>23</v>
      </c>
      <c r="H77" s="105" t="s">
        <v>123</v>
      </c>
      <c r="I77" s="101" t="s">
        <v>144</v>
      </c>
      <c r="J77" s="107"/>
      <c r="K77" s="101"/>
    </row>
    <row r="78" spans="1:11" ht="15.75" x14ac:dyDescent="0.25">
      <c r="A78" s="105"/>
      <c r="B78" s="108"/>
      <c r="C78" s="106"/>
      <c r="D78" s="106"/>
      <c r="E78" s="106"/>
      <c r="F78" s="106" t="s">
        <v>124</v>
      </c>
      <c r="G78" s="110">
        <v>35</v>
      </c>
      <c r="H78" s="105"/>
      <c r="I78" s="111"/>
      <c r="J78" s="107"/>
      <c r="K78" s="101"/>
    </row>
    <row r="79" spans="1:11" ht="15.75" x14ac:dyDescent="0.25">
      <c r="A79" s="105"/>
      <c r="B79" s="108"/>
      <c r="C79" s="106"/>
      <c r="D79" s="106"/>
      <c r="E79" s="106"/>
      <c r="F79" s="106"/>
      <c r="G79" s="109"/>
      <c r="H79" s="105"/>
      <c r="I79" s="112"/>
      <c r="J79" s="107"/>
      <c r="K79" s="101"/>
    </row>
    <row r="80" spans="1:11" ht="15.75" x14ac:dyDescent="0.25">
      <c r="A80" s="105"/>
      <c r="B80" s="106"/>
      <c r="C80" s="106"/>
      <c r="D80" s="106"/>
      <c r="E80" s="106"/>
      <c r="F80" s="106"/>
      <c r="G80" s="107"/>
      <c r="H80" s="105"/>
      <c r="I80" s="106"/>
      <c r="J80" s="107"/>
      <c r="K80" s="101"/>
    </row>
    <row r="81" spans="1:11" ht="16.5" thickBot="1" x14ac:dyDescent="0.3">
      <c r="A81" s="113"/>
      <c r="B81" s="114"/>
      <c r="C81" s="114"/>
      <c r="D81" s="114"/>
      <c r="E81" s="114"/>
      <c r="F81" s="114"/>
      <c r="G81" s="115"/>
      <c r="H81" s="113"/>
      <c r="I81" s="116"/>
      <c r="J81" s="117"/>
      <c r="K81" s="101"/>
    </row>
    <row r="82" spans="1:11" ht="16.5" thickBot="1" x14ac:dyDescent="0.3">
      <c r="A82" s="449" t="s">
        <v>125</v>
      </c>
      <c r="B82" s="450"/>
      <c r="C82" s="450"/>
      <c r="D82" s="450"/>
      <c r="E82" s="450"/>
      <c r="F82" s="450"/>
      <c r="G82" s="451"/>
      <c r="H82" s="449" t="s">
        <v>126</v>
      </c>
      <c r="I82" s="450"/>
      <c r="J82" s="451"/>
      <c r="K82" s="101"/>
    </row>
    <row r="83" spans="1:11" ht="16.5" thickBot="1" x14ac:dyDescent="0.3">
      <c r="A83" s="102"/>
      <c r="B83" s="103"/>
      <c r="C83" s="103"/>
      <c r="D83" s="103"/>
      <c r="E83" s="103"/>
      <c r="F83" s="103"/>
      <c r="G83" s="104"/>
      <c r="H83" s="106"/>
      <c r="I83" s="106"/>
      <c r="J83" s="107"/>
      <c r="K83" s="101"/>
    </row>
    <row r="84" spans="1:11" ht="15.75" x14ac:dyDescent="0.25">
      <c r="A84" s="118" t="s">
        <v>127</v>
      </c>
      <c r="B84" s="119"/>
      <c r="C84" s="118"/>
      <c r="D84" s="120" t="s">
        <v>128</v>
      </c>
      <c r="E84" s="119" t="s">
        <v>129</v>
      </c>
      <c r="F84" s="121"/>
      <c r="G84" s="120" t="s">
        <v>130</v>
      </c>
      <c r="H84" s="118" t="s">
        <v>127</v>
      </c>
      <c r="I84" s="121"/>
      <c r="J84" s="119" t="s">
        <v>95</v>
      </c>
      <c r="K84" s="101"/>
    </row>
    <row r="85" spans="1:11" ht="15.75" x14ac:dyDescent="0.25">
      <c r="A85" s="105"/>
      <c r="B85" s="107"/>
      <c r="C85" s="106"/>
      <c r="D85" s="107"/>
      <c r="E85" s="107"/>
      <c r="F85" s="106"/>
      <c r="G85" s="107"/>
      <c r="H85" s="106"/>
      <c r="I85" s="106"/>
      <c r="J85" s="107"/>
      <c r="K85" s="101"/>
    </row>
    <row r="86" spans="1:11" ht="15.75" x14ac:dyDescent="0.25">
      <c r="A86" s="105" t="s">
        <v>131</v>
      </c>
      <c r="B86" s="107"/>
      <c r="C86" s="106"/>
      <c r="D86" s="122">
        <v>8970</v>
      </c>
      <c r="E86" s="107">
        <v>0</v>
      </c>
      <c r="F86" s="106"/>
      <c r="G86" s="122">
        <f>D86</f>
        <v>8970</v>
      </c>
      <c r="H86" s="106" t="s">
        <v>132</v>
      </c>
      <c r="I86" s="106"/>
      <c r="J86" s="122">
        <v>67</v>
      </c>
      <c r="K86" s="101"/>
    </row>
    <row r="87" spans="1:11" ht="15.75" x14ac:dyDescent="0.25">
      <c r="A87" s="105" t="s">
        <v>133</v>
      </c>
      <c r="B87" s="107"/>
      <c r="C87" s="106"/>
      <c r="D87" s="122"/>
      <c r="E87" s="107">
        <v>0</v>
      </c>
      <c r="F87" s="106"/>
      <c r="G87" s="122"/>
      <c r="H87" s="106" t="s">
        <v>134</v>
      </c>
      <c r="I87" s="106"/>
      <c r="J87" s="122">
        <v>781</v>
      </c>
      <c r="K87" s="101"/>
    </row>
    <row r="88" spans="1:11" ht="15.75" x14ac:dyDescent="0.25">
      <c r="A88" s="105" t="s">
        <v>135</v>
      </c>
      <c r="B88" s="107"/>
      <c r="C88" s="106"/>
      <c r="D88" s="122"/>
      <c r="E88" s="109">
        <v>0</v>
      </c>
      <c r="F88" s="106"/>
      <c r="G88" s="122"/>
      <c r="H88" s="111" t="s">
        <v>137</v>
      </c>
      <c r="I88" s="106"/>
      <c r="J88" s="122"/>
      <c r="K88" s="101"/>
    </row>
    <row r="89" spans="1:11" ht="15.75" x14ac:dyDescent="0.25">
      <c r="A89" s="105" t="s">
        <v>136</v>
      </c>
      <c r="B89" s="107"/>
      <c r="C89" s="106"/>
      <c r="D89" s="122"/>
      <c r="E89" s="109">
        <v>0</v>
      </c>
      <c r="F89" s="106"/>
      <c r="G89" s="122"/>
      <c r="H89" s="111" t="s">
        <v>193</v>
      </c>
      <c r="I89" s="106"/>
      <c r="J89" s="122"/>
      <c r="K89" s="101"/>
    </row>
    <row r="90" spans="1:11" ht="15.75" x14ac:dyDescent="0.25">
      <c r="A90" s="105" t="s">
        <v>21</v>
      </c>
      <c r="B90" s="107"/>
      <c r="C90" s="106"/>
      <c r="D90" s="123"/>
      <c r="E90" s="109"/>
      <c r="F90" s="106"/>
      <c r="G90" s="123"/>
      <c r="H90" s="106"/>
      <c r="I90" s="106"/>
      <c r="J90" s="122"/>
      <c r="K90" s="101"/>
    </row>
    <row r="91" spans="1:11" ht="15.75" x14ac:dyDescent="0.25">
      <c r="A91" s="124"/>
      <c r="B91" s="107"/>
      <c r="C91" s="106"/>
      <c r="D91" s="110"/>
      <c r="E91" s="109"/>
      <c r="F91" s="106"/>
      <c r="G91" s="123"/>
      <c r="H91" s="106"/>
      <c r="I91" s="106"/>
      <c r="J91" s="122"/>
      <c r="K91" s="101"/>
    </row>
    <row r="92" spans="1:11" ht="15.75" x14ac:dyDescent="0.25">
      <c r="A92" s="105"/>
      <c r="B92" s="107"/>
      <c r="C92" s="106"/>
      <c r="D92" s="109"/>
      <c r="E92" s="109"/>
      <c r="F92" s="106"/>
      <c r="G92" s="107"/>
      <c r="H92" s="106"/>
      <c r="I92" s="106"/>
      <c r="J92" s="122"/>
      <c r="K92" s="101"/>
    </row>
    <row r="93" spans="1:11" ht="15.75" x14ac:dyDescent="0.25">
      <c r="A93" s="105"/>
      <c r="B93" s="107"/>
      <c r="C93" s="106"/>
      <c r="D93" s="107"/>
      <c r="E93" s="107"/>
      <c r="F93" s="106"/>
      <c r="G93" s="107"/>
      <c r="H93" s="106"/>
      <c r="I93" s="106"/>
      <c r="J93" s="122"/>
      <c r="K93" s="101"/>
    </row>
    <row r="94" spans="1:11" ht="16.5" thickBot="1" x14ac:dyDescent="0.3">
      <c r="A94" s="125" t="s">
        <v>138</v>
      </c>
      <c r="B94" s="126"/>
      <c r="C94" s="127"/>
      <c r="D94" s="128">
        <f>SUM(D85:D93)</f>
        <v>8970</v>
      </c>
      <c r="E94" s="126">
        <f>SUM(E86:E93)</f>
        <v>0</v>
      </c>
      <c r="F94" s="127"/>
      <c r="G94" s="129">
        <f>SUM(G85:G93)</f>
        <v>8970</v>
      </c>
      <c r="H94" s="127" t="s">
        <v>139</v>
      </c>
      <c r="I94" s="127"/>
      <c r="J94" s="129">
        <f>SUM(J85:J93)</f>
        <v>848</v>
      </c>
      <c r="K94" s="101"/>
    </row>
    <row r="95" spans="1:11" ht="15.75" x14ac:dyDescent="0.25">
      <c r="A95" s="130" t="s">
        <v>140</v>
      </c>
      <c r="B95" s="131">
        <v>1706</v>
      </c>
      <c r="C95" s="106"/>
      <c r="D95" s="106"/>
      <c r="E95" s="106"/>
      <c r="F95" s="106"/>
      <c r="G95" s="107"/>
      <c r="H95" s="106"/>
      <c r="I95" s="106"/>
      <c r="J95" s="122"/>
      <c r="K95" s="101"/>
    </row>
    <row r="96" spans="1:11" ht="15.75" x14ac:dyDescent="0.25">
      <c r="A96" s="130" t="s">
        <v>141</v>
      </c>
      <c r="B96" s="132">
        <f>+G94-J94</f>
        <v>8122</v>
      </c>
      <c r="C96" s="133"/>
      <c r="D96" s="133"/>
      <c r="E96" s="133"/>
      <c r="F96" s="133"/>
      <c r="G96" s="134"/>
      <c r="H96" s="133"/>
      <c r="I96" s="106"/>
      <c r="J96" s="122"/>
      <c r="K96" s="101"/>
    </row>
    <row r="97" spans="1:11" ht="16.5" thickBot="1" x14ac:dyDescent="0.3">
      <c r="A97" s="125" t="s">
        <v>142</v>
      </c>
      <c r="B97" s="135">
        <f>B96+B95</f>
        <v>9828</v>
      </c>
      <c r="C97" s="114"/>
      <c r="D97" s="114"/>
      <c r="E97" s="114"/>
      <c r="F97" s="114"/>
      <c r="G97" s="115"/>
      <c r="H97" s="114"/>
      <c r="I97" s="114"/>
      <c r="J97" s="115"/>
      <c r="K97" s="101"/>
    </row>
    <row r="99" spans="1:11" ht="20.25" customHeight="1" x14ac:dyDescent="0.25"/>
    <row r="100" spans="1:11" ht="30" customHeight="1" thickBot="1" x14ac:dyDescent="0.3">
      <c r="A100" s="452" t="s">
        <v>115</v>
      </c>
      <c r="B100" s="453"/>
      <c r="C100" s="453"/>
      <c r="D100" s="453"/>
      <c r="E100" s="453"/>
      <c r="F100" s="453"/>
      <c r="G100" s="453"/>
      <c r="H100" s="453"/>
      <c r="I100" s="453"/>
      <c r="J100" s="454"/>
      <c r="K100" s="101"/>
    </row>
    <row r="101" spans="1:11" ht="16.5" thickBot="1" x14ac:dyDescent="0.3">
      <c r="A101" s="449" t="s">
        <v>205</v>
      </c>
      <c r="B101" s="450"/>
      <c r="C101" s="450"/>
      <c r="D101" s="450"/>
      <c r="E101" s="450"/>
      <c r="F101" s="450"/>
      <c r="G101" s="450"/>
      <c r="H101" s="450"/>
      <c r="I101" s="450"/>
      <c r="J101" s="451"/>
      <c r="K101" s="101"/>
    </row>
    <row r="102" spans="1:11" ht="15.75" x14ac:dyDescent="0.25">
      <c r="A102" s="102"/>
      <c r="B102" s="103"/>
      <c r="C102" s="103"/>
      <c r="D102" s="103"/>
      <c r="E102" s="103"/>
      <c r="F102" s="103"/>
      <c r="G102" s="104"/>
      <c r="H102" s="102"/>
      <c r="I102" s="103"/>
      <c r="J102" s="104"/>
      <c r="K102" s="101"/>
    </row>
    <row r="103" spans="1:11" ht="15.75" x14ac:dyDescent="0.25">
      <c r="A103" s="105"/>
      <c r="B103" s="106"/>
      <c r="C103" s="106"/>
      <c r="D103" s="106"/>
      <c r="E103" s="106"/>
      <c r="F103" s="106"/>
      <c r="G103" s="107"/>
      <c r="H103" s="105" t="s">
        <v>116</v>
      </c>
      <c r="I103" s="106" t="s">
        <v>117</v>
      </c>
      <c r="J103" s="107"/>
      <c r="K103" s="101"/>
    </row>
    <row r="104" spans="1:11" ht="15.75" x14ac:dyDescent="0.25">
      <c r="A104" s="105"/>
      <c r="B104" s="106"/>
      <c r="C104" s="106"/>
      <c r="D104" s="106"/>
      <c r="E104" s="106"/>
      <c r="F104" s="106"/>
      <c r="G104" s="107"/>
      <c r="H104" s="105"/>
      <c r="I104" s="106"/>
      <c r="J104" s="107"/>
      <c r="K104" s="101"/>
    </row>
    <row r="105" spans="1:11" ht="15.75" x14ac:dyDescent="0.25">
      <c r="A105" s="105" t="s">
        <v>145</v>
      </c>
      <c r="B105" s="133" t="s">
        <v>166</v>
      </c>
      <c r="C105" s="106"/>
      <c r="D105" s="106"/>
      <c r="E105" s="106"/>
      <c r="F105" s="106"/>
      <c r="G105" s="107"/>
      <c r="H105" s="105" t="s">
        <v>118</v>
      </c>
      <c r="I105" s="106" t="s">
        <v>147</v>
      </c>
      <c r="J105" s="107"/>
      <c r="K105" s="101"/>
    </row>
    <row r="106" spans="1:11" ht="15.75" x14ac:dyDescent="0.25">
      <c r="A106" s="105"/>
      <c r="B106" s="106"/>
      <c r="C106" s="106"/>
      <c r="D106" s="106"/>
      <c r="E106" s="106"/>
      <c r="F106" s="106"/>
      <c r="G106" s="107"/>
      <c r="H106" s="105"/>
      <c r="I106" s="106"/>
      <c r="J106" s="107"/>
      <c r="K106" s="101"/>
    </row>
    <row r="107" spans="1:11" ht="15.75" x14ac:dyDescent="0.25">
      <c r="A107" s="105" t="s">
        <v>148</v>
      </c>
      <c r="B107" s="137" t="s">
        <v>73</v>
      </c>
      <c r="C107" s="106"/>
      <c r="D107" s="106"/>
      <c r="E107" s="106"/>
      <c r="F107" s="106"/>
      <c r="G107" s="107"/>
      <c r="H107" s="105" t="s">
        <v>119</v>
      </c>
      <c r="I107" s="106" t="s">
        <v>111</v>
      </c>
      <c r="J107" s="107"/>
      <c r="K107" s="101"/>
    </row>
    <row r="108" spans="1:11" ht="15.75" x14ac:dyDescent="0.25">
      <c r="A108" s="105"/>
      <c r="B108" s="106"/>
      <c r="C108" s="106"/>
      <c r="D108" s="106"/>
      <c r="E108" s="106"/>
      <c r="F108" s="106"/>
      <c r="G108" s="107"/>
      <c r="H108" s="105"/>
      <c r="I108" s="106"/>
      <c r="J108" s="107"/>
      <c r="K108" s="101"/>
    </row>
    <row r="109" spans="1:11" ht="15.75" x14ac:dyDescent="0.25">
      <c r="A109" s="105" t="s">
        <v>121</v>
      </c>
      <c r="B109" s="108" t="s">
        <v>167</v>
      </c>
      <c r="C109" s="106"/>
      <c r="D109" s="106"/>
      <c r="E109" s="106"/>
      <c r="F109" s="106" t="s">
        <v>122</v>
      </c>
      <c r="G109" s="110">
        <v>22</v>
      </c>
      <c r="H109" s="105" t="s">
        <v>123</v>
      </c>
      <c r="I109" s="101" t="s">
        <v>144</v>
      </c>
      <c r="J109" s="107"/>
      <c r="K109" s="101"/>
    </row>
    <row r="110" spans="1:11" ht="15.75" x14ac:dyDescent="0.25">
      <c r="A110" s="105"/>
      <c r="B110" s="108"/>
      <c r="C110" s="106"/>
      <c r="D110" s="106"/>
      <c r="E110" s="106"/>
      <c r="F110" s="106" t="s">
        <v>124</v>
      </c>
      <c r="G110" s="110">
        <v>34.5</v>
      </c>
      <c r="H110" s="105"/>
      <c r="I110" s="111"/>
      <c r="J110" s="107"/>
      <c r="K110" s="101"/>
    </row>
    <row r="111" spans="1:11" ht="15.75" x14ac:dyDescent="0.25">
      <c r="A111" s="105"/>
      <c r="B111" s="108"/>
      <c r="C111" s="106"/>
      <c r="D111" s="106"/>
      <c r="E111" s="106"/>
      <c r="F111" s="106"/>
      <c r="G111" s="109"/>
      <c r="H111" s="105"/>
      <c r="I111" s="112"/>
      <c r="J111" s="107"/>
      <c r="K111" s="101"/>
    </row>
    <row r="112" spans="1:11" ht="15.75" x14ac:dyDescent="0.25">
      <c r="A112" s="105"/>
      <c r="B112" s="106"/>
      <c r="C112" s="106"/>
      <c r="D112" s="106"/>
      <c r="E112" s="106"/>
      <c r="F112" s="106"/>
      <c r="G112" s="107"/>
      <c r="H112" s="105"/>
      <c r="I112" s="106"/>
      <c r="J112" s="107"/>
      <c r="K112" s="101"/>
    </row>
    <row r="113" spans="1:11" ht="16.5" thickBot="1" x14ac:dyDescent="0.3">
      <c r="A113" s="113"/>
      <c r="B113" s="114"/>
      <c r="C113" s="114"/>
      <c r="D113" s="114"/>
      <c r="E113" s="114"/>
      <c r="F113" s="114"/>
      <c r="G113" s="115"/>
      <c r="H113" s="113"/>
      <c r="I113" s="116"/>
      <c r="J113" s="117"/>
      <c r="K113" s="101"/>
    </row>
    <row r="114" spans="1:11" ht="16.5" thickBot="1" x14ac:dyDescent="0.3">
      <c r="A114" s="449" t="s">
        <v>125</v>
      </c>
      <c r="B114" s="450"/>
      <c r="C114" s="450"/>
      <c r="D114" s="450"/>
      <c r="E114" s="450"/>
      <c r="F114" s="450"/>
      <c r="G114" s="451"/>
      <c r="H114" s="449" t="s">
        <v>126</v>
      </c>
      <c r="I114" s="450"/>
      <c r="J114" s="451"/>
      <c r="K114" s="101"/>
    </row>
    <row r="115" spans="1:11" ht="16.5" thickBot="1" x14ac:dyDescent="0.3">
      <c r="A115" s="102"/>
      <c r="B115" s="103"/>
      <c r="C115" s="103"/>
      <c r="D115" s="103"/>
      <c r="E115" s="103"/>
      <c r="F115" s="103"/>
      <c r="G115" s="104"/>
      <c r="H115" s="106"/>
      <c r="I115" s="106"/>
      <c r="J115" s="107"/>
      <c r="K115" s="101"/>
    </row>
    <row r="116" spans="1:11" ht="15.75" x14ac:dyDescent="0.25">
      <c r="A116" s="118" t="s">
        <v>127</v>
      </c>
      <c r="B116" s="119"/>
      <c r="C116" s="118"/>
      <c r="D116" s="120" t="s">
        <v>128</v>
      </c>
      <c r="E116" s="119" t="s">
        <v>129</v>
      </c>
      <c r="F116" s="121"/>
      <c r="G116" s="120" t="s">
        <v>130</v>
      </c>
      <c r="H116" s="118" t="s">
        <v>127</v>
      </c>
      <c r="I116" s="121"/>
      <c r="J116" s="119" t="s">
        <v>95</v>
      </c>
      <c r="K116" s="101"/>
    </row>
    <row r="117" spans="1:11" ht="15.75" x14ac:dyDescent="0.25">
      <c r="A117" s="105"/>
      <c r="B117" s="107"/>
      <c r="C117" s="106"/>
      <c r="D117" s="107"/>
      <c r="E117" s="107"/>
      <c r="F117" s="106"/>
      <c r="G117" s="107"/>
      <c r="H117" s="106"/>
      <c r="I117" s="106"/>
      <c r="J117" s="107"/>
      <c r="K117" s="101"/>
    </row>
    <row r="118" spans="1:11" ht="15.75" x14ac:dyDescent="0.25">
      <c r="A118" s="105" t="s">
        <v>131</v>
      </c>
      <c r="B118" s="107"/>
      <c r="C118" s="106"/>
      <c r="D118" s="122">
        <v>5500</v>
      </c>
      <c r="E118" s="107">
        <v>0</v>
      </c>
      <c r="F118" s="106"/>
      <c r="G118" s="122">
        <f>D118</f>
        <v>5500</v>
      </c>
      <c r="H118" s="106" t="s">
        <v>132</v>
      </c>
      <c r="I118" s="106"/>
      <c r="J118" s="122">
        <v>41</v>
      </c>
      <c r="K118" s="101"/>
    </row>
    <row r="119" spans="1:11" ht="15.75" x14ac:dyDescent="0.25">
      <c r="A119" s="105" t="s">
        <v>133</v>
      </c>
      <c r="B119" s="107"/>
      <c r="C119" s="106"/>
      <c r="D119" s="122"/>
      <c r="E119" s="107">
        <v>0</v>
      </c>
      <c r="F119" s="106"/>
      <c r="G119" s="122"/>
      <c r="H119" s="106" t="s">
        <v>134</v>
      </c>
      <c r="I119" s="106"/>
      <c r="J119" s="122">
        <v>565</v>
      </c>
      <c r="K119" s="101"/>
    </row>
    <row r="120" spans="1:11" ht="15.75" x14ac:dyDescent="0.25">
      <c r="A120" s="105" t="s">
        <v>135</v>
      </c>
      <c r="B120" s="107"/>
      <c r="C120" s="106"/>
      <c r="D120" s="122"/>
      <c r="E120" s="109">
        <v>0</v>
      </c>
      <c r="F120" s="106"/>
      <c r="G120" s="122"/>
      <c r="H120" s="111" t="s">
        <v>137</v>
      </c>
      <c r="I120" s="106"/>
      <c r="J120" s="122"/>
      <c r="K120" s="101"/>
    </row>
    <row r="121" spans="1:11" ht="15.75" x14ac:dyDescent="0.25">
      <c r="A121" s="105" t="s">
        <v>136</v>
      </c>
      <c r="B121" s="107"/>
      <c r="C121" s="106"/>
      <c r="D121" s="122"/>
      <c r="E121" s="109">
        <v>0</v>
      </c>
      <c r="F121" s="106"/>
      <c r="G121" s="122"/>
      <c r="H121" s="111" t="s">
        <v>193</v>
      </c>
      <c r="I121" s="106"/>
      <c r="J121" s="122"/>
      <c r="K121" s="101"/>
    </row>
    <row r="122" spans="1:11" ht="15.75" x14ac:dyDescent="0.25">
      <c r="A122" s="105" t="s">
        <v>21</v>
      </c>
      <c r="B122" s="107"/>
      <c r="C122" s="106"/>
      <c r="D122" s="123"/>
      <c r="E122" s="109"/>
      <c r="F122" s="106"/>
      <c r="G122" s="123"/>
      <c r="H122" s="106"/>
      <c r="I122" s="106"/>
      <c r="J122" s="122"/>
      <c r="K122" s="101"/>
    </row>
    <row r="123" spans="1:11" ht="15.75" x14ac:dyDescent="0.25">
      <c r="A123" s="124"/>
      <c r="B123" s="107"/>
      <c r="C123" s="106"/>
      <c r="D123" s="110"/>
      <c r="E123" s="109"/>
      <c r="F123" s="106"/>
      <c r="G123" s="123"/>
      <c r="H123" s="106"/>
      <c r="I123" s="106"/>
      <c r="J123" s="122"/>
      <c r="K123" s="101"/>
    </row>
    <row r="124" spans="1:11" ht="15.75" x14ac:dyDescent="0.25">
      <c r="A124" s="105"/>
      <c r="B124" s="107"/>
      <c r="C124" s="106"/>
      <c r="D124" s="109"/>
      <c r="E124" s="109"/>
      <c r="F124" s="106"/>
      <c r="G124" s="107"/>
      <c r="H124" s="106"/>
      <c r="I124" s="106"/>
      <c r="J124" s="122"/>
      <c r="K124" s="101"/>
    </row>
    <row r="125" spans="1:11" ht="15.75" x14ac:dyDescent="0.25">
      <c r="A125" s="105"/>
      <c r="B125" s="107"/>
      <c r="C125" s="106"/>
      <c r="D125" s="107"/>
      <c r="E125" s="107"/>
      <c r="F125" s="106"/>
      <c r="G125" s="107"/>
      <c r="H125" s="106"/>
      <c r="I125" s="106"/>
      <c r="J125" s="122"/>
      <c r="K125" s="101"/>
    </row>
    <row r="126" spans="1:11" ht="16.5" thickBot="1" x14ac:dyDescent="0.3">
      <c r="A126" s="125" t="s">
        <v>138</v>
      </c>
      <c r="B126" s="126"/>
      <c r="C126" s="127"/>
      <c r="D126" s="128">
        <f>SUM(D117:D125)</f>
        <v>5500</v>
      </c>
      <c r="E126" s="126">
        <f>SUM(E118:E125)</f>
        <v>0</v>
      </c>
      <c r="F126" s="127"/>
      <c r="G126" s="129">
        <f>SUM(G117:G125)</f>
        <v>5500</v>
      </c>
      <c r="H126" s="127" t="s">
        <v>139</v>
      </c>
      <c r="I126" s="127"/>
      <c r="J126" s="129">
        <f>SUM(J117:J125)</f>
        <v>606</v>
      </c>
      <c r="K126" s="101"/>
    </row>
    <row r="127" spans="1:11" ht="15.75" x14ac:dyDescent="0.25">
      <c r="A127" s="130" t="s">
        <v>140</v>
      </c>
      <c r="B127" s="131">
        <v>1078</v>
      </c>
      <c r="C127" s="106"/>
      <c r="D127" s="106"/>
      <c r="E127" s="106"/>
      <c r="F127" s="106"/>
      <c r="G127" s="107"/>
      <c r="H127" s="106"/>
      <c r="I127" s="106"/>
      <c r="J127" s="122"/>
      <c r="K127" s="101"/>
    </row>
    <row r="128" spans="1:11" ht="15.75" x14ac:dyDescent="0.25">
      <c r="A128" s="130" t="s">
        <v>141</v>
      </c>
      <c r="B128" s="132">
        <f>+G126-J126</f>
        <v>4894</v>
      </c>
      <c r="C128" s="133"/>
      <c r="D128" s="133"/>
      <c r="E128" s="133"/>
      <c r="F128" s="133"/>
      <c r="G128" s="134"/>
      <c r="H128" s="133"/>
      <c r="I128" s="106"/>
      <c r="J128" s="122"/>
      <c r="K128" s="101"/>
    </row>
    <row r="129" spans="1:11" ht="16.5" thickBot="1" x14ac:dyDescent="0.3">
      <c r="A129" s="125" t="s">
        <v>142</v>
      </c>
      <c r="B129" s="135">
        <f>B128+B127</f>
        <v>5972</v>
      </c>
      <c r="C129" s="114"/>
      <c r="D129" s="114"/>
      <c r="E129" s="114"/>
      <c r="F129" s="114"/>
      <c r="G129" s="115"/>
      <c r="H129" s="114"/>
      <c r="I129" s="114"/>
      <c r="J129" s="115"/>
      <c r="K129" s="101"/>
    </row>
    <row r="131" spans="1:11" ht="20.25" customHeight="1" x14ac:dyDescent="0.25"/>
    <row r="132" spans="1:11" ht="30" customHeight="1" thickBot="1" x14ac:dyDescent="0.3">
      <c r="A132" s="452" t="s">
        <v>115</v>
      </c>
      <c r="B132" s="453"/>
      <c r="C132" s="453"/>
      <c r="D132" s="453"/>
      <c r="E132" s="453"/>
      <c r="F132" s="453"/>
      <c r="G132" s="453"/>
      <c r="H132" s="453"/>
      <c r="I132" s="453"/>
      <c r="J132" s="454"/>
      <c r="K132" s="101"/>
    </row>
    <row r="133" spans="1:11" ht="16.5" thickBot="1" x14ac:dyDescent="0.3">
      <c r="A133" s="449" t="s">
        <v>194</v>
      </c>
      <c r="B133" s="450"/>
      <c r="C133" s="450"/>
      <c r="D133" s="450"/>
      <c r="E133" s="450"/>
      <c r="F133" s="450"/>
      <c r="G133" s="450"/>
      <c r="H133" s="450"/>
      <c r="I133" s="450"/>
      <c r="J133" s="451"/>
      <c r="K133" s="101"/>
    </row>
    <row r="134" spans="1:11" ht="15.75" x14ac:dyDescent="0.25">
      <c r="A134" s="102"/>
      <c r="B134" s="103"/>
      <c r="C134" s="103"/>
      <c r="D134" s="103"/>
      <c r="E134" s="103"/>
      <c r="F134" s="103"/>
      <c r="G134" s="104"/>
      <c r="H134" s="102"/>
      <c r="I134" s="103"/>
      <c r="J134" s="104"/>
      <c r="K134" s="101"/>
    </row>
    <row r="135" spans="1:11" ht="15.75" x14ac:dyDescent="0.25">
      <c r="A135" s="105"/>
      <c r="B135" s="106"/>
      <c r="C135" s="106"/>
      <c r="D135" s="106"/>
      <c r="E135" s="106"/>
      <c r="F135" s="106"/>
      <c r="G135" s="107"/>
      <c r="H135" s="105" t="s">
        <v>116</v>
      </c>
      <c r="I135" s="106" t="s">
        <v>117</v>
      </c>
      <c r="J135" s="107"/>
      <c r="K135" s="101"/>
    </row>
    <row r="136" spans="1:11" ht="15.75" x14ac:dyDescent="0.25">
      <c r="A136" s="105"/>
      <c r="B136" s="106"/>
      <c r="C136" s="106"/>
      <c r="D136" s="106"/>
      <c r="E136" s="106"/>
      <c r="F136" s="106"/>
      <c r="G136" s="107"/>
      <c r="H136" s="105"/>
      <c r="I136" s="106"/>
      <c r="J136" s="107"/>
      <c r="K136" s="101"/>
    </row>
    <row r="137" spans="1:11" ht="15.75" x14ac:dyDescent="0.25">
      <c r="A137" s="105" t="s">
        <v>145</v>
      </c>
      <c r="B137" s="133" t="s">
        <v>168</v>
      </c>
      <c r="C137" s="106"/>
      <c r="D137" s="106"/>
      <c r="E137" s="106"/>
      <c r="F137" s="106"/>
      <c r="G137" s="107"/>
      <c r="H137" s="105" t="s">
        <v>118</v>
      </c>
      <c r="I137" s="106" t="s">
        <v>147</v>
      </c>
      <c r="J137" s="107"/>
      <c r="K137" s="101"/>
    </row>
    <row r="138" spans="1:11" ht="15.75" x14ac:dyDescent="0.25">
      <c r="A138" s="105"/>
      <c r="B138" s="106"/>
      <c r="C138" s="106"/>
      <c r="D138" s="106"/>
      <c r="E138" s="106"/>
      <c r="F138" s="106"/>
      <c r="G138" s="107"/>
      <c r="H138" s="105"/>
      <c r="I138" s="106"/>
      <c r="J138" s="107"/>
      <c r="K138" s="101"/>
    </row>
    <row r="139" spans="1:11" ht="15.75" x14ac:dyDescent="0.25">
      <c r="A139" s="105" t="s">
        <v>148</v>
      </c>
      <c r="B139" s="137" t="s">
        <v>70</v>
      </c>
      <c r="C139" s="106"/>
      <c r="D139" s="106"/>
      <c r="E139" s="106"/>
      <c r="F139" s="106"/>
      <c r="G139" s="107"/>
      <c r="H139" s="105" t="s">
        <v>119</v>
      </c>
      <c r="I139" s="106" t="s">
        <v>161</v>
      </c>
      <c r="J139" s="107"/>
      <c r="K139" s="101"/>
    </row>
    <row r="140" spans="1:11" ht="15.75" x14ac:dyDescent="0.25">
      <c r="A140" s="105"/>
      <c r="B140" s="106"/>
      <c r="C140" s="106"/>
      <c r="D140" s="106"/>
      <c r="E140" s="106"/>
      <c r="F140" s="106"/>
      <c r="G140" s="107"/>
      <c r="H140" s="105"/>
      <c r="I140" s="106"/>
      <c r="J140" s="107"/>
      <c r="K140" s="101"/>
    </row>
    <row r="141" spans="1:11" ht="15.75" x14ac:dyDescent="0.25">
      <c r="A141" s="105" t="s">
        <v>121</v>
      </c>
      <c r="B141" s="108" t="s">
        <v>169</v>
      </c>
      <c r="C141" s="106"/>
      <c r="D141" s="106"/>
      <c r="E141" s="106"/>
      <c r="F141" s="106" t="s">
        <v>122</v>
      </c>
      <c r="G141" s="110">
        <v>19</v>
      </c>
      <c r="H141" s="105" t="s">
        <v>123</v>
      </c>
      <c r="I141" s="101" t="s">
        <v>144</v>
      </c>
      <c r="J141" s="107"/>
      <c r="K141" s="101"/>
    </row>
    <row r="142" spans="1:11" ht="15.75" x14ac:dyDescent="0.25">
      <c r="A142" s="105"/>
      <c r="B142" s="108"/>
      <c r="C142" s="106"/>
      <c r="D142" s="106"/>
      <c r="E142" s="106"/>
      <c r="F142" s="106" t="s">
        <v>124</v>
      </c>
      <c r="G142" s="110">
        <v>18.5</v>
      </c>
      <c r="H142" s="105"/>
      <c r="I142" s="111"/>
      <c r="J142" s="107"/>
      <c r="K142" s="101"/>
    </row>
    <row r="143" spans="1:11" ht="15.75" x14ac:dyDescent="0.25">
      <c r="A143" s="105"/>
      <c r="B143" s="108"/>
      <c r="C143" s="106"/>
      <c r="D143" s="106"/>
      <c r="E143" s="106"/>
      <c r="F143" s="106"/>
      <c r="G143" s="109"/>
      <c r="H143" s="105"/>
      <c r="I143" s="112"/>
      <c r="J143" s="107"/>
      <c r="K143" s="101"/>
    </row>
    <row r="144" spans="1:11" ht="15.75" x14ac:dyDescent="0.25">
      <c r="A144" s="105"/>
      <c r="B144" s="106"/>
      <c r="C144" s="106"/>
      <c r="D144" s="106"/>
      <c r="E144" s="106"/>
      <c r="F144" s="106"/>
      <c r="G144" s="107"/>
      <c r="H144" s="105"/>
      <c r="I144" s="106"/>
      <c r="J144" s="107"/>
      <c r="K144" s="101"/>
    </row>
    <row r="145" spans="1:11" ht="16.5" thickBot="1" x14ac:dyDescent="0.3">
      <c r="A145" s="113"/>
      <c r="B145" s="114"/>
      <c r="C145" s="114"/>
      <c r="D145" s="114"/>
      <c r="E145" s="114"/>
      <c r="F145" s="114"/>
      <c r="G145" s="115"/>
      <c r="H145" s="113"/>
      <c r="I145" s="116"/>
      <c r="J145" s="117"/>
      <c r="K145" s="101"/>
    </row>
    <row r="146" spans="1:11" ht="16.5" thickBot="1" x14ac:dyDescent="0.3">
      <c r="A146" s="449" t="s">
        <v>125</v>
      </c>
      <c r="B146" s="450"/>
      <c r="C146" s="450"/>
      <c r="D146" s="450"/>
      <c r="E146" s="450"/>
      <c r="F146" s="450"/>
      <c r="G146" s="451"/>
      <c r="H146" s="449" t="s">
        <v>126</v>
      </c>
      <c r="I146" s="450"/>
      <c r="J146" s="451"/>
      <c r="K146" s="101"/>
    </row>
    <row r="147" spans="1:11" ht="16.5" thickBot="1" x14ac:dyDescent="0.3">
      <c r="A147" s="102"/>
      <c r="B147" s="103"/>
      <c r="C147" s="103"/>
      <c r="D147" s="103"/>
      <c r="E147" s="103"/>
      <c r="F147" s="103"/>
      <c r="G147" s="104"/>
      <c r="H147" s="106"/>
      <c r="I147" s="106"/>
      <c r="J147" s="107"/>
      <c r="K147" s="101"/>
    </row>
    <row r="148" spans="1:11" ht="15.75" x14ac:dyDescent="0.25">
      <c r="A148" s="118" t="s">
        <v>127</v>
      </c>
      <c r="B148" s="119"/>
      <c r="C148" s="118"/>
      <c r="D148" s="120" t="s">
        <v>128</v>
      </c>
      <c r="E148" s="119" t="s">
        <v>129</v>
      </c>
      <c r="F148" s="121"/>
      <c r="G148" s="120" t="s">
        <v>130</v>
      </c>
      <c r="H148" s="118" t="s">
        <v>127</v>
      </c>
      <c r="I148" s="121"/>
      <c r="J148" s="119" t="s">
        <v>95</v>
      </c>
      <c r="K148" s="101"/>
    </row>
    <row r="149" spans="1:11" ht="15.75" x14ac:dyDescent="0.25">
      <c r="A149" s="105"/>
      <c r="B149" s="107"/>
      <c r="C149" s="106"/>
      <c r="D149" s="107"/>
      <c r="E149" s="107"/>
      <c r="F149" s="106"/>
      <c r="G149" s="107"/>
      <c r="H149" s="106"/>
      <c r="I149" s="106"/>
      <c r="J149" s="107"/>
      <c r="K149" s="101"/>
    </row>
    <row r="150" spans="1:11" ht="15.75" x14ac:dyDescent="0.25">
      <c r="A150" s="105" t="s">
        <v>131</v>
      </c>
      <c r="B150" s="107"/>
      <c r="C150" s="106"/>
      <c r="D150" s="122">
        <v>8750</v>
      </c>
      <c r="E150" s="107">
        <v>0</v>
      </c>
      <c r="F150" s="106"/>
      <c r="G150" s="122">
        <v>6650</v>
      </c>
      <c r="H150" s="106" t="s">
        <v>132</v>
      </c>
      <c r="I150" s="106"/>
      <c r="J150" s="122">
        <v>50</v>
      </c>
      <c r="K150" s="101"/>
    </row>
    <row r="151" spans="1:11" ht="15.75" x14ac:dyDescent="0.25">
      <c r="A151" s="105" t="s">
        <v>133</v>
      </c>
      <c r="B151" s="107"/>
      <c r="C151" s="106"/>
      <c r="D151" s="122"/>
      <c r="E151" s="107">
        <v>0</v>
      </c>
      <c r="F151" s="106"/>
      <c r="G151" s="122"/>
      <c r="H151" s="106" t="s">
        <v>134</v>
      </c>
      <c r="I151" s="106"/>
      <c r="J151" s="122">
        <v>645</v>
      </c>
      <c r="K151" s="101"/>
    </row>
    <row r="152" spans="1:11" ht="15.75" x14ac:dyDescent="0.25">
      <c r="A152" s="105" t="s">
        <v>135</v>
      </c>
      <c r="B152" s="107"/>
      <c r="C152" s="106"/>
      <c r="D152" s="122"/>
      <c r="E152" s="109">
        <v>0</v>
      </c>
      <c r="F152" s="106"/>
      <c r="G152" s="122"/>
      <c r="H152" s="111" t="s">
        <v>137</v>
      </c>
      <c r="I152" s="106"/>
      <c r="J152" s="122"/>
      <c r="K152" s="101"/>
    </row>
    <row r="153" spans="1:11" ht="15.75" x14ac:dyDescent="0.25">
      <c r="A153" s="105" t="s">
        <v>136</v>
      </c>
      <c r="B153" s="107"/>
      <c r="C153" s="106"/>
      <c r="D153" s="122"/>
      <c r="E153" s="109">
        <v>0</v>
      </c>
      <c r="F153" s="106"/>
      <c r="G153" s="122"/>
      <c r="H153" s="111" t="s">
        <v>193</v>
      </c>
      <c r="I153" s="106"/>
      <c r="J153" s="122">
        <v>10</v>
      </c>
      <c r="K153" s="101"/>
    </row>
    <row r="154" spans="1:11" ht="15.75" x14ac:dyDescent="0.25">
      <c r="A154" s="105" t="s">
        <v>21</v>
      </c>
      <c r="B154" s="107"/>
      <c r="C154" s="106"/>
      <c r="D154" s="123"/>
      <c r="E154" s="109"/>
      <c r="F154" s="106"/>
      <c r="G154" s="123"/>
      <c r="H154" s="106"/>
      <c r="I154" s="106"/>
      <c r="J154" s="122"/>
      <c r="K154" s="101"/>
    </row>
    <row r="155" spans="1:11" ht="15.75" x14ac:dyDescent="0.25">
      <c r="A155" s="124"/>
      <c r="B155" s="107"/>
      <c r="C155" s="106"/>
      <c r="D155" s="110"/>
      <c r="E155" s="109"/>
      <c r="F155" s="106"/>
      <c r="G155" s="123"/>
      <c r="H155" s="106"/>
      <c r="I155" s="106"/>
      <c r="J155" s="122"/>
      <c r="K155" s="101"/>
    </row>
    <row r="156" spans="1:11" ht="15.75" x14ac:dyDescent="0.25">
      <c r="A156" s="105"/>
      <c r="B156" s="107"/>
      <c r="C156" s="106"/>
      <c r="D156" s="109"/>
      <c r="E156" s="109"/>
      <c r="F156" s="106"/>
      <c r="G156" s="107"/>
      <c r="H156" s="106"/>
      <c r="I156" s="106"/>
      <c r="J156" s="122"/>
      <c r="K156" s="101"/>
    </row>
    <row r="157" spans="1:11" ht="15.75" x14ac:dyDescent="0.25">
      <c r="A157" s="105"/>
      <c r="B157" s="107"/>
      <c r="C157" s="106"/>
      <c r="D157" s="107"/>
      <c r="E157" s="107"/>
      <c r="F157" s="106"/>
      <c r="G157" s="107"/>
      <c r="H157" s="106"/>
      <c r="I157" s="106"/>
      <c r="J157" s="122"/>
      <c r="K157" s="101"/>
    </row>
    <row r="158" spans="1:11" ht="16.5" thickBot="1" x14ac:dyDescent="0.3">
      <c r="A158" s="125" t="s">
        <v>138</v>
      </c>
      <c r="B158" s="126"/>
      <c r="C158" s="127"/>
      <c r="D158" s="128">
        <f>SUM(D149:D157)</f>
        <v>8750</v>
      </c>
      <c r="E158" s="126">
        <f>SUM(E150:E157)</f>
        <v>0</v>
      </c>
      <c r="F158" s="127"/>
      <c r="G158" s="129">
        <f>SUM(G149:G157)</f>
        <v>6650</v>
      </c>
      <c r="H158" s="127" t="s">
        <v>139</v>
      </c>
      <c r="I158" s="127"/>
      <c r="J158" s="129">
        <f>SUM(J149:J157)</f>
        <v>705</v>
      </c>
      <c r="K158" s="101"/>
    </row>
    <row r="159" spans="1:11" ht="15.75" x14ac:dyDescent="0.25">
      <c r="A159" s="130" t="s">
        <v>140</v>
      </c>
      <c r="B159" s="131">
        <v>809</v>
      </c>
      <c r="C159" s="106"/>
      <c r="D159" s="106"/>
      <c r="E159" s="106"/>
      <c r="F159" s="106"/>
      <c r="G159" s="107"/>
      <c r="H159" s="106"/>
      <c r="I159" s="106"/>
      <c r="J159" s="122"/>
      <c r="K159" s="101"/>
    </row>
    <row r="160" spans="1:11" ht="15.75" x14ac:dyDescent="0.25">
      <c r="A160" s="130" t="s">
        <v>141</v>
      </c>
      <c r="B160" s="132">
        <f>+G158-J158</f>
        <v>5945</v>
      </c>
      <c r="C160" s="133"/>
      <c r="D160" s="133"/>
      <c r="E160" s="133"/>
      <c r="F160" s="133"/>
      <c r="G160" s="134"/>
      <c r="H160" s="133"/>
      <c r="I160" s="106"/>
      <c r="J160" s="122"/>
      <c r="K160" s="101"/>
    </row>
    <row r="161" spans="1:11" ht="16.5" thickBot="1" x14ac:dyDescent="0.3">
      <c r="A161" s="125" t="s">
        <v>142</v>
      </c>
      <c r="B161" s="135">
        <f>B160+B159</f>
        <v>6754</v>
      </c>
      <c r="C161" s="114"/>
      <c r="D161" s="114"/>
      <c r="E161" s="114"/>
      <c r="F161" s="114"/>
      <c r="G161" s="115"/>
      <c r="H161" s="114"/>
      <c r="I161" s="114"/>
      <c r="J161" s="115"/>
      <c r="K161" s="101"/>
    </row>
    <row r="163" spans="1:11" ht="20.25" customHeight="1" x14ac:dyDescent="0.25"/>
    <row r="164" spans="1:11" ht="30" customHeight="1" thickBot="1" x14ac:dyDescent="0.3">
      <c r="A164" s="452" t="s">
        <v>115</v>
      </c>
      <c r="B164" s="453"/>
      <c r="C164" s="453"/>
      <c r="D164" s="453"/>
      <c r="E164" s="453"/>
      <c r="F164" s="453"/>
      <c r="G164" s="453"/>
      <c r="H164" s="453"/>
      <c r="I164" s="453"/>
      <c r="J164" s="454"/>
      <c r="K164" s="101"/>
    </row>
    <row r="165" spans="1:11" ht="16.5" thickBot="1" x14ac:dyDescent="0.3">
      <c r="A165" s="449" t="s">
        <v>194</v>
      </c>
      <c r="B165" s="450"/>
      <c r="C165" s="450"/>
      <c r="D165" s="450"/>
      <c r="E165" s="450"/>
      <c r="F165" s="450"/>
      <c r="G165" s="450"/>
      <c r="H165" s="450"/>
      <c r="I165" s="450"/>
      <c r="J165" s="451"/>
      <c r="K165" s="101"/>
    </row>
    <row r="166" spans="1:11" ht="15.75" x14ac:dyDescent="0.25">
      <c r="A166" s="102"/>
      <c r="B166" s="103"/>
      <c r="C166" s="103"/>
      <c r="D166" s="103"/>
      <c r="E166" s="103"/>
      <c r="F166" s="103"/>
      <c r="G166" s="104"/>
      <c r="H166" s="102"/>
      <c r="I166" s="103"/>
      <c r="J166" s="104"/>
      <c r="K166" s="101"/>
    </row>
    <row r="167" spans="1:11" ht="15.75" x14ac:dyDescent="0.25">
      <c r="A167" s="105"/>
      <c r="B167" s="106"/>
      <c r="C167" s="106"/>
      <c r="D167" s="106"/>
      <c r="E167" s="106"/>
      <c r="F167" s="106"/>
      <c r="G167" s="107"/>
      <c r="H167" s="105" t="s">
        <v>116</v>
      </c>
      <c r="I167" s="106" t="s">
        <v>117</v>
      </c>
      <c r="J167" s="107"/>
      <c r="K167" s="101"/>
    </row>
    <row r="168" spans="1:11" ht="15.75" x14ac:dyDescent="0.25">
      <c r="A168" s="105"/>
      <c r="B168" s="106"/>
      <c r="C168" s="106"/>
      <c r="D168" s="106"/>
      <c r="E168" s="106"/>
      <c r="F168" s="106"/>
      <c r="G168" s="107"/>
      <c r="H168" s="105"/>
      <c r="I168" s="106"/>
      <c r="J168" s="107"/>
      <c r="K168" s="101"/>
    </row>
    <row r="169" spans="1:11" ht="15.75" x14ac:dyDescent="0.25">
      <c r="A169" s="105" t="s">
        <v>145</v>
      </c>
      <c r="B169" s="133" t="s">
        <v>170</v>
      </c>
      <c r="C169" s="106"/>
      <c r="D169" s="106"/>
      <c r="E169" s="106"/>
      <c r="F169" s="106"/>
      <c r="G169" s="107"/>
      <c r="H169" s="105" t="s">
        <v>118</v>
      </c>
      <c r="I169" s="106" t="s">
        <v>147</v>
      </c>
      <c r="J169" s="107"/>
      <c r="K169" s="101"/>
    </row>
    <row r="170" spans="1:11" ht="15.75" x14ac:dyDescent="0.25">
      <c r="A170" s="105"/>
      <c r="B170" s="106"/>
      <c r="C170" s="106"/>
      <c r="D170" s="106"/>
      <c r="E170" s="106"/>
      <c r="F170" s="106"/>
      <c r="G170" s="107"/>
      <c r="H170" s="105"/>
      <c r="I170" s="106"/>
      <c r="J170" s="107"/>
      <c r="K170" s="101"/>
    </row>
    <row r="171" spans="1:11" ht="15.75" x14ac:dyDescent="0.25">
      <c r="A171" s="105" t="s">
        <v>148</v>
      </c>
      <c r="B171" s="137" t="s">
        <v>70</v>
      </c>
      <c r="C171" s="106"/>
      <c r="D171" s="106"/>
      <c r="E171" s="106"/>
      <c r="F171" s="106"/>
      <c r="G171" s="107"/>
      <c r="H171" s="105" t="s">
        <v>119</v>
      </c>
      <c r="I171" s="106" t="s">
        <v>161</v>
      </c>
      <c r="J171" s="107"/>
      <c r="K171" s="101"/>
    </row>
    <row r="172" spans="1:11" ht="15.75" x14ac:dyDescent="0.25">
      <c r="A172" s="105"/>
      <c r="B172" s="106"/>
      <c r="C172" s="106"/>
      <c r="D172" s="106"/>
      <c r="E172" s="106"/>
      <c r="F172" s="106"/>
      <c r="G172" s="107"/>
      <c r="H172" s="105"/>
      <c r="I172" s="106"/>
      <c r="J172" s="107"/>
      <c r="K172" s="101"/>
    </row>
    <row r="173" spans="1:11" ht="15.75" x14ac:dyDescent="0.25">
      <c r="A173" s="105" t="s">
        <v>121</v>
      </c>
      <c r="B173" s="108" t="s">
        <v>171</v>
      </c>
      <c r="C173" s="106"/>
      <c r="D173" s="106"/>
      <c r="E173" s="106"/>
      <c r="F173" s="106" t="s">
        <v>122</v>
      </c>
      <c r="G173" s="110">
        <v>12</v>
      </c>
      <c r="H173" s="105" t="s">
        <v>123</v>
      </c>
      <c r="I173" s="101" t="s">
        <v>144</v>
      </c>
      <c r="J173" s="107"/>
      <c r="K173" s="101"/>
    </row>
    <row r="174" spans="1:11" ht="15.75" x14ac:dyDescent="0.25">
      <c r="A174" s="105"/>
      <c r="B174" s="108"/>
      <c r="C174" s="106"/>
      <c r="D174" s="106"/>
      <c r="E174" s="106"/>
      <c r="F174" s="106" t="s">
        <v>124</v>
      </c>
      <c r="G174" s="110">
        <v>10.5</v>
      </c>
      <c r="H174" s="105"/>
      <c r="I174" s="111"/>
      <c r="J174" s="107"/>
      <c r="K174" s="101"/>
    </row>
    <row r="175" spans="1:11" ht="15.75" x14ac:dyDescent="0.25">
      <c r="A175" s="105"/>
      <c r="B175" s="108"/>
      <c r="C175" s="106"/>
      <c r="D175" s="106"/>
      <c r="E175" s="106"/>
      <c r="F175" s="106"/>
      <c r="G175" s="109"/>
      <c r="H175" s="105"/>
      <c r="I175" s="112"/>
      <c r="J175" s="107"/>
      <c r="K175" s="101"/>
    </row>
    <row r="176" spans="1:11" ht="15.75" x14ac:dyDescent="0.25">
      <c r="A176" s="105"/>
      <c r="B176" s="106"/>
      <c r="C176" s="106"/>
      <c r="D176" s="106"/>
      <c r="E176" s="106"/>
      <c r="F176" s="106"/>
      <c r="G176" s="107"/>
      <c r="H176" s="105"/>
      <c r="I176" s="106"/>
      <c r="J176" s="107"/>
      <c r="K176" s="101"/>
    </row>
    <row r="177" spans="1:11" ht="16.5" thickBot="1" x14ac:dyDescent="0.3">
      <c r="A177" s="113"/>
      <c r="B177" s="114"/>
      <c r="C177" s="114"/>
      <c r="D177" s="114"/>
      <c r="E177" s="114"/>
      <c r="F177" s="114"/>
      <c r="G177" s="115"/>
      <c r="H177" s="113"/>
      <c r="I177" s="116"/>
      <c r="J177" s="117"/>
      <c r="K177" s="101"/>
    </row>
    <row r="178" spans="1:11" ht="16.5" thickBot="1" x14ac:dyDescent="0.3">
      <c r="A178" s="449" t="s">
        <v>125</v>
      </c>
      <c r="B178" s="450"/>
      <c r="C178" s="450"/>
      <c r="D178" s="450"/>
      <c r="E178" s="450"/>
      <c r="F178" s="450"/>
      <c r="G178" s="451"/>
      <c r="H178" s="449" t="s">
        <v>126</v>
      </c>
      <c r="I178" s="450"/>
      <c r="J178" s="451"/>
      <c r="K178" s="101"/>
    </row>
    <row r="179" spans="1:11" ht="16.5" thickBot="1" x14ac:dyDescent="0.3">
      <c r="A179" s="102"/>
      <c r="B179" s="103"/>
      <c r="C179" s="103"/>
      <c r="D179" s="103"/>
      <c r="E179" s="103"/>
      <c r="F179" s="103"/>
      <c r="G179" s="104"/>
      <c r="H179" s="106"/>
      <c r="I179" s="106"/>
      <c r="J179" s="107"/>
      <c r="K179" s="101"/>
    </row>
    <row r="180" spans="1:11" ht="15.75" x14ac:dyDescent="0.25">
      <c r="A180" s="118" t="s">
        <v>127</v>
      </c>
      <c r="B180" s="119"/>
      <c r="C180" s="118"/>
      <c r="D180" s="120" t="s">
        <v>128</v>
      </c>
      <c r="E180" s="119" t="s">
        <v>129</v>
      </c>
      <c r="F180" s="121"/>
      <c r="G180" s="120" t="s">
        <v>130</v>
      </c>
      <c r="H180" s="118" t="s">
        <v>127</v>
      </c>
      <c r="I180" s="121"/>
      <c r="J180" s="119" t="s">
        <v>95</v>
      </c>
      <c r="K180" s="101"/>
    </row>
    <row r="181" spans="1:11" ht="15.75" x14ac:dyDescent="0.25">
      <c r="A181" s="105"/>
      <c r="B181" s="107"/>
      <c r="C181" s="106"/>
      <c r="D181" s="107"/>
      <c r="E181" s="107"/>
      <c r="F181" s="106"/>
      <c r="G181" s="107"/>
      <c r="H181" s="106"/>
      <c r="I181" s="106"/>
      <c r="J181" s="107"/>
      <c r="K181" s="101"/>
    </row>
    <row r="182" spans="1:11" ht="15.75" x14ac:dyDescent="0.25">
      <c r="A182" s="105" t="s">
        <v>131</v>
      </c>
      <c r="B182" s="107"/>
      <c r="C182" s="106"/>
      <c r="D182" s="122">
        <v>4740</v>
      </c>
      <c r="E182" s="107">
        <v>0</v>
      </c>
      <c r="F182" s="106"/>
      <c r="G182" s="122">
        <f>D182</f>
        <v>4740</v>
      </c>
      <c r="H182" s="106" t="s">
        <v>132</v>
      </c>
      <c r="I182" s="106"/>
      <c r="J182" s="122">
        <v>36</v>
      </c>
      <c r="K182" s="101"/>
    </row>
    <row r="183" spans="1:11" ht="15.75" x14ac:dyDescent="0.25">
      <c r="A183" s="105" t="s">
        <v>133</v>
      </c>
      <c r="B183" s="107"/>
      <c r="C183" s="106"/>
      <c r="D183" s="122"/>
      <c r="E183" s="107">
        <v>0</v>
      </c>
      <c r="F183" s="106"/>
      <c r="G183" s="122"/>
      <c r="H183" s="106" t="s">
        <v>134</v>
      </c>
      <c r="I183" s="106"/>
      <c r="J183" s="122">
        <v>408</v>
      </c>
      <c r="K183" s="101"/>
    </row>
    <row r="184" spans="1:11" ht="15.75" x14ac:dyDescent="0.25">
      <c r="A184" s="105" t="s">
        <v>135</v>
      </c>
      <c r="B184" s="107"/>
      <c r="C184" s="106"/>
      <c r="D184" s="122"/>
      <c r="E184" s="109">
        <v>0</v>
      </c>
      <c r="F184" s="106"/>
      <c r="G184" s="122"/>
      <c r="H184" s="111" t="s">
        <v>137</v>
      </c>
      <c r="I184" s="106"/>
      <c r="J184" s="122"/>
      <c r="K184" s="101"/>
    </row>
    <row r="185" spans="1:11" ht="15.75" x14ac:dyDescent="0.25">
      <c r="A185" s="105" t="s">
        <v>136</v>
      </c>
      <c r="B185" s="107"/>
      <c r="C185" s="106"/>
      <c r="D185" s="122"/>
      <c r="E185" s="109">
        <v>0</v>
      </c>
      <c r="F185" s="106"/>
      <c r="G185" s="122"/>
      <c r="H185" s="111" t="s">
        <v>193</v>
      </c>
      <c r="I185" s="106"/>
      <c r="J185" s="122">
        <v>10</v>
      </c>
      <c r="K185" s="101"/>
    </row>
    <row r="186" spans="1:11" ht="15.75" x14ac:dyDescent="0.25">
      <c r="A186" s="105" t="s">
        <v>21</v>
      </c>
      <c r="B186" s="107"/>
      <c r="C186" s="106"/>
      <c r="D186" s="123"/>
      <c r="E186" s="109"/>
      <c r="F186" s="106"/>
      <c r="G186" s="123"/>
      <c r="H186" s="106"/>
      <c r="I186" s="106"/>
      <c r="J186" s="122"/>
      <c r="K186" s="101"/>
    </row>
    <row r="187" spans="1:11" ht="16.5" thickBot="1" x14ac:dyDescent="0.3">
      <c r="A187" s="124"/>
      <c r="B187" s="107"/>
      <c r="C187" s="106"/>
      <c r="D187" s="110"/>
      <c r="E187" s="109"/>
      <c r="F187" s="106"/>
      <c r="G187" s="123"/>
      <c r="H187" s="127"/>
      <c r="I187" s="106"/>
      <c r="J187" s="122"/>
      <c r="K187" s="101"/>
    </row>
    <row r="188" spans="1:11" ht="15.75" x14ac:dyDescent="0.25">
      <c r="A188" s="105"/>
      <c r="B188" s="107"/>
      <c r="C188" s="106"/>
      <c r="D188" s="109"/>
      <c r="E188" s="109"/>
      <c r="F188" s="106"/>
      <c r="G188" s="107"/>
      <c r="H188" s="106"/>
      <c r="I188" s="106"/>
      <c r="J188" s="122"/>
      <c r="K188" s="101"/>
    </row>
    <row r="189" spans="1:11" ht="15.75" x14ac:dyDescent="0.25">
      <c r="A189" s="105"/>
      <c r="B189" s="107"/>
      <c r="C189" s="106"/>
      <c r="D189" s="107"/>
      <c r="E189" s="107"/>
      <c r="F189" s="106"/>
      <c r="G189" s="107"/>
      <c r="I189" s="106"/>
      <c r="J189" s="122"/>
      <c r="K189" s="101"/>
    </row>
    <row r="190" spans="1:11" ht="16.5" thickBot="1" x14ac:dyDescent="0.3">
      <c r="A190" s="125" t="s">
        <v>138</v>
      </c>
      <c r="B190" s="126"/>
      <c r="C190" s="127"/>
      <c r="D190" s="128">
        <f>SUM(D181:D189)</f>
        <v>4740</v>
      </c>
      <c r="E190" s="126">
        <f>SUM(E182:E189)</f>
        <v>0</v>
      </c>
      <c r="F190" s="127"/>
      <c r="G190" s="129">
        <f>SUM(G181:G189)</f>
        <v>4740</v>
      </c>
      <c r="H190" s="127" t="s">
        <v>139</v>
      </c>
      <c r="I190" s="127"/>
      <c r="J190" s="129">
        <f>SUM(J181:J189)</f>
        <v>454</v>
      </c>
      <c r="K190" s="101"/>
    </row>
    <row r="191" spans="1:11" ht="15.75" x14ac:dyDescent="0.25">
      <c r="A191" s="130" t="s">
        <v>140</v>
      </c>
      <c r="B191" s="131">
        <v>518</v>
      </c>
      <c r="C191" s="106"/>
      <c r="D191" s="106"/>
      <c r="E191" s="106"/>
      <c r="F191" s="106"/>
      <c r="G191" s="107"/>
      <c r="I191" s="106"/>
      <c r="J191" s="122"/>
      <c r="K191" s="101"/>
    </row>
    <row r="192" spans="1:11" ht="15.75" x14ac:dyDescent="0.25">
      <c r="A192" s="130" t="s">
        <v>141</v>
      </c>
      <c r="B192" s="132">
        <f>+G190-J190</f>
        <v>4286</v>
      </c>
      <c r="C192" s="133"/>
      <c r="D192" s="133"/>
      <c r="E192" s="133"/>
      <c r="F192" s="133"/>
      <c r="G192" s="134"/>
      <c r="H192" s="133"/>
      <c r="I192" s="106"/>
      <c r="J192" s="122"/>
      <c r="K192" s="101"/>
    </row>
    <row r="193" spans="1:11" ht="16.5" thickBot="1" x14ac:dyDescent="0.3">
      <c r="A193" s="125" t="s">
        <v>142</v>
      </c>
      <c r="B193" s="135">
        <f>B192+B191</f>
        <v>4804</v>
      </c>
      <c r="C193" s="114"/>
      <c r="D193" s="114"/>
      <c r="E193" s="114"/>
      <c r="F193" s="114"/>
      <c r="G193" s="115"/>
      <c r="H193" s="114"/>
      <c r="I193" s="114"/>
      <c r="J193" s="115"/>
      <c r="K193" s="101"/>
    </row>
    <row r="195" spans="1:11" ht="20.25" customHeight="1" x14ac:dyDescent="0.25"/>
    <row r="196" spans="1:11" ht="30" customHeight="1" thickBot="1" x14ac:dyDescent="0.3">
      <c r="A196" s="452" t="s">
        <v>115</v>
      </c>
      <c r="B196" s="453"/>
      <c r="C196" s="453"/>
      <c r="D196" s="453"/>
      <c r="E196" s="453"/>
      <c r="F196" s="453"/>
      <c r="G196" s="453"/>
      <c r="H196" s="453"/>
      <c r="I196" s="453"/>
      <c r="J196" s="454"/>
      <c r="K196" s="101"/>
    </row>
    <row r="197" spans="1:11" ht="16.5" thickBot="1" x14ac:dyDescent="0.3">
      <c r="A197" s="449" t="s">
        <v>194</v>
      </c>
      <c r="B197" s="450"/>
      <c r="C197" s="450"/>
      <c r="D197" s="450"/>
      <c r="E197" s="450"/>
      <c r="F197" s="450"/>
      <c r="G197" s="450"/>
      <c r="H197" s="450"/>
      <c r="I197" s="450"/>
      <c r="J197" s="451"/>
      <c r="K197" s="101"/>
    </row>
    <row r="198" spans="1:11" ht="15.75" x14ac:dyDescent="0.25">
      <c r="A198" s="102"/>
      <c r="B198" s="103"/>
      <c r="C198" s="103"/>
      <c r="D198" s="103"/>
      <c r="E198" s="103"/>
      <c r="F198" s="103"/>
      <c r="G198" s="104"/>
      <c r="H198" s="102"/>
      <c r="I198" s="103"/>
      <c r="J198" s="104"/>
      <c r="K198" s="101"/>
    </row>
    <row r="199" spans="1:11" ht="15.75" x14ac:dyDescent="0.25">
      <c r="A199" s="105"/>
      <c r="B199" s="106"/>
      <c r="C199" s="106"/>
      <c r="D199" s="106"/>
      <c r="E199" s="106"/>
      <c r="F199" s="106"/>
      <c r="G199" s="107"/>
      <c r="H199" s="105" t="s">
        <v>116</v>
      </c>
      <c r="I199" s="106" t="s">
        <v>117</v>
      </c>
      <c r="J199" s="107"/>
      <c r="K199" s="101"/>
    </row>
    <row r="200" spans="1:11" ht="15.75" x14ac:dyDescent="0.25">
      <c r="A200" s="105"/>
      <c r="B200" s="106"/>
      <c r="C200" s="106"/>
      <c r="D200" s="106"/>
      <c r="E200" s="106"/>
      <c r="F200" s="106"/>
      <c r="G200" s="107"/>
      <c r="H200" s="105"/>
      <c r="I200" s="106"/>
      <c r="J200" s="107"/>
      <c r="K200" s="101"/>
    </row>
    <row r="201" spans="1:11" ht="15.75" x14ac:dyDescent="0.25">
      <c r="A201" s="105" t="s">
        <v>145</v>
      </c>
      <c r="B201" s="133" t="s">
        <v>172</v>
      </c>
      <c r="C201" s="106"/>
      <c r="D201" s="106"/>
      <c r="E201" s="106"/>
      <c r="F201" s="106"/>
      <c r="G201" s="107"/>
      <c r="H201" s="105" t="s">
        <v>118</v>
      </c>
      <c r="I201" s="106" t="s">
        <v>147</v>
      </c>
      <c r="J201" s="107"/>
      <c r="K201" s="101"/>
    </row>
    <row r="202" spans="1:11" ht="15.75" x14ac:dyDescent="0.25">
      <c r="A202" s="105"/>
      <c r="B202" s="106"/>
      <c r="C202" s="106"/>
      <c r="D202" s="106"/>
      <c r="E202" s="106"/>
      <c r="F202" s="106"/>
      <c r="G202" s="107"/>
      <c r="H202" s="105"/>
      <c r="I202" s="106"/>
      <c r="J202" s="107"/>
      <c r="K202" s="101"/>
    </row>
    <row r="203" spans="1:11" ht="15.75" x14ac:dyDescent="0.25">
      <c r="A203" s="105" t="s">
        <v>148</v>
      </c>
      <c r="B203" s="137" t="s">
        <v>70</v>
      </c>
      <c r="C203" s="106"/>
      <c r="D203" s="106"/>
      <c r="E203" s="106"/>
      <c r="F203" s="106"/>
      <c r="G203" s="107"/>
      <c r="H203" s="105" t="s">
        <v>119</v>
      </c>
      <c r="I203" s="106" t="s">
        <v>178</v>
      </c>
      <c r="J203" s="107"/>
      <c r="K203" s="101"/>
    </row>
    <row r="204" spans="1:11" ht="15.75" x14ac:dyDescent="0.25">
      <c r="A204" s="105"/>
      <c r="B204" s="106"/>
      <c r="C204" s="106"/>
      <c r="D204" s="106"/>
      <c r="E204" s="106"/>
      <c r="F204" s="106"/>
      <c r="G204" s="107"/>
      <c r="H204" s="105"/>
      <c r="I204" s="106"/>
      <c r="J204" s="107"/>
      <c r="K204" s="101"/>
    </row>
    <row r="205" spans="1:11" ht="15.75" x14ac:dyDescent="0.25">
      <c r="A205" s="105" t="s">
        <v>121</v>
      </c>
      <c r="B205" s="108" t="s">
        <v>173</v>
      </c>
      <c r="C205" s="106"/>
      <c r="D205" s="106"/>
      <c r="E205" s="106"/>
      <c r="F205" s="106" t="s">
        <v>122</v>
      </c>
      <c r="G205" s="110">
        <v>21</v>
      </c>
      <c r="H205" s="105" t="s">
        <v>123</v>
      </c>
      <c r="I205" s="101" t="s">
        <v>144</v>
      </c>
      <c r="J205" s="107"/>
      <c r="K205" s="101"/>
    </row>
    <row r="206" spans="1:11" ht="15.75" x14ac:dyDescent="0.25">
      <c r="A206" s="105"/>
      <c r="B206" s="108"/>
      <c r="C206" s="106"/>
      <c r="D206" s="106"/>
      <c r="E206" s="106"/>
      <c r="F206" s="106" t="s">
        <v>124</v>
      </c>
      <c r="G206" s="110">
        <v>10</v>
      </c>
      <c r="H206" s="105"/>
      <c r="I206" s="111"/>
      <c r="J206" s="107"/>
      <c r="K206" s="101"/>
    </row>
    <row r="207" spans="1:11" ht="15.75" x14ac:dyDescent="0.25">
      <c r="A207" s="105"/>
      <c r="B207" s="108"/>
      <c r="C207" s="106"/>
      <c r="D207" s="106"/>
      <c r="E207" s="106"/>
      <c r="F207" s="106"/>
      <c r="G207" s="109"/>
      <c r="H207" s="105"/>
      <c r="I207" s="112"/>
      <c r="J207" s="107"/>
      <c r="K207" s="101"/>
    </row>
    <row r="208" spans="1:11" ht="15.75" x14ac:dyDescent="0.25">
      <c r="A208" s="105"/>
      <c r="B208" s="106"/>
      <c r="C208" s="106"/>
      <c r="D208" s="106"/>
      <c r="E208" s="106"/>
      <c r="F208" s="106"/>
      <c r="G208" s="107"/>
      <c r="H208" s="105"/>
      <c r="I208" s="106"/>
      <c r="J208" s="107"/>
      <c r="K208" s="101"/>
    </row>
    <row r="209" spans="1:11" ht="16.5" thickBot="1" x14ac:dyDescent="0.3">
      <c r="A209" s="113"/>
      <c r="B209" s="114"/>
      <c r="C209" s="114"/>
      <c r="D209" s="114"/>
      <c r="E209" s="114"/>
      <c r="F209" s="114"/>
      <c r="G209" s="115"/>
      <c r="H209" s="113"/>
      <c r="I209" s="116"/>
      <c r="J209" s="117"/>
      <c r="K209" s="101"/>
    </row>
    <row r="210" spans="1:11" ht="16.5" thickBot="1" x14ac:dyDescent="0.3">
      <c r="A210" s="449" t="s">
        <v>125</v>
      </c>
      <c r="B210" s="450"/>
      <c r="C210" s="450"/>
      <c r="D210" s="450"/>
      <c r="E210" s="450"/>
      <c r="F210" s="450"/>
      <c r="G210" s="451"/>
      <c r="H210" s="449" t="s">
        <v>126</v>
      </c>
      <c r="I210" s="450"/>
      <c r="J210" s="451"/>
      <c r="K210" s="101"/>
    </row>
    <row r="211" spans="1:11" ht="16.5" thickBot="1" x14ac:dyDescent="0.3">
      <c r="A211" s="102"/>
      <c r="B211" s="103"/>
      <c r="C211" s="103"/>
      <c r="D211" s="103"/>
      <c r="E211" s="103"/>
      <c r="F211" s="103"/>
      <c r="G211" s="104"/>
      <c r="H211" s="106"/>
      <c r="I211" s="106"/>
      <c r="J211" s="107"/>
      <c r="K211" s="101"/>
    </row>
    <row r="212" spans="1:11" ht="15.75" x14ac:dyDescent="0.25">
      <c r="A212" s="118" t="s">
        <v>127</v>
      </c>
      <c r="B212" s="119"/>
      <c r="C212" s="118"/>
      <c r="D212" s="120" t="s">
        <v>128</v>
      </c>
      <c r="E212" s="119" t="s">
        <v>129</v>
      </c>
      <c r="F212" s="121"/>
      <c r="G212" s="120" t="s">
        <v>130</v>
      </c>
      <c r="H212" s="118" t="s">
        <v>127</v>
      </c>
      <c r="I212" s="121"/>
      <c r="J212" s="119" t="s">
        <v>95</v>
      </c>
      <c r="K212" s="101"/>
    </row>
    <row r="213" spans="1:11" ht="15.75" x14ac:dyDescent="0.25">
      <c r="A213" s="105"/>
      <c r="B213" s="107"/>
      <c r="C213" s="106"/>
      <c r="D213" s="107"/>
      <c r="E213" s="107"/>
      <c r="F213" s="106"/>
      <c r="G213" s="107"/>
      <c r="H213" s="106"/>
      <c r="I213" s="106"/>
      <c r="J213" s="107"/>
      <c r="K213" s="101"/>
    </row>
    <row r="214" spans="1:11" ht="15.75" x14ac:dyDescent="0.25">
      <c r="A214" s="105" t="s">
        <v>131</v>
      </c>
      <c r="B214" s="107"/>
      <c r="C214" s="106"/>
      <c r="D214" s="122">
        <v>8190</v>
      </c>
      <c r="E214" s="107">
        <v>0</v>
      </c>
      <c r="F214" s="106"/>
      <c r="G214" s="122">
        <f>D214</f>
        <v>8190</v>
      </c>
      <c r="H214" s="106" t="s">
        <v>132</v>
      </c>
      <c r="I214" s="106"/>
      <c r="J214" s="122">
        <v>61</v>
      </c>
      <c r="K214" s="101"/>
    </row>
    <row r="215" spans="1:11" ht="15.75" x14ac:dyDescent="0.25">
      <c r="A215" s="105" t="s">
        <v>133</v>
      </c>
      <c r="B215" s="107"/>
      <c r="C215" s="106"/>
      <c r="D215" s="122"/>
      <c r="E215" s="107">
        <v>0</v>
      </c>
      <c r="F215" s="106"/>
      <c r="G215" s="122"/>
      <c r="H215" s="106" t="s">
        <v>134</v>
      </c>
      <c r="I215" s="106"/>
      <c r="J215" s="122">
        <v>713</v>
      </c>
      <c r="K215" s="101"/>
    </row>
    <row r="216" spans="1:11" ht="15.75" x14ac:dyDescent="0.25">
      <c r="A216" s="105" t="s">
        <v>135</v>
      </c>
      <c r="B216" s="107"/>
      <c r="C216" s="106"/>
      <c r="D216" s="122"/>
      <c r="E216" s="109">
        <v>0</v>
      </c>
      <c r="F216" s="106"/>
      <c r="G216" s="122"/>
      <c r="H216" s="111" t="s">
        <v>137</v>
      </c>
      <c r="I216" s="106"/>
      <c r="J216" s="122"/>
      <c r="K216" s="101"/>
    </row>
    <row r="217" spans="1:11" ht="15.75" x14ac:dyDescent="0.25">
      <c r="A217" s="105" t="s">
        <v>136</v>
      </c>
      <c r="B217" s="107"/>
      <c r="C217" s="106"/>
      <c r="D217" s="122"/>
      <c r="E217" s="109">
        <v>0</v>
      </c>
      <c r="F217" s="106"/>
      <c r="G217" s="122"/>
      <c r="H217" s="111"/>
      <c r="I217" s="106"/>
      <c r="J217" s="122"/>
      <c r="K217" s="101"/>
    </row>
    <row r="218" spans="1:11" ht="15.75" x14ac:dyDescent="0.25">
      <c r="A218" s="105" t="s">
        <v>21</v>
      </c>
      <c r="B218" s="107"/>
      <c r="C218" s="106"/>
      <c r="D218" s="123"/>
      <c r="E218" s="109"/>
      <c r="F218" s="106"/>
      <c r="G218" s="123"/>
      <c r="H218" s="111" t="s">
        <v>193</v>
      </c>
      <c r="I218" s="106"/>
      <c r="J218" s="122">
        <v>10</v>
      </c>
      <c r="K218" s="101"/>
    </row>
    <row r="219" spans="1:11" ht="15.75" x14ac:dyDescent="0.25">
      <c r="A219" s="124"/>
      <c r="B219" s="107"/>
      <c r="C219" s="106"/>
      <c r="D219" s="110"/>
      <c r="E219" s="109"/>
      <c r="F219" s="106"/>
      <c r="G219" s="123"/>
      <c r="H219" s="106"/>
      <c r="I219" s="106"/>
      <c r="J219" s="122"/>
      <c r="K219" s="101"/>
    </row>
    <row r="220" spans="1:11" ht="15.75" x14ac:dyDescent="0.25">
      <c r="A220" s="105"/>
      <c r="B220" s="107"/>
      <c r="C220" s="106"/>
      <c r="D220" s="109"/>
      <c r="E220" s="109"/>
      <c r="F220" s="106"/>
      <c r="G220" s="107"/>
      <c r="H220" s="106"/>
      <c r="I220" s="106"/>
      <c r="J220" s="122"/>
      <c r="K220" s="101"/>
    </row>
    <row r="221" spans="1:11" ht="15.75" x14ac:dyDescent="0.25">
      <c r="A221" s="105"/>
      <c r="B221" s="107"/>
      <c r="C221" s="106"/>
      <c r="D221" s="107"/>
      <c r="E221" s="107"/>
      <c r="F221" s="106"/>
      <c r="G221" s="107"/>
      <c r="H221" s="106"/>
      <c r="I221" s="106"/>
      <c r="J221" s="122"/>
      <c r="K221" s="101"/>
    </row>
    <row r="222" spans="1:11" ht="16.5" thickBot="1" x14ac:dyDescent="0.3">
      <c r="A222" s="125" t="s">
        <v>138</v>
      </c>
      <c r="B222" s="126"/>
      <c r="C222" s="127"/>
      <c r="D222" s="128">
        <f>SUM(D213:D221)</f>
        <v>8190</v>
      </c>
      <c r="E222" s="126">
        <f>SUM(E214:E221)</f>
        <v>0</v>
      </c>
      <c r="F222" s="127"/>
      <c r="G222" s="129">
        <f>SUM(G213:G221)</f>
        <v>8190</v>
      </c>
      <c r="H222" s="127" t="s">
        <v>139</v>
      </c>
      <c r="I222" s="127"/>
      <c r="J222" s="129">
        <f>SUM(J213:J221)</f>
        <v>784</v>
      </c>
      <c r="K222" s="101"/>
    </row>
    <row r="223" spans="1:11" ht="15.75" x14ac:dyDescent="0.25">
      <c r="A223" s="130" t="s">
        <v>140</v>
      </c>
      <c r="B223" s="131">
        <v>488</v>
      </c>
      <c r="C223" s="106"/>
      <c r="D223" s="106"/>
      <c r="E223" s="106"/>
      <c r="F223" s="106"/>
      <c r="G223" s="107"/>
      <c r="H223" s="106"/>
      <c r="I223" s="106"/>
      <c r="J223" s="122"/>
      <c r="K223" s="101"/>
    </row>
    <row r="224" spans="1:11" ht="15.75" x14ac:dyDescent="0.25">
      <c r="A224" s="130" t="s">
        <v>141</v>
      </c>
      <c r="B224" s="132">
        <f>+G222-J222</f>
        <v>7406</v>
      </c>
      <c r="C224" s="133"/>
      <c r="D224" s="133"/>
      <c r="E224" s="133"/>
      <c r="F224" s="133"/>
      <c r="G224" s="134"/>
      <c r="H224" s="133"/>
      <c r="I224" s="106"/>
      <c r="J224" s="122"/>
      <c r="K224" s="101"/>
    </row>
    <row r="225" spans="1:11" ht="16.5" thickBot="1" x14ac:dyDescent="0.3">
      <c r="A225" s="125" t="s">
        <v>142</v>
      </c>
      <c r="B225" s="135">
        <f>B224+B223</f>
        <v>7894</v>
      </c>
      <c r="C225" s="114"/>
      <c r="D225" s="114"/>
      <c r="E225" s="114"/>
      <c r="F225" s="114"/>
      <c r="G225" s="115"/>
      <c r="H225" s="114"/>
      <c r="I225" s="114"/>
      <c r="J225" s="115"/>
      <c r="K225" s="101"/>
    </row>
    <row r="228" spans="1:11" ht="20.25" customHeight="1" x14ac:dyDescent="0.25"/>
    <row r="229" spans="1:11" ht="30" customHeight="1" thickBot="1" x14ac:dyDescent="0.3">
      <c r="A229" s="452" t="s">
        <v>115</v>
      </c>
      <c r="B229" s="453"/>
      <c r="C229" s="453"/>
      <c r="D229" s="453"/>
      <c r="E229" s="453"/>
      <c r="F229" s="453"/>
      <c r="G229" s="453"/>
      <c r="H229" s="453"/>
      <c r="I229" s="453"/>
      <c r="J229" s="454"/>
      <c r="K229" s="101"/>
    </row>
    <row r="230" spans="1:11" ht="16.5" thickBot="1" x14ac:dyDescent="0.3">
      <c r="A230" s="449" t="s">
        <v>194</v>
      </c>
      <c r="B230" s="450"/>
      <c r="C230" s="450"/>
      <c r="D230" s="450"/>
      <c r="E230" s="450"/>
      <c r="F230" s="450"/>
      <c r="G230" s="450"/>
      <c r="H230" s="450"/>
      <c r="I230" s="450"/>
      <c r="J230" s="451"/>
      <c r="K230" s="101"/>
    </row>
    <row r="231" spans="1:11" ht="15.75" x14ac:dyDescent="0.25">
      <c r="A231" s="102"/>
      <c r="B231" s="103"/>
      <c r="C231" s="103"/>
      <c r="D231" s="103"/>
      <c r="E231" s="103"/>
      <c r="F231" s="103"/>
      <c r="G231" s="104"/>
      <c r="H231" s="102"/>
      <c r="I231" s="103"/>
      <c r="J231" s="104"/>
      <c r="K231" s="101"/>
    </row>
    <row r="232" spans="1:11" ht="15.75" x14ac:dyDescent="0.25">
      <c r="A232" s="105"/>
      <c r="B232" s="106"/>
      <c r="C232" s="106"/>
      <c r="D232" s="106"/>
      <c r="E232" s="106"/>
      <c r="F232" s="106"/>
      <c r="G232" s="107"/>
      <c r="H232" s="105" t="s">
        <v>116</v>
      </c>
      <c r="I232" s="106" t="s">
        <v>117</v>
      </c>
      <c r="J232" s="107"/>
      <c r="K232" s="101"/>
    </row>
    <row r="233" spans="1:11" ht="15.75" x14ac:dyDescent="0.25">
      <c r="A233" s="105"/>
      <c r="B233" s="106"/>
      <c r="C233" s="106"/>
      <c r="D233" s="106"/>
      <c r="E233" s="106"/>
      <c r="F233" s="106"/>
      <c r="G233" s="107"/>
      <c r="H233" s="105"/>
      <c r="I233" s="106"/>
      <c r="J233" s="107"/>
      <c r="K233" s="101"/>
    </row>
    <row r="234" spans="1:11" ht="15.75" x14ac:dyDescent="0.25">
      <c r="A234" s="105" t="s">
        <v>145</v>
      </c>
      <c r="B234" s="133" t="s">
        <v>174</v>
      </c>
      <c r="C234" s="106"/>
      <c r="D234" s="106"/>
      <c r="E234" s="106"/>
      <c r="F234" s="106"/>
      <c r="G234" s="107"/>
      <c r="H234" s="105" t="s">
        <v>118</v>
      </c>
      <c r="I234" s="106" t="s">
        <v>147</v>
      </c>
      <c r="J234" s="107"/>
      <c r="K234" s="101"/>
    </row>
    <row r="235" spans="1:11" ht="15.75" x14ac:dyDescent="0.25">
      <c r="A235" s="105"/>
      <c r="B235" s="106"/>
      <c r="C235" s="106"/>
      <c r="D235" s="106"/>
      <c r="E235" s="106"/>
      <c r="F235" s="106"/>
      <c r="G235" s="107"/>
      <c r="H235" s="105"/>
      <c r="I235" s="106"/>
      <c r="J235" s="107"/>
      <c r="K235" s="101"/>
    </row>
    <row r="236" spans="1:11" ht="15.75" x14ac:dyDescent="0.25">
      <c r="A236" s="105" t="s">
        <v>148</v>
      </c>
      <c r="B236" s="137" t="s">
        <v>70</v>
      </c>
      <c r="C236" s="106"/>
      <c r="D236" s="106"/>
      <c r="E236" s="106"/>
      <c r="F236" s="106"/>
      <c r="G236" s="107"/>
      <c r="H236" s="105" t="s">
        <v>119</v>
      </c>
      <c r="I236" s="106" t="s">
        <v>161</v>
      </c>
      <c r="J236" s="107"/>
      <c r="K236" s="101"/>
    </row>
    <row r="237" spans="1:11" ht="15.75" x14ac:dyDescent="0.25">
      <c r="A237" s="105"/>
      <c r="B237" s="106"/>
      <c r="C237" s="106"/>
      <c r="D237" s="106"/>
      <c r="E237" s="106"/>
      <c r="F237" s="106"/>
      <c r="G237" s="107"/>
      <c r="H237" s="105"/>
      <c r="I237" s="106"/>
      <c r="J237" s="107"/>
      <c r="K237" s="101"/>
    </row>
    <row r="238" spans="1:11" ht="15.75" x14ac:dyDescent="0.25">
      <c r="A238" s="105" t="s">
        <v>121</v>
      </c>
      <c r="B238" s="108" t="s">
        <v>175</v>
      </c>
      <c r="C238" s="106"/>
      <c r="D238" s="106"/>
      <c r="E238" s="106"/>
      <c r="F238" s="106" t="s">
        <v>122</v>
      </c>
      <c r="G238" s="110">
        <v>6</v>
      </c>
      <c r="H238" s="105" t="s">
        <v>123</v>
      </c>
      <c r="I238" s="101" t="s">
        <v>144</v>
      </c>
      <c r="J238" s="107"/>
      <c r="K238" s="101"/>
    </row>
    <row r="239" spans="1:11" ht="15.75" x14ac:dyDescent="0.25">
      <c r="A239" s="105"/>
      <c r="B239" s="108"/>
      <c r="C239" s="106"/>
      <c r="D239" s="106"/>
      <c r="E239" s="106"/>
      <c r="F239" s="106" t="s">
        <v>124</v>
      </c>
      <c r="G239" s="110">
        <v>5</v>
      </c>
      <c r="H239" s="105"/>
      <c r="I239" s="111"/>
      <c r="J239" s="107"/>
      <c r="K239" s="101"/>
    </row>
    <row r="240" spans="1:11" ht="15.75" x14ac:dyDescent="0.25">
      <c r="A240" s="105"/>
      <c r="B240" s="108"/>
      <c r="C240" s="106"/>
      <c r="D240" s="106"/>
      <c r="E240" s="106"/>
      <c r="F240" s="106"/>
      <c r="G240" s="109"/>
      <c r="H240" s="105"/>
      <c r="I240" s="112"/>
      <c r="J240" s="107"/>
      <c r="K240" s="101"/>
    </row>
    <row r="241" spans="1:11" ht="15.75" x14ac:dyDescent="0.25">
      <c r="A241" s="105"/>
      <c r="B241" s="106"/>
      <c r="C241" s="106"/>
      <c r="D241" s="106"/>
      <c r="E241" s="106"/>
      <c r="F241" s="106"/>
      <c r="G241" s="107"/>
      <c r="H241" s="105"/>
      <c r="I241" s="106"/>
      <c r="J241" s="107"/>
      <c r="K241" s="101"/>
    </row>
    <row r="242" spans="1:11" ht="16.5" thickBot="1" x14ac:dyDescent="0.3">
      <c r="A242" s="113"/>
      <c r="B242" s="114"/>
      <c r="C242" s="114"/>
      <c r="D242" s="114"/>
      <c r="E242" s="114"/>
      <c r="F242" s="114"/>
      <c r="G242" s="115"/>
      <c r="H242" s="113"/>
      <c r="I242" s="116"/>
      <c r="J242" s="117"/>
      <c r="K242" s="101"/>
    </row>
    <row r="243" spans="1:11" ht="16.5" thickBot="1" x14ac:dyDescent="0.3">
      <c r="A243" s="449" t="s">
        <v>125</v>
      </c>
      <c r="B243" s="450"/>
      <c r="C243" s="450"/>
      <c r="D243" s="450"/>
      <c r="E243" s="450"/>
      <c r="F243" s="450"/>
      <c r="G243" s="451"/>
      <c r="H243" s="449" t="s">
        <v>126</v>
      </c>
      <c r="I243" s="450"/>
      <c r="J243" s="451"/>
      <c r="K243" s="101"/>
    </row>
    <row r="244" spans="1:11" ht="16.5" thickBot="1" x14ac:dyDescent="0.3">
      <c r="A244" s="102"/>
      <c r="B244" s="103"/>
      <c r="C244" s="103"/>
      <c r="D244" s="103"/>
      <c r="E244" s="103"/>
      <c r="F244" s="103"/>
      <c r="G244" s="104"/>
      <c r="H244" s="106"/>
      <c r="I244" s="106"/>
      <c r="J244" s="107"/>
      <c r="K244" s="101"/>
    </row>
    <row r="245" spans="1:11" ht="15.75" x14ac:dyDescent="0.25">
      <c r="A245" s="118" t="s">
        <v>127</v>
      </c>
      <c r="B245" s="119"/>
      <c r="C245" s="118"/>
      <c r="D245" s="120" t="s">
        <v>128</v>
      </c>
      <c r="E245" s="119" t="s">
        <v>129</v>
      </c>
      <c r="F245" s="121"/>
      <c r="G245" s="120" t="s">
        <v>130</v>
      </c>
      <c r="H245" s="118" t="s">
        <v>127</v>
      </c>
      <c r="I245" s="121"/>
      <c r="J245" s="119" t="s">
        <v>95</v>
      </c>
      <c r="K245" s="101"/>
    </row>
    <row r="246" spans="1:11" ht="15.75" x14ac:dyDescent="0.25">
      <c r="A246" s="105"/>
      <c r="B246" s="107"/>
      <c r="C246" s="106"/>
      <c r="D246" s="107"/>
      <c r="E246" s="107"/>
      <c r="F246" s="106"/>
      <c r="G246" s="107"/>
      <c r="H246" s="106"/>
      <c r="I246" s="106"/>
      <c r="J246" s="107"/>
      <c r="K246" s="101"/>
    </row>
    <row r="247" spans="1:11" ht="15.75" x14ac:dyDescent="0.25">
      <c r="A247" s="105" t="s">
        <v>131</v>
      </c>
      <c r="B247" s="107"/>
      <c r="C247" s="106"/>
      <c r="D247" s="122">
        <v>2220</v>
      </c>
      <c r="E247" s="107">
        <v>0</v>
      </c>
      <c r="F247" s="106"/>
      <c r="G247" s="122">
        <f>D247</f>
        <v>2220</v>
      </c>
      <c r="H247" s="106" t="s">
        <v>132</v>
      </c>
      <c r="I247" s="106"/>
      <c r="J247" s="122">
        <v>17</v>
      </c>
      <c r="K247" s="101"/>
    </row>
    <row r="248" spans="1:11" ht="15.75" x14ac:dyDescent="0.25">
      <c r="A248" s="105" t="s">
        <v>133</v>
      </c>
      <c r="B248" s="107"/>
      <c r="C248" s="106"/>
      <c r="D248" s="122"/>
      <c r="E248" s="107">
        <v>0</v>
      </c>
      <c r="F248" s="106"/>
      <c r="G248" s="122"/>
      <c r="H248" s="106" t="s">
        <v>134</v>
      </c>
      <c r="I248" s="106"/>
      <c r="J248" s="122">
        <v>204</v>
      </c>
      <c r="K248" s="101"/>
    </row>
    <row r="249" spans="1:11" ht="15.75" x14ac:dyDescent="0.25">
      <c r="A249" s="105" t="s">
        <v>135</v>
      </c>
      <c r="B249" s="107"/>
      <c r="C249" s="106"/>
      <c r="D249" s="122"/>
      <c r="E249" s="109">
        <v>0</v>
      </c>
      <c r="F249" s="106"/>
      <c r="G249" s="122"/>
      <c r="H249" s="111" t="s">
        <v>137</v>
      </c>
      <c r="I249" s="106"/>
      <c r="J249" s="122"/>
      <c r="K249" s="101"/>
    </row>
    <row r="250" spans="1:11" ht="15.75" x14ac:dyDescent="0.25">
      <c r="A250" s="105" t="s">
        <v>136</v>
      </c>
      <c r="B250" s="107"/>
      <c r="C250" s="106"/>
      <c r="D250" s="122"/>
      <c r="E250" s="109">
        <v>0</v>
      </c>
      <c r="F250" s="106"/>
      <c r="G250" s="122"/>
      <c r="H250" s="111"/>
      <c r="I250" s="106"/>
      <c r="J250" s="122"/>
      <c r="K250" s="101"/>
    </row>
    <row r="251" spans="1:11" ht="15.75" x14ac:dyDescent="0.25">
      <c r="A251" s="105" t="s">
        <v>21</v>
      </c>
      <c r="B251" s="107"/>
      <c r="C251" s="106"/>
      <c r="D251" s="123"/>
      <c r="E251" s="109"/>
      <c r="F251" s="106"/>
      <c r="G251" s="123"/>
      <c r="H251" s="111" t="s">
        <v>193</v>
      </c>
      <c r="I251" s="106"/>
      <c r="J251" s="122">
        <v>10</v>
      </c>
      <c r="K251" s="101"/>
    </row>
    <row r="252" spans="1:11" ht="15.75" x14ac:dyDescent="0.25">
      <c r="A252" s="124"/>
      <c r="B252" s="107"/>
      <c r="C252" s="106"/>
      <c r="D252" s="110"/>
      <c r="E252" s="109"/>
      <c r="F252" s="106"/>
      <c r="G252" s="123"/>
      <c r="H252" s="106"/>
      <c r="I252" s="106"/>
      <c r="J252" s="122"/>
      <c r="K252" s="101"/>
    </row>
    <row r="253" spans="1:11" ht="15.75" x14ac:dyDescent="0.25">
      <c r="A253" s="105"/>
      <c r="B253" s="107"/>
      <c r="C253" s="106"/>
      <c r="D253" s="109"/>
      <c r="E253" s="109"/>
      <c r="F253" s="106"/>
      <c r="G253" s="107"/>
      <c r="H253" s="106"/>
      <c r="I253" s="106"/>
      <c r="J253" s="122"/>
      <c r="K253" s="101"/>
    </row>
    <row r="254" spans="1:11" ht="15.75" x14ac:dyDescent="0.25">
      <c r="A254" s="105"/>
      <c r="B254" s="107"/>
      <c r="C254" s="106"/>
      <c r="D254" s="107"/>
      <c r="E254" s="107"/>
      <c r="F254" s="106"/>
      <c r="G254" s="107"/>
      <c r="H254" s="106"/>
      <c r="I254" s="106"/>
      <c r="J254" s="122"/>
      <c r="K254" s="101"/>
    </row>
    <row r="255" spans="1:11" ht="16.5" thickBot="1" x14ac:dyDescent="0.3">
      <c r="A255" s="125" t="s">
        <v>138</v>
      </c>
      <c r="B255" s="126"/>
      <c r="C255" s="127"/>
      <c r="D255" s="128">
        <f>SUM(D246:D254)</f>
        <v>2220</v>
      </c>
      <c r="E255" s="126">
        <f>SUM(E247:E254)</f>
        <v>0</v>
      </c>
      <c r="F255" s="127"/>
      <c r="G255" s="129">
        <f>SUM(G246:G254)</f>
        <v>2220</v>
      </c>
      <c r="H255" s="127" t="s">
        <v>139</v>
      </c>
      <c r="I255" s="127"/>
      <c r="J255" s="129">
        <f>SUM(J246:J254)</f>
        <v>231</v>
      </c>
      <c r="K255" s="101"/>
    </row>
    <row r="256" spans="1:11" ht="15.75" x14ac:dyDescent="0.25">
      <c r="A256" s="130" t="s">
        <v>140</v>
      </c>
      <c r="B256" s="131">
        <v>231</v>
      </c>
      <c r="C256" s="106"/>
      <c r="D256" s="106"/>
      <c r="E256" s="106"/>
      <c r="F256" s="106"/>
      <c r="G256" s="107"/>
      <c r="H256" s="106"/>
      <c r="I256" s="106"/>
      <c r="J256" s="122"/>
      <c r="K256" s="101"/>
    </row>
    <row r="257" spans="1:11" ht="15.75" x14ac:dyDescent="0.25">
      <c r="A257" s="130" t="s">
        <v>141</v>
      </c>
      <c r="B257" s="132">
        <f>+G255-J255</f>
        <v>1989</v>
      </c>
      <c r="C257" s="133"/>
      <c r="D257" s="133"/>
      <c r="E257" s="133"/>
      <c r="F257" s="133"/>
      <c r="G257" s="134"/>
      <c r="H257" s="133"/>
      <c r="I257" s="106"/>
      <c r="J257" s="122"/>
      <c r="K257" s="101"/>
    </row>
    <row r="258" spans="1:11" ht="16.5" thickBot="1" x14ac:dyDescent="0.3">
      <c r="A258" s="125" t="s">
        <v>142</v>
      </c>
      <c r="B258" s="135">
        <f>B257+B256</f>
        <v>2220</v>
      </c>
      <c r="C258" s="114"/>
      <c r="D258" s="114"/>
      <c r="E258" s="114"/>
      <c r="F258" s="114"/>
      <c r="G258" s="115"/>
      <c r="H258" s="114"/>
      <c r="I258" s="114"/>
      <c r="J258" s="115"/>
      <c r="K258" s="101"/>
    </row>
    <row r="260" spans="1:11" ht="20.25" customHeight="1" x14ac:dyDescent="0.25"/>
    <row r="261" spans="1:11" ht="30" customHeight="1" thickBot="1" x14ac:dyDescent="0.3">
      <c r="A261" s="452" t="s">
        <v>115</v>
      </c>
      <c r="B261" s="453"/>
      <c r="C261" s="453"/>
      <c r="D261" s="453"/>
      <c r="E261" s="453"/>
      <c r="F261" s="453"/>
      <c r="G261" s="453"/>
      <c r="H261" s="453"/>
      <c r="I261" s="453"/>
      <c r="J261" s="454"/>
      <c r="K261" s="101"/>
    </row>
    <row r="262" spans="1:11" ht="16.5" thickBot="1" x14ac:dyDescent="0.3">
      <c r="A262" s="449" t="s">
        <v>194</v>
      </c>
      <c r="B262" s="450"/>
      <c r="C262" s="450"/>
      <c r="D262" s="450"/>
      <c r="E262" s="450"/>
      <c r="F262" s="450"/>
      <c r="G262" s="450"/>
      <c r="H262" s="450"/>
      <c r="I262" s="450"/>
      <c r="J262" s="451"/>
      <c r="K262" s="101"/>
    </row>
    <row r="263" spans="1:11" ht="15.75" x14ac:dyDescent="0.25">
      <c r="A263" s="102"/>
      <c r="B263" s="103"/>
      <c r="C263" s="103"/>
      <c r="D263" s="103"/>
      <c r="E263" s="103"/>
      <c r="F263" s="103"/>
      <c r="G263" s="104"/>
      <c r="H263" s="102"/>
      <c r="I263" s="103"/>
      <c r="J263" s="104"/>
      <c r="K263" s="101"/>
    </row>
    <row r="264" spans="1:11" ht="15.75" x14ac:dyDescent="0.25">
      <c r="A264" s="105"/>
      <c r="B264" s="106"/>
      <c r="C264" s="106"/>
      <c r="D264" s="106"/>
      <c r="E264" s="106"/>
      <c r="F264" s="106"/>
      <c r="G264" s="107"/>
      <c r="H264" s="105" t="s">
        <v>116</v>
      </c>
      <c r="I264" s="106" t="s">
        <v>117</v>
      </c>
      <c r="J264" s="107"/>
      <c r="K264" s="101"/>
    </row>
    <row r="265" spans="1:11" ht="15.75" x14ac:dyDescent="0.25">
      <c r="A265" s="105"/>
      <c r="B265" s="106"/>
      <c r="C265" s="106"/>
      <c r="D265" s="106"/>
      <c r="E265" s="106"/>
      <c r="F265" s="106"/>
      <c r="G265" s="107"/>
      <c r="H265" s="105"/>
      <c r="I265" s="106"/>
      <c r="J265" s="107"/>
      <c r="K265" s="101"/>
    </row>
    <row r="266" spans="1:11" ht="15.75" x14ac:dyDescent="0.25">
      <c r="A266" s="105" t="s">
        <v>145</v>
      </c>
      <c r="B266" s="133" t="s">
        <v>176</v>
      </c>
      <c r="C266" s="106"/>
      <c r="D266" s="106"/>
      <c r="E266" s="106"/>
      <c r="F266" s="106"/>
      <c r="G266" s="107"/>
      <c r="H266" s="105" t="s">
        <v>118</v>
      </c>
      <c r="I266" s="106" t="s">
        <v>147</v>
      </c>
      <c r="J266" s="107"/>
      <c r="K266" s="101"/>
    </row>
    <row r="267" spans="1:11" ht="15.75" x14ac:dyDescent="0.25">
      <c r="A267" s="105"/>
      <c r="B267" s="106"/>
      <c r="C267" s="106"/>
      <c r="D267" s="106"/>
      <c r="E267" s="106"/>
      <c r="F267" s="106"/>
      <c r="G267" s="107"/>
      <c r="H267" s="105"/>
      <c r="I267" s="106"/>
      <c r="J267" s="107"/>
      <c r="K267" s="101"/>
    </row>
    <row r="268" spans="1:11" ht="15.75" x14ac:dyDescent="0.25">
      <c r="A268" s="105" t="s">
        <v>148</v>
      </c>
      <c r="B268" s="137" t="s">
        <v>70</v>
      </c>
      <c r="C268" s="106"/>
      <c r="D268" s="106"/>
      <c r="E268" s="106"/>
      <c r="F268" s="106"/>
      <c r="G268" s="107"/>
      <c r="H268" s="105" t="s">
        <v>119</v>
      </c>
      <c r="I268" s="106" t="s">
        <v>161</v>
      </c>
      <c r="J268" s="107"/>
      <c r="K268" s="101"/>
    </row>
    <row r="269" spans="1:11" ht="15.75" x14ac:dyDescent="0.25">
      <c r="A269" s="105"/>
      <c r="B269" s="106"/>
      <c r="C269" s="106"/>
      <c r="D269" s="106"/>
      <c r="E269" s="106"/>
      <c r="F269" s="106"/>
      <c r="G269" s="107"/>
      <c r="H269" s="105"/>
      <c r="I269" s="106"/>
      <c r="J269" s="107"/>
      <c r="K269" s="101"/>
    </row>
    <row r="270" spans="1:11" ht="15.75" x14ac:dyDescent="0.25">
      <c r="A270" s="105" t="s">
        <v>121</v>
      </c>
      <c r="B270" s="108" t="s">
        <v>177</v>
      </c>
      <c r="C270" s="106"/>
      <c r="D270" s="106"/>
      <c r="E270" s="106"/>
      <c r="F270" s="106" t="s">
        <v>122</v>
      </c>
      <c r="G270" s="110">
        <v>7</v>
      </c>
      <c r="H270" s="105" t="s">
        <v>123</v>
      </c>
      <c r="I270" s="101" t="s">
        <v>144</v>
      </c>
      <c r="J270" s="107"/>
      <c r="K270" s="101"/>
    </row>
    <row r="271" spans="1:11" ht="15.75" x14ac:dyDescent="0.25">
      <c r="A271" s="105"/>
      <c r="B271" s="108"/>
      <c r="C271" s="106"/>
      <c r="D271" s="106"/>
      <c r="E271" s="106"/>
      <c r="F271" s="106" t="s">
        <v>124</v>
      </c>
      <c r="G271" s="110">
        <v>7</v>
      </c>
      <c r="H271" s="105"/>
      <c r="I271" s="111"/>
      <c r="J271" s="107"/>
      <c r="K271" s="101"/>
    </row>
    <row r="272" spans="1:11" ht="15.75" x14ac:dyDescent="0.25">
      <c r="A272" s="105"/>
      <c r="B272" s="108"/>
      <c r="C272" s="106"/>
      <c r="D272" s="106"/>
      <c r="E272" s="106"/>
      <c r="F272" s="106"/>
      <c r="G272" s="109"/>
      <c r="H272" s="105"/>
      <c r="I272" s="112"/>
      <c r="J272" s="107"/>
      <c r="K272" s="101"/>
    </row>
    <row r="273" spans="1:11" ht="15.75" x14ac:dyDescent="0.25">
      <c r="A273" s="105"/>
      <c r="B273" s="106"/>
      <c r="C273" s="106"/>
      <c r="D273" s="106"/>
      <c r="E273" s="106"/>
      <c r="F273" s="106"/>
      <c r="G273" s="107"/>
      <c r="H273" s="105"/>
      <c r="I273" s="106"/>
      <c r="J273" s="107"/>
      <c r="K273" s="101"/>
    </row>
    <row r="274" spans="1:11" ht="16.5" thickBot="1" x14ac:dyDescent="0.3">
      <c r="A274" s="113"/>
      <c r="B274" s="114"/>
      <c r="C274" s="114"/>
      <c r="D274" s="114"/>
      <c r="E274" s="114"/>
      <c r="F274" s="114"/>
      <c r="G274" s="115"/>
      <c r="H274" s="113"/>
      <c r="I274" s="116"/>
      <c r="J274" s="117"/>
      <c r="K274" s="101"/>
    </row>
    <row r="275" spans="1:11" ht="16.5" thickBot="1" x14ac:dyDescent="0.3">
      <c r="A275" s="449" t="s">
        <v>125</v>
      </c>
      <c r="B275" s="450"/>
      <c r="C275" s="450"/>
      <c r="D275" s="450"/>
      <c r="E275" s="450"/>
      <c r="F275" s="450"/>
      <c r="G275" s="451"/>
      <c r="H275" s="449" t="s">
        <v>126</v>
      </c>
      <c r="I275" s="450"/>
      <c r="J275" s="451"/>
      <c r="K275" s="101"/>
    </row>
    <row r="276" spans="1:11" ht="16.5" thickBot="1" x14ac:dyDescent="0.3">
      <c r="A276" s="102"/>
      <c r="B276" s="103"/>
      <c r="C276" s="103"/>
      <c r="D276" s="103"/>
      <c r="E276" s="103"/>
      <c r="F276" s="103"/>
      <c r="G276" s="104"/>
      <c r="H276" s="106"/>
      <c r="I276" s="106"/>
      <c r="J276" s="107"/>
      <c r="K276" s="101"/>
    </row>
    <row r="277" spans="1:11" ht="15.75" x14ac:dyDescent="0.25">
      <c r="A277" s="118" t="s">
        <v>127</v>
      </c>
      <c r="B277" s="119"/>
      <c r="C277" s="118"/>
      <c r="D277" s="120" t="s">
        <v>128</v>
      </c>
      <c r="E277" s="119" t="s">
        <v>129</v>
      </c>
      <c r="F277" s="121"/>
      <c r="G277" s="120" t="s">
        <v>130</v>
      </c>
      <c r="H277" s="118" t="s">
        <v>127</v>
      </c>
      <c r="I277" s="121"/>
      <c r="J277" s="119" t="s">
        <v>95</v>
      </c>
      <c r="K277" s="101"/>
    </row>
    <row r="278" spans="1:11" ht="15.75" x14ac:dyDescent="0.25">
      <c r="A278" s="105"/>
      <c r="B278" s="107"/>
      <c r="C278" s="106"/>
      <c r="D278" s="107"/>
      <c r="E278" s="107"/>
      <c r="F278" s="106"/>
      <c r="G278" s="107"/>
      <c r="H278" s="106"/>
      <c r="I278" s="106"/>
      <c r="J278" s="107"/>
      <c r="K278" s="101"/>
    </row>
    <row r="279" spans="1:11" ht="15.75" x14ac:dyDescent="0.25">
      <c r="A279" s="105" t="s">
        <v>131</v>
      </c>
      <c r="B279" s="107"/>
      <c r="C279" s="106"/>
      <c r="D279" s="122">
        <v>2450</v>
      </c>
      <c r="E279" s="107">
        <v>0</v>
      </c>
      <c r="F279" s="106"/>
      <c r="G279" s="122">
        <f>D279</f>
        <v>2450</v>
      </c>
      <c r="H279" s="106" t="s">
        <v>132</v>
      </c>
      <c r="I279" s="106"/>
      <c r="J279" s="122">
        <v>18</v>
      </c>
      <c r="K279" s="101"/>
    </row>
    <row r="280" spans="1:11" ht="15.75" x14ac:dyDescent="0.25">
      <c r="A280" s="105" t="s">
        <v>133</v>
      </c>
      <c r="B280" s="107"/>
      <c r="C280" s="106"/>
      <c r="D280" s="122"/>
      <c r="E280" s="107">
        <v>0</v>
      </c>
      <c r="F280" s="106"/>
      <c r="G280" s="122"/>
      <c r="H280" s="106" t="s">
        <v>134</v>
      </c>
      <c r="I280" s="106"/>
      <c r="J280" s="122">
        <v>238</v>
      </c>
      <c r="K280" s="101"/>
    </row>
    <row r="281" spans="1:11" ht="15.75" x14ac:dyDescent="0.25">
      <c r="A281" s="105" t="s">
        <v>135</v>
      </c>
      <c r="B281" s="107"/>
      <c r="C281" s="106"/>
      <c r="D281" s="122"/>
      <c r="E281" s="109">
        <v>0</v>
      </c>
      <c r="F281" s="106"/>
      <c r="G281" s="122"/>
      <c r="H281" s="111" t="s">
        <v>137</v>
      </c>
      <c r="I281" s="106"/>
      <c r="J281" s="122"/>
      <c r="K281" s="101"/>
    </row>
    <row r="282" spans="1:11" ht="15.75" x14ac:dyDescent="0.25">
      <c r="A282" s="105" t="s">
        <v>136</v>
      </c>
      <c r="B282" s="107"/>
      <c r="C282" s="106"/>
      <c r="D282" s="122"/>
      <c r="E282" s="109">
        <v>0</v>
      </c>
      <c r="F282" s="106"/>
      <c r="G282" s="122"/>
      <c r="H282" s="111"/>
      <c r="I282" s="106"/>
      <c r="J282" s="122"/>
      <c r="K282" s="101"/>
    </row>
    <row r="283" spans="1:11" ht="15.75" x14ac:dyDescent="0.25">
      <c r="A283" s="105" t="s">
        <v>21</v>
      </c>
      <c r="B283" s="107"/>
      <c r="C283" s="106"/>
      <c r="D283" s="123"/>
      <c r="E283" s="109"/>
      <c r="F283" s="106"/>
      <c r="G283" s="123"/>
      <c r="H283" s="111" t="s">
        <v>193</v>
      </c>
      <c r="I283" s="106"/>
      <c r="J283" s="122">
        <v>10</v>
      </c>
      <c r="K283" s="101"/>
    </row>
    <row r="284" spans="1:11" ht="15.75" x14ac:dyDescent="0.25">
      <c r="A284" s="124"/>
      <c r="B284" s="107"/>
      <c r="C284" s="106"/>
      <c r="D284" s="110"/>
      <c r="E284" s="109"/>
      <c r="F284" s="106"/>
      <c r="G284" s="123"/>
      <c r="H284" s="106"/>
      <c r="I284" s="106"/>
      <c r="J284" s="122"/>
      <c r="K284" s="101"/>
    </row>
    <row r="285" spans="1:11" ht="15.75" x14ac:dyDescent="0.25">
      <c r="A285" s="105"/>
      <c r="B285" s="107"/>
      <c r="C285" s="106"/>
      <c r="D285" s="109"/>
      <c r="E285" s="109"/>
      <c r="F285" s="106"/>
      <c r="G285" s="107"/>
      <c r="H285" s="106"/>
      <c r="I285" s="106"/>
      <c r="J285" s="122"/>
      <c r="K285" s="101"/>
    </row>
    <row r="286" spans="1:11" ht="15.75" x14ac:dyDescent="0.25">
      <c r="A286" s="105"/>
      <c r="B286" s="107"/>
      <c r="C286" s="106"/>
      <c r="D286" s="107"/>
      <c r="E286" s="107"/>
      <c r="F286" s="106"/>
      <c r="G286" s="107"/>
      <c r="H286" s="106"/>
      <c r="I286" s="106"/>
      <c r="J286" s="122"/>
      <c r="K286" s="101"/>
    </row>
    <row r="287" spans="1:11" ht="16.5" thickBot="1" x14ac:dyDescent="0.3">
      <c r="A287" s="125" t="s">
        <v>138</v>
      </c>
      <c r="B287" s="126"/>
      <c r="C287" s="127"/>
      <c r="D287" s="128">
        <f>SUM(D278:D286)</f>
        <v>2450</v>
      </c>
      <c r="E287" s="126">
        <f>SUM(E279:E286)</f>
        <v>0</v>
      </c>
      <c r="F287" s="127"/>
      <c r="G287" s="129">
        <f>SUM(G278:G286)</f>
        <v>2450</v>
      </c>
      <c r="H287" s="127" t="s">
        <v>139</v>
      </c>
      <c r="I287" s="127"/>
      <c r="J287" s="129">
        <f>SUM(J278:J286)</f>
        <v>266</v>
      </c>
      <c r="K287" s="101"/>
    </row>
    <row r="288" spans="1:11" ht="15.75" x14ac:dyDescent="0.25">
      <c r="A288" s="130" t="s">
        <v>140</v>
      </c>
      <c r="B288" s="131">
        <v>306</v>
      </c>
      <c r="C288" s="106"/>
      <c r="D288" s="106"/>
      <c r="E288" s="106"/>
      <c r="F288" s="106"/>
      <c r="G288" s="107"/>
      <c r="H288" s="106"/>
      <c r="I288" s="106"/>
      <c r="J288" s="122"/>
      <c r="K288" s="101"/>
    </row>
    <row r="289" spans="1:11" ht="15.75" x14ac:dyDescent="0.25">
      <c r="A289" s="130" t="s">
        <v>141</v>
      </c>
      <c r="B289" s="132">
        <f>+G287-J287</f>
        <v>2184</v>
      </c>
      <c r="C289" s="133"/>
      <c r="D289" s="133"/>
      <c r="E289" s="133"/>
      <c r="F289" s="133"/>
      <c r="G289" s="134"/>
      <c r="H289" s="133"/>
      <c r="I289" s="106"/>
      <c r="J289" s="122"/>
      <c r="K289" s="101"/>
    </row>
    <row r="290" spans="1:11" ht="16.5" thickBot="1" x14ac:dyDescent="0.3">
      <c r="A290" s="125" t="s">
        <v>142</v>
      </c>
      <c r="B290" s="135">
        <f>B289+B288</f>
        <v>2490</v>
      </c>
      <c r="C290" s="114"/>
      <c r="D290" s="114"/>
      <c r="E290" s="114"/>
      <c r="F290" s="114"/>
      <c r="G290" s="115"/>
      <c r="H290" s="114"/>
      <c r="I290" s="114"/>
      <c r="J290" s="115"/>
      <c r="K290" s="101"/>
    </row>
    <row r="295" spans="1:11" ht="20.25" customHeight="1" x14ac:dyDescent="0.25"/>
    <row r="296" spans="1:11" ht="30" customHeight="1" thickBot="1" x14ac:dyDescent="0.3">
      <c r="A296" s="452" t="s">
        <v>115</v>
      </c>
      <c r="B296" s="453"/>
      <c r="C296" s="453"/>
      <c r="D296" s="453"/>
      <c r="E296" s="453"/>
      <c r="F296" s="453"/>
      <c r="G296" s="453"/>
      <c r="H296" s="453"/>
      <c r="I296" s="453"/>
      <c r="J296" s="454"/>
      <c r="K296" s="101"/>
    </row>
    <row r="297" spans="1:11" ht="16.5" thickBot="1" x14ac:dyDescent="0.3">
      <c r="A297" s="449" t="s">
        <v>194</v>
      </c>
      <c r="B297" s="450"/>
      <c r="C297" s="450"/>
      <c r="D297" s="450"/>
      <c r="E297" s="450"/>
      <c r="F297" s="450"/>
      <c r="G297" s="450"/>
      <c r="H297" s="450"/>
      <c r="I297" s="450"/>
      <c r="J297" s="451"/>
      <c r="K297" s="101"/>
    </row>
    <row r="298" spans="1:11" ht="15.75" x14ac:dyDescent="0.25">
      <c r="A298" s="102"/>
      <c r="B298" s="103"/>
      <c r="C298" s="103"/>
      <c r="D298" s="103"/>
      <c r="E298" s="103"/>
      <c r="F298" s="103"/>
      <c r="G298" s="104"/>
      <c r="H298" s="102"/>
      <c r="I298" s="103"/>
      <c r="J298" s="104"/>
      <c r="K298" s="101"/>
    </row>
    <row r="299" spans="1:11" ht="15.75" x14ac:dyDescent="0.25">
      <c r="A299" s="105"/>
      <c r="B299" s="106"/>
      <c r="C299" s="106"/>
      <c r="D299" s="106"/>
      <c r="E299" s="106"/>
      <c r="F299" s="106"/>
      <c r="G299" s="107"/>
      <c r="H299" s="105" t="s">
        <v>116</v>
      </c>
      <c r="I299" s="106" t="s">
        <v>117</v>
      </c>
      <c r="J299" s="107"/>
      <c r="K299" s="101"/>
    </row>
    <row r="300" spans="1:11" ht="15.75" x14ac:dyDescent="0.25">
      <c r="A300" s="105"/>
      <c r="B300" s="106"/>
      <c r="C300" s="106"/>
      <c r="D300" s="106"/>
      <c r="E300" s="106"/>
      <c r="F300" s="106"/>
      <c r="G300" s="107"/>
      <c r="H300" s="105"/>
      <c r="I300" s="106"/>
      <c r="J300" s="107"/>
      <c r="K300" s="101"/>
    </row>
    <row r="301" spans="1:11" ht="15.75" x14ac:dyDescent="0.25">
      <c r="A301" s="105" t="s">
        <v>145</v>
      </c>
      <c r="B301" s="133" t="s">
        <v>79</v>
      </c>
      <c r="C301" s="106"/>
      <c r="D301" s="106"/>
      <c r="E301" s="106"/>
      <c r="F301" s="106"/>
      <c r="G301" s="107"/>
      <c r="H301" s="105" t="s">
        <v>118</v>
      </c>
      <c r="I301" s="106" t="s">
        <v>147</v>
      </c>
      <c r="J301" s="107"/>
      <c r="K301" s="101"/>
    </row>
    <row r="302" spans="1:11" ht="15.75" x14ac:dyDescent="0.25">
      <c r="A302" s="105"/>
      <c r="B302" s="106"/>
      <c r="C302" s="106"/>
      <c r="D302" s="106"/>
      <c r="E302" s="106"/>
      <c r="F302" s="106"/>
      <c r="G302" s="107"/>
      <c r="H302" s="105"/>
      <c r="I302" s="106"/>
      <c r="J302" s="107"/>
      <c r="K302" s="101"/>
    </row>
    <row r="303" spans="1:11" ht="15.75" x14ac:dyDescent="0.25">
      <c r="A303" s="105" t="s">
        <v>148</v>
      </c>
      <c r="B303" s="137" t="s">
        <v>73</v>
      </c>
      <c r="C303" s="106"/>
      <c r="D303" s="106"/>
      <c r="E303" s="106"/>
      <c r="F303" s="106"/>
      <c r="G303" s="107"/>
      <c r="H303" s="105" t="s">
        <v>119</v>
      </c>
      <c r="I303" s="106" t="s">
        <v>111</v>
      </c>
      <c r="J303" s="107"/>
      <c r="K303" s="101"/>
    </row>
    <row r="304" spans="1:11" ht="15.75" x14ac:dyDescent="0.25">
      <c r="A304" s="105"/>
      <c r="B304" s="106"/>
      <c r="C304" s="106"/>
      <c r="D304" s="106"/>
      <c r="E304" s="106"/>
      <c r="F304" s="106"/>
      <c r="G304" s="107"/>
      <c r="H304" s="105"/>
      <c r="I304" s="106"/>
      <c r="J304" s="107"/>
      <c r="K304" s="101"/>
    </row>
    <row r="305" spans="1:11" ht="15.75" x14ac:dyDescent="0.25">
      <c r="A305" s="105" t="s">
        <v>121</v>
      </c>
      <c r="B305" s="108" t="s">
        <v>169</v>
      </c>
      <c r="C305" s="106"/>
      <c r="D305" s="106"/>
      <c r="E305" s="106"/>
      <c r="F305" s="106" t="s">
        <v>122</v>
      </c>
      <c r="G305" s="110">
        <v>25</v>
      </c>
      <c r="H305" s="105" t="s">
        <v>123</v>
      </c>
      <c r="I305" s="101" t="s">
        <v>144</v>
      </c>
      <c r="J305" s="107"/>
      <c r="K305" s="101"/>
    </row>
    <row r="306" spans="1:11" ht="15.75" x14ac:dyDescent="0.25">
      <c r="A306" s="105"/>
      <c r="B306" s="108"/>
      <c r="C306" s="106"/>
      <c r="D306" s="106"/>
      <c r="E306" s="106"/>
      <c r="F306" s="106" t="s">
        <v>124</v>
      </c>
      <c r="G306" s="110">
        <v>34</v>
      </c>
      <c r="H306" s="105"/>
      <c r="I306" s="111"/>
      <c r="J306" s="107"/>
      <c r="K306" s="101"/>
    </row>
    <row r="307" spans="1:11" ht="15.75" x14ac:dyDescent="0.25">
      <c r="A307" s="105"/>
      <c r="B307" s="108"/>
      <c r="C307" s="106"/>
      <c r="D307" s="106"/>
      <c r="E307" s="106"/>
      <c r="F307" s="106"/>
      <c r="G307" s="109"/>
      <c r="H307" s="105"/>
      <c r="I307" s="112"/>
      <c r="J307" s="107"/>
      <c r="K307" s="101"/>
    </row>
    <row r="308" spans="1:11" ht="15.75" x14ac:dyDescent="0.25">
      <c r="A308" s="105"/>
      <c r="B308" s="106"/>
      <c r="C308" s="106"/>
      <c r="D308" s="106"/>
      <c r="E308" s="106"/>
      <c r="F308" s="106"/>
      <c r="G308" s="107"/>
      <c r="H308" s="105"/>
      <c r="I308" s="106"/>
      <c r="J308" s="107"/>
      <c r="K308" s="101"/>
    </row>
    <row r="309" spans="1:11" ht="16.5" thickBot="1" x14ac:dyDescent="0.3">
      <c r="A309" s="113"/>
      <c r="B309" s="114"/>
      <c r="C309" s="114"/>
      <c r="D309" s="114"/>
      <c r="E309" s="114"/>
      <c r="F309" s="114"/>
      <c r="G309" s="115"/>
      <c r="H309" s="113"/>
      <c r="I309" s="116"/>
      <c r="J309" s="117"/>
      <c r="K309" s="101"/>
    </row>
    <row r="310" spans="1:11" ht="16.5" thickBot="1" x14ac:dyDescent="0.3">
      <c r="A310" s="449" t="s">
        <v>125</v>
      </c>
      <c r="B310" s="450"/>
      <c r="C310" s="450"/>
      <c r="D310" s="450"/>
      <c r="E310" s="450"/>
      <c r="F310" s="450"/>
      <c r="G310" s="451"/>
      <c r="H310" s="449" t="s">
        <v>126</v>
      </c>
      <c r="I310" s="450"/>
      <c r="J310" s="451"/>
      <c r="K310" s="101"/>
    </row>
    <row r="311" spans="1:11" ht="16.5" thickBot="1" x14ac:dyDescent="0.3">
      <c r="A311" s="102"/>
      <c r="B311" s="103"/>
      <c r="C311" s="103"/>
      <c r="D311" s="103"/>
      <c r="E311" s="103"/>
      <c r="F311" s="103"/>
      <c r="G311" s="104"/>
      <c r="H311" s="106"/>
      <c r="I311" s="106"/>
      <c r="J311" s="107"/>
      <c r="K311" s="101"/>
    </row>
    <row r="312" spans="1:11" ht="15.75" x14ac:dyDescent="0.25">
      <c r="A312" s="118" t="s">
        <v>127</v>
      </c>
      <c r="B312" s="119"/>
      <c r="C312" s="118"/>
      <c r="D312" s="120" t="s">
        <v>128</v>
      </c>
      <c r="E312" s="119" t="s">
        <v>129</v>
      </c>
      <c r="F312" s="121"/>
      <c r="G312" s="120" t="s">
        <v>130</v>
      </c>
      <c r="H312" s="118" t="s">
        <v>127</v>
      </c>
      <c r="I312" s="121"/>
      <c r="J312" s="119" t="s">
        <v>95</v>
      </c>
      <c r="K312" s="101"/>
    </row>
    <row r="313" spans="1:11" ht="15.75" x14ac:dyDescent="0.25">
      <c r="A313" s="105"/>
      <c r="B313" s="107"/>
      <c r="C313" s="106"/>
      <c r="D313" s="107"/>
      <c r="E313" s="107"/>
      <c r="F313" s="106"/>
      <c r="G313" s="107"/>
      <c r="H313" s="106"/>
      <c r="I313" s="106"/>
      <c r="J313" s="107"/>
      <c r="K313" s="101"/>
    </row>
    <row r="314" spans="1:11" ht="15.75" x14ac:dyDescent="0.25">
      <c r="A314" s="105" t="s">
        <v>131</v>
      </c>
      <c r="B314" s="107"/>
      <c r="C314" s="106"/>
      <c r="D314" s="122">
        <v>6500</v>
      </c>
      <c r="E314" s="107">
        <v>0</v>
      </c>
      <c r="F314" s="106"/>
      <c r="G314" s="122">
        <f>D314</f>
        <v>6500</v>
      </c>
      <c r="H314" s="106" t="s">
        <v>132</v>
      </c>
      <c r="I314" s="106"/>
      <c r="J314" s="122">
        <v>49</v>
      </c>
      <c r="K314" s="101"/>
    </row>
    <row r="315" spans="1:11" ht="15.75" x14ac:dyDescent="0.25">
      <c r="A315" s="105" t="s">
        <v>133</v>
      </c>
      <c r="B315" s="107"/>
      <c r="C315" s="106"/>
      <c r="D315" s="122"/>
      <c r="E315" s="107">
        <v>0</v>
      </c>
      <c r="F315" s="106"/>
      <c r="G315" s="122"/>
      <c r="H315" s="106" t="s">
        <v>134</v>
      </c>
      <c r="I315" s="106"/>
      <c r="J315" s="122">
        <v>642</v>
      </c>
      <c r="K315" s="101"/>
    </row>
    <row r="316" spans="1:11" ht="15.75" x14ac:dyDescent="0.25">
      <c r="A316" s="105" t="s">
        <v>135</v>
      </c>
      <c r="B316" s="107"/>
      <c r="C316" s="106"/>
      <c r="D316" s="122"/>
      <c r="E316" s="109">
        <v>0</v>
      </c>
      <c r="F316" s="106"/>
      <c r="G316" s="122"/>
      <c r="H316" s="111" t="s">
        <v>137</v>
      </c>
      <c r="I316" s="106"/>
      <c r="J316" s="122"/>
      <c r="K316" s="101"/>
    </row>
    <row r="317" spans="1:11" ht="15.75" x14ac:dyDescent="0.25">
      <c r="A317" s="105" t="s">
        <v>136</v>
      </c>
      <c r="B317" s="107"/>
      <c r="C317" s="106"/>
      <c r="D317" s="122"/>
      <c r="E317" s="109">
        <v>0</v>
      </c>
      <c r="F317" s="106"/>
      <c r="G317" s="122"/>
      <c r="H317" s="111"/>
      <c r="I317" s="106"/>
      <c r="J317" s="122"/>
      <c r="K317" s="101"/>
    </row>
    <row r="318" spans="1:11" ht="15.75" x14ac:dyDescent="0.25">
      <c r="A318" s="105" t="s">
        <v>21</v>
      </c>
      <c r="B318" s="107"/>
      <c r="C318" s="106"/>
      <c r="D318" s="123"/>
      <c r="E318" s="109"/>
      <c r="F318" s="106"/>
      <c r="G318" s="123"/>
      <c r="H318" s="111" t="s">
        <v>193</v>
      </c>
      <c r="I318" s="106"/>
      <c r="J318" s="122">
        <v>10</v>
      </c>
      <c r="K318" s="101"/>
    </row>
    <row r="319" spans="1:11" ht="15.75" x14ac:dyDescent="0.25">
      <c r="A319" s="124"/>
      <c r="B319" s="107"/>
      <c r="C319" s="106"/>
      <c r="D319" s="110"/>
      <c r="E319" s="109"/>
      <c r="F319" s="106"/>
      <c r="G319" s="123"/>
      <c r="H319" s="106"/>
      <c r="I319" s="106"/>
      <c r="J319" s="122"/>
      <c r="K319" s="101"/>
    </row>
    <row r="320" spans="1:11" ht="15.75" x14ac:dyDescent="0.25">
      <c r="A320" s="105"/>
      <c r="B320" s="107"/>
      <c r="C320" s="106"/>
      <c r="D320" s="109"/>
      <c r="E320" s="109"/>
      <c r="F320" s="106"/>
      <c r="G320" s="107"/>
      <c r="H320" s="106"/>
      <c r="I320" s="106"/>
      <c r="J320" s="122"/>
      <c r="K320" s="101"/>
    </row>
    <row r="321" spans="1:11" ht="15.75" x14ac:dyDescent="0.25">
      <c r="A321" s="105"/>
      <c r="B321" s="107"/>
      <c r="C321" s="106"/>
      <c r="D321" s="107"/>
      <c r="E321" s="107"/>
      <c r="F321" s="106"/>
      <c r="G321" s="107"/>
      <c r="H321" s="106"/>
      <c r="I321" s="106"/>
      <c r="J321" s="122"/>
      <c r="K321" s="101"/>
    </row>
    <row r="322" spans="1:11" ht="16.5" thickBot="1" x14ac:dyDescent="0.3">
      <c r="A322" s="125" t="s">
        <v>138</v>
      </c>
      <c r="B322" s="126"/>
      <c r="C322" s="127"/>
      <c r="D322" s="128">
        <f>SUM(D313:D321)</f>
        <v>6500</v>
      </c>
      <c r="E322" s="126">
        <f>SUM(E314:E321)</f>
        <v>0</v>
      </c>
      <c r="F322" s="127"/>
      <c r="G322" s="129">
        <f>SUM(G313:G321)</f>
        <v>6500</v>
      </c>
      <c r="H322" s="127" t="s">
        <v>139</v>
      </c>
      <c r="I322" s="127"/>
      <c r="J322" s="129">
        <f>SUM(J313:J321)</f>
        <v>701</v>
      </c>
      <c r="K322" s="101"/>
    </row>
    <row r="323" spans="1:11" ht="15.75" x14ac:dyDescent="0.25">
      <c r="A323" s="130" t="s">
        <v>140</v>
      </c>
      <c r="B323" s="131">
        <v>1105</v>
      </c>
      <c r="C323" s="106"/>
      <c r="D323" s="106"/>
      <c r="E323" s="106"/>
      <c r="F323" s="106"/>
      <c r="G323" s="107"/>
      <c r="H323" s="106"/>
      <c r="I323" s="106"/>
      <c r="J323" s="122"/>
      <c r="K323" s="101"/>
    </row>
    <row r="324" spans="1:11" ht="15.75" x14ac:dyDescent="0.25">
      <c r="A324" s="130" t="s">
        <v>141</v>
      </c>
      <c r="B324" s="132">
        <f>+G322-J322</f>
        <v>5799</v>
      </c>
      <c r="C324" s="133"/>
      <c r="D324" s="133"/>
      <c r="E324" s="133"/>
      <c r="F324" s="133"/>
      <c r="G324" s="134"/>
      <c r="H324" s="133"/>
      <c r="I324" s="106"/>
      <c r="J324" s="122"/>
      <c r="K324" s="101"/>
    </row>
    <row r="325" spans="1:11" ht="16.5" thickBot="1" x14ac:dyDescent="0.3">
      <c r="A325" s="125" t="s">
        <v>142</v>
      </c>
      <c r="B325" s="135">
        <f>B324+B323</f>
        <v>6904</v>
      </c>
      <c r="C325" s="114"/>
      <c r="D325" s="114"/>
      <c r="E325" s="114"/>
      <c r="F325" s="114"/>
      <c r="G325" s="115"/>
      <c r="H325" s="114"/>
      <c r="I325" s="114"/>
      <c r="J325" s="115"/>
      <c r="K325" s="101"/>
    </row>
  </sheetData>
  <mergeCells count="40">
    <mergeCell ref="A37:J37"/>
    <mergeCell ref="A3:J3"/>
    <mergeCell ref="A4:J4"/>
    <mergeCell ref="A17:G17"/>
    <mergeCell ref="H17:J17"/>
    <mergeCell ref="A36:J36"/>
    <mergeCell ref="A133:J133"/>
    <mergeCell ref="A50:G50"/>
    <mergeCell ref="H50:J50"/>
    <mergeCell ref="A68:J68"/>
    <mergeCell ref="A69:J69"/>
    <mergeCell ref="A82:G82"/>
    <mergeCell ref="H82:J82"/>
    <mergeCell ref="A100:J100"/>
    <mergeCell ref="A101:J101"/>
    <mergeCell ref="A114:G114"/>
    <mergeCell ref="H114:J114"/>
    <mergeCell ref="A132:J132"/>
    <mergeCell ref="A230:J230"/>
    <mergeCell ref="A146:G146"/>
    <mergeCell ref="H146:J146"/>
    <mergeCell ref="A164:J164"/>
    <mergeCell ref="A165:J165"/>
    <mergeCell ref="A178:G178"/>
    <mergeCell ref="H178:J178"/>
    <mergeCell ref="A196:J196"/>
    <mergeCell ref="A197:J197"/>
    <mergeCell ref="A210:G210"/>
    <mergeCell ref="H210:J210"/>
    <mergeCell ref="A229:J229"/>
    <mergeCell ref="A296:J296"/>
    <mergeCell ref="A297:J297"/>
    <mergeCell ref="A310:G310"/>
    <mergeCell ref="H310:J310"/>
    <mergeCell ref="A243:G243"/>
    <mergeCell ref="H243:J243"/>
    <mergeCell ref="A261:J261"/>
    <mergeCell ref="A262:J262"/>
    <mergeCell ref="A275:G275"/>
    <mergeCell ref="H275:J275"/>
  </mergeCells>
  <pageMargins left="0.7" right="0.7" top="0.75" bottom="0.75" header="0.3" footer="0.3"/>
  <pageSetup scale="70" orientation="landscape" horizontalDpi="0" verticalDpi="0" r:id="rId1"/>
  <rowBreaks count="4" manualBreakCount="4">
    <brk id="97" max="9" man="1"/>
    <brk id="129" max="9" man="1"/>
    <brk id="193" max="9" man="1"/>
    <brk id="258" max="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16"/>
  <sheetViews>
    <sheetView view="pageBreakPreview" zoomScale="60" workbookViewId="0">
      <selection activeCell="J6" sqref="J6"/>
    </sheetView>
  </sheetViews>
  <sheetFormatPr defaultRowHeight="15" x14ac:dyDescent="0.25"/>
  <cols>
    <col min="2" max="2" width="29.7109375" customWidth="1"/>
    <col min="3" max="3" width="59" customWidth="1"/>
  </cols>
  <sheetData>
    <row r="2" spans="1:3" ht="23.25" x14ac:dyDescent="0.35">
      <c r="B2" s="215" t="s">
        <v>180</v>
      </c>
    </row>
    <row r="4" spans="1:3" ht="23.25" x14ac:dyDescent="0.35">
      <c r="A4" s="216" t="s">
        <v>36</v>
      </c>
      <c r="B4" s="216" t="s">
        <v>7</v>
      </c>
      <c r="C4" s="216" t="s">
        <v>179</v>
      </c>
    </row>
    <row r="5" spans="1:3" ht="52.5" customHeight="1" x14ac:dyDescent="0.35">
      <c r="A5" s="214">
        <v>1</v>
      </c>
      <c r="B5" s="214" t="s">
        <v>176</v>
      </c>
      <c r="C5" s="214"/>
    </row>
    <row r="6" spans="1:3" ht="58.5" customHeight="1" x14ac:dyDescent="0.35">
      <c r="A6" s="214">
        <v>2</v>
      </c>
      <c r="B6" s="214" t="s">
        <v>79</v>
      </c>
      <c r="C6" s="214"/>
    </row>
    <row r="7" spans="1:3" ht="54.75" customHeight="1" x14ac:dyDescent="0.35">
      <c r="A7" s="214">
        <v>3</v>
      </c>
      <c r="B7" s="214" t="s">
        <v>172</v>
      </c>
      <c r="C7" s="214"/>
    </row>
    <row r="8" spans="1:3" ht="52.5" customHeight="1" x14ac:dyDescent="0.35">
      <c r="A8" s="214">
        <v>4</v>
      </c>
      <c r="B8" s="214" t="s">
        <v>174</v>
      </c>
      <c r="C8" s="214"/>
    </row>
    <row r="9" spans="1:3" ht="59.25" customHeight="1" x14ac:dyDescent="0.35">
      <c r="A9" s="214">
        <v>5</v>
      </c>
      <c r="B9" s="214" t="s">
        <v>160</v>
      </c>
      <c r="C9" s="214"/>
    </row>
    <row r="10" spans="1:3" ht="48" customHeight="1" x14ac:dyDescent="0.35">
      <c r="A10" s="214">
        <v>6</v>
      </c>
      <c r="B10" s="214" t="s">
        <v>163</v>
      </c>
      <c r="C10" s="214"/>
    </row>
    <row r="11" spans="1:3" ht="49.5" customHeight="1" x14ac:dyDescent="0.35">
      <c r="A11" s="214">
        <v>7</v>
      </c>
      <c r="B11" s="214" t="s">
        <v>72</v>
      </c>
      <c r="C11" s="214"/>
    </row>
    <row r="12" spans="1:3" ht="50.25" customHeight="1" x14ac:dyDescent="0.35">
      <c r="A12" s="214">
        <v>8</v>
      </c>
      <c r="B12" s="214" t="s">
        <v>156</v>
      </c>
      <c r="C12" s="214"/>
    </row>
    <row r="13" spans="1:3" ht="46.5" customHeight="1" x14ac:dyDescent="0.35">
      <c r="A13" s="214">
        <v>9</v>
      </c>
      <c r="B13" s="214" t="s">
        <v>168</v>
      </c>
      <c r="C13" s="214"/>
    </row>
    <row r="14" spans="1:3" ht="42" customHeight="1" x14ac:dyDescent="0.35">
      <c r="A14" s="214">
        <v>10</v>
      </c>
      <c r="B14" s="214" t="s">
        <v>170</v>
      </c>
      <c r="C14" s="214"/>
    </row>
    <row r="15" spans="1:3" ht="52.5" customHeight="1" x14ac:dyDescent="0.35">
      <c r="A15" s="214">
        <v>11</v>
      </c>
      <c r="B15" s="214" t="s">
        <v>165</v>
      </c>
      <c r="C15" s="214"/>
    </row>
    <row r="16" spans="1:3" ht="54.75" customHeight="1" x14ac:dyDescent="0.35">
      <c r="A16" s="214">
        <v>12</v>
      </c>
      <c r="B16" s="214" t="s">
        <v>166</v>
      </c>
      <c r="C16" s="214"/>
    </row>
  </sheetData>
  <pageMargins left="0.7" right="0.7" top="0.75" bottom="0.75" header="0.3" footer="0.3"/>
  <pageSetup scale="93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1"/>
  <sheetViews>
    <sheetView view="pageBreakPreview" zoomScale="60" workbookViewId="0">
      <selection activeCell="T42" sqref="T42"/>
    </sheetView>
  </sheetViews>
  <sheetFormatPr defaultRowHeight="15" x14ac:dyDescent="0.25"/>
  <cols>
    <col min="2" max="2" width="38.42578125" customWidth="1"/>
    <col min="3" max="4" width="9.140625" hidden="1" customWidth="1"/>
    <col min="5" max="5" width="19.28515625" hidden="1" customWidth="1"/>
    <col min="6" max="6" width="14.42578125" hidden="1" customWidth="1"/>
    <col min="7" max="7" width="24.28515625" hidden="1" customWidth="1"/>
    <col min="8" max="8" width="20.140625" customWidth="1"/>
    <col min="9" max="9" width="41.140625" customWidth="1"/>
  </cols>
  <sheetData>
    <row r="1" spans="1:20" s="57" customFormat="1" ht="30" x14ac:dyDescent="0.4">
      <c r="C1" s="58"/>
      <c r="D1" s="58"/>
      <c r="E1" s="58"/>
      <c r="F1" s="59" t="s">
        <v>56</v>
      </c>
      <c r="G1" s="60"/>
      <c r="H1" s="61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20" s="57" customFormat="1" ht="30" x14ac:dyDescent="0.4">
      <c r="C2" s="58"/>
      <c r="D2" s="58"/>
      <c r="E2" s="58"/>
      <c r="F2" s="62" t="s">
        <v>57</v>
      </c>
      <c r="G2" s="63" t="s">
        <v>59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s="277" customFormat="1" ht="22.5" x14ac:dyDescent="0.3">
      <c r="B3" s="277" t="s">
        <v>246</v>
      </c>
      <c r="C3" s="310"/>
      <c r="D3" s="310"/>
      <c r="E3" s="310"/>
      <c r="F3" s="311" t="s">
        <v>91</v>
      </c>
      <c r="G3" s="312">
        <v>44013</v>
      </c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</row>
    <row r="4" spans="1:20" s="277" customFormat="1" ht="22.5" x14ac:dyDescent="0.3">
      <c r="B4" s="277" t="s">
        <v>247</v>
      </c>
      <c r="C4" s="310"/>
      <c r="D4" s="310"/>
      <c r="E4" s="310"/>
      <c r="F4" s="311"/>
      <c r="G4" s="312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</row>
    <row r="5" spans="1:20" s="57" customFormat="1" ht="43.5" customHeight="1" thickBot="1" x14ac:dyDescent="0.45">
      <c r="C5" s="58"/>
      <c r="D5" s="58"/>
      <c r="E5" s="58"/>
      <c r="F5" s="58"/>
      <c r="G5" s="58"/>
      <c r="H5" s="58"/>
      <c r="I5" s="313" t="s">
        <v>254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s="57" customFormat="1" ht="54.75" customHeight="1" x14ac:dyDescent="0.4">
      <c r="A6" s="343" t="s">
        <v>27</v>
      </c>
      <c r="B6" s="344" t="s">
        <v>28</v>
      </c>
      <c r="C6" s="345" t="s">
        <v>1</v>
      </c>
      <c r="D6" s="345" t="s">
        <v>29</v>
      </c>
      <c r="E6" s="346" t="s">
        <v>20</v>
      </c>
      <c r="F6" s="345" t="s">
        <v>30</v>
      </c>
      <c r="G6" s="346" t="s">
        <v>31</v>
      </c>
      <c r="H6" s="346" t="s">
        <v>32</v>
      </c>
      <c r="I6" s="347" t="s">
        <v>179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spans="1:20" s="329" customFormat="1" ht="30" customHeight="1" x14ac:dyDescent="0.25">
      <c r="A7" s="321">
        <v>1</v>
      </c>
      <c r="B7" s="322" t="s">
        <v>87</v>
      </c>
      <c r="C7" s="323">
        <v>250</v>
      </c>
      <c r="D7" s="324">
        <v>24.5</v>
      </c>
      <c r="E7" s="325">
        <f t="shared" ref="E7:E41" si="0">C7*D7</f>
        <v>6125</v>
      </c>
      <c r="F7" s="324">
        <v>27</v>
      </c>
      <c r="G7" s="325">
        <f t="shared" ref="G7:G41" si="1">+C7/8*F7</f>
        <v>843.75</v>
      </c>
      <c r="H7" s="326">
        <f t="shared" ref="H7:H40" si="2">E7+G7</f>
        <v>6968.75</v>
      </c>
      <c r="I7" s="327"/>
      <c r="J7" s="328"/>
      <c r="K7" s="328"/>
      <c r="L7" s="328"/>
      <c r="M7" s="328"/>
      <c r="N7" s="328"/>
      <c r="O7" s="328"/>
      <c r="P7" s="328"/>
      <c r="Q7" s="328"/>
      <c r="R7" s="328"/>
      <c r="S7" s="328"/>
      <c r="T7" s="328"/>
    </row>
    <row r="8" spans="1:20" s="329" customFormat="1" ht="30" customHeight="1" x14ac:dyDescent="0.25">
      <c r="A8" s="321">
        <v>2</v>
      </c>
      <c r="B8" s="330" t="s">
        <v>151</v>
      </c>
      <c r="C8" s="323">
        <v>220</v>
      </c>
      <c r="D8" s="324">
        <v>20</v>
      </c>
      <c r="E8" s="325">
        <f t="shared" si="0"/>
        <v>4400</v>
      </c>
      <c r="F8" s="324">
        <v>20</v>
      </c>
      <c r="G8" s="325">
        <f t="shared" si="1"/>
        <v>550</v>
      </c>
      <c r="H8" s="326">
        <f t="shared" si="2"/>
        <v>4950</v>
      </c>
      <c r="I8" s="327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</row>
    <row r="9" spans="1:20" s="329" customFormat="1" ht="30" customHeight="1" x14ac:dyDescent="0.25">
      <c r="A9" s="321">
        <v>3</v>
      </c>
      <c r="B9" s="330" t="s">
        <v>89</v>
      </c>
      <c r="C9" s="323">
        <v>220</v>
      </c>
      <c r="D9" s="331">
        <v>25</v>
      </c>
      <c r="E9" s="325">
        <f t="shared" si="0"/>
        <v>5500</v>
      </c>
      <c r="F9" s="324">
        <v>20</v>
      </c>
      <c r="G9" s="325">
        <f t="shared" si="1"/>
        <v>550</v>
      </c>
      <c r="H9" s="326">
        <f t="shared" si="2"/>
        <v>6050</v>
      </c>
      <c r="I9" s="327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</row>
    <row r="10" spans="1:20" s="329" customFormat="1" ht="30" customHeight="1" x14ac:dyDescent="0.25">
      <c r="A10" s="321">
        <v>4</v>
      </c>
      <c r="B10" s="322" t="s">
        <v>88</v>
      </c>
      <c r="C10" s="323">
        <v>250</v>
      </c>
      <c r="D10" s="324">
        <v>21</v>
      </c>
      <c r="E10" s="325">
        <f t="shared" si="0"/>
        <v>5250</v>
      </c>
      <c r="F10" s="324">
        <v>33</v>
      </c>
      <c r="G10" s="325">
        <f t="shared" si="1"/>
        <v>1031.25</v>
      </c>
      <c r="H10" s="326">
        <f t="shared" si="2"/>
        <v>6281.25</v>
      </c>
      <c r="I10" s="327"/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</row>
    <row r="11" spans="1:20" s="329" customFormat="1" ht="30" customHeight="1" x14ac:dyDescent="0.25">
      <c r="A11" s="321">
        <v>5</v>
      </c>
      <c r="B11" s="332" t="s">
        <v>184</v>
      </c>
      <c r="C11" s="323">
        <v>230</v>
      </c>
      <c r="D11" s="324">
        <v>18</v>
      </c>
      <c r="E11" s="325">
        <f t="shared" si="0"/>
        <v>4140</v>
      </c>
      <c r="F11" s="324">
        <v>16</v>
      </c>
      <c r="G11" s="325">
        <f t="shared" si="1"/>
        <v>460</v>
      </c>
      <c r="H11" s="326">
        <f t="shared" si="2"/>
        <v>4600</v>
      </c>
      <c r="I11" s="327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</row>
    <row r="12" spans="1:20" s="329" customFormat="1" ht="30" customHeight="1" x14ac:dyDescent="0.25">
      <c r="A12" s="321">
        <v>6</v>
      </c>
      <c r="B12" s="332" t="s">
        <v>159</v>
      </c>
      <c r="C12" s="323">
        <v>462</v>
      </c>
      <c r="D12" s="324">
        <v>26</v>
      </c>
      <c r="E12" s="325">
        <f>C12*D12-12</f>
        <v>12000</v>
      </c>
      <c r="F12" s="324">
        <v>0</v>
      </c>
      <c r="G12" s="325">
        <f t="shared" si="1"/>
        <v>0</v>
      </c>
      <c r="H12" s="326">
        <f t="shared" si="2"/>
        <v>12000</v>
      </c>
      <c r="I12" s="327"/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</row>
    <row r="13" spans="1:20" s="329" customFormat="1" ht="30" customHeight="1" x14ac:dyDescent="0.25">
      <c r="A13" s="321">
        <v>7</v>
      </c>
      <c r="B13" s="332" t="s">
        <v>220</v>
      </c>
      <c r="C13" s="323">
        <v>280</v>
      </c>
      <c r="D13" s="324">
        <v>19.5</v>
      </c>
      <c r="E13" s="325">
        <f t="shared" ref="E13" si="3">C13*D13</f>
        <v>5460</v>
      </c>
      <c r="F13" s="324">
        <v>11</v>
      </c>
      <c r="G13" s="325">
        <f t="shared" si="1"/>
        <v>385</v>
      </c>
      <c r="H13" s="326">
        <f t="shared" si="2"/>
        <v>5845</v>
      </c>
      <c r="I13" s="327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28"/>
    </row>
    <row r="14" spans="1:20" s="329" customFormat="1" ht="30" customHeight="1" x14ac:dyDescent="0.25">
      <c r="A14" s="321">
        <v>8</v>
      </c>
      <c r="B14" s="332" t="s">
        <v>208</v>
      </c>
      <c r="C14" s="323">
        <v>230</v>
      </c>
      <c r="D14" s="324">
        <v>19</v>
      </c>
      <c r="E14" s="325">
        <f>C14*D14</f>
        <v>4370</v>
      </c>
      <c r="F14" s="324">
        <v>18</v>
      </c>
      <c r="G14" s="325">
        <f t="shared" si="1"/>
        <v>517.5</v>
      </c>
      <c r="H14" s="326">
        <f t="shared" si="2"/>
        <v>4887.5</v>
      </c>
      <c r="I14" s="327"/>
      <c r="J14" s="328"/>
      <c r="K14" s="328"/>
      <c r="L14" s="328"/>
      <c r="M14" s="328"/>
      <c r="N14" s="328"/>
      <c r="O14" s="328"/>
      <c r="P14" s="328"/>
      <c r="Q14" s="328"/>
      <c r="R14" s="328"/>
      <c r="S14" s="328"/>
      <c r="T14" s="328"/>
    </row>
    <row r="15" spans="1:20" s="329" customFormat="1" ht="30" customHeight="1" x14ac:dyDescent="0.25">
      <c r="A15" s="321">
        <v>9</v>
      </c>
      <c r="B15" s="333" t="s">
        <v>86</v>
      </c>
      <c r="C15" s="323">
        <v>200</v>
      </c>
      <c r="D15" s="324">
        <v>26</v>
      </c>
      <c r="E15" s="325">
        <f t="shared" ref="E15:E38" si="4">C15*D15</f>
        <v>5200</v>
      </c>
      <c r="F15" s="324">
        <v>24</v>
      </c>
      <c r="G15" s="325">
        <f t="shared" si="1"/>
        <v>600</v>
      </c>
      <c r="H15" s="326">
        <f t="shared" si="2"/>
        <v>5800</v>
      </c>
      <c r="I15" s="327"/>
      <c r="J15" s="328"/>
      <c r="K15" s="328"/>
      <c r="L15" s="328"/>
      <c r="M15" s="328"/>
      <c r="N15" s="328"/>
      <c r="O15" s="328"/>
      <c r="P15" s="328"/>
      <c r="Q15" s="328"/>
      <c r="R15" s="328"/>
      <c r="S15" s="328"/>
      <c r="T15" s="328"/>
    </row>
    <row r="16" spans="1:20" s="329" customFormat="1" ht="30" customHeight="1" x14ac:dyDescent="0.25">
      <c r="A16" s="321">
        <v>10</v>
      </c>
      <c r="B16" s="333" t="s">
        <v>188</v>
      </c>
      <c r="C16" s="323">
        <v>654</v>
      </c>
      <c r="D16" s="324">
        <v>17</v>
      </c>
      <c r="E16" s="325">
        <f>C16*D16</f>
        <v>11118</v>
      </c>
      <c r="F16" s="324">
        <v>0</v>
      </c>
      <c r="G16" s="325">
        <f t="shared" si="1"/>
        <v>0</v>
      </c>
      <c r="H16" s="326">
        <f t="shared" si="2"/>
        <v>11118</v>
      </c>
      <c r="I16" s="327"/>
      <c r="J16" s="328"/>
      <c r="K16" s="328"/>
      <c r="L16" s="328"/>
      <c r="M16" s="328"/>
      <c r="N16" s="328"/>
      <c r="O16" s="328"/>
      <c r="P16" s="328"/>
      <c r="Q16" s="328"/>
      <c r="R16" s="328"/>
      <c r="S16" s="328"/>
      <c r="T16" s="328"/>
    </row>
    <row r="17" spans="1:20" s="329" customFormat="1" ht="30" customHeight="1" x14ac:dyDescent="0.25">
      <c r="A17" s="321">
        <v>11</v>
      </c>
      <c r="B17" s="333" t="s">
        <v>210</v>
      </c>
      <c r="C17" s="323">
        <v>200</v>
      </c>
      <c r="D17" s="324">
        <v>18</v>
      </c>
      <c r="E17" s="325">
        <f t="shared" ref="E17" si="5">C17*D17</f>
        <v>3600</v>
      </c>
      <c r="F17" s="324">
        <v>10</v>
      </c>
      <c r="G17" s="325">
        <f t="shared" si="1"/>
        <v>250</v>
      </c>
      <c r="H17" s="326">
        <f t="shared" si="2"/>
        <v>3850</v>
      </c>
      <c r="I17" s="327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</row>
    <row r="18" spans="1:20" s="329" customFormat="1" ht="30" customHeight="1" x14ac:dyDescent="0.25">
      <c r="A18" s="321">
        <v>12</v>
      </c>
      <c r="B18" s="333" t="s">
        <v>197</v>
      </c>
      <c r="C18" s="323">
        <v>220</v>
      </c>
      <c r="D18" s="324">
        <v>17</v>
      </c>
      <c r="E18" s="325">
        <f t="shared" si="4"/>
        <v>3740</v>
      </c>
      <c r="F18" s="324">
        <v>11</v>
      </c>
      <c r="G18" s="325">
        <f t="shared" si="1"/>
        <v>302.5</v>
      </c>
      <c r="H18" s="326">
        <f t="shared" si="2"/>
        <v>4042.5</v>
      </c>
      <c r="I18" s="327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</row>
    <row r="19" spans="1:20" s="329" customFormat="1" ht="30" customHeight="1" x14ac:dyDescent="0.25">
      <c r="A19" s="321">
        <v>13</v>
      </c>
      <c r="B19" s="333" t="s">
        <v>221</v>
      </c>
      <c r="C19" s="323">
        <v>350</v>
      </c>
      <c r="D19" s="324">
        <v>20</v>
      </c>
      <c r="E19" s="325">
        <f t="shared" si="4"/>
        <v>7000</v>
      </c>
      <c r="F19" s="324">
        <v>12</v>
      </c>
      <c r="G19" s="325">
        <f t="shared" si="1"/>
        <v>525</v>
      </c>
      <c r="H19" s="326">
        <f t="shared" si="2"/>
        <v>7525</v>
      </c>
      <c r="I19" s="327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</row>
    <row r="20" spans="1:20" s="329" customFormat="1" ht="30" customHeight="1" x14ac:dyDescent="0.25">
      <c r="A20" s="321">
        <v>14</v>
      </c>
      <c r="B20" s="333" t="s">
        <v>211</v>
      </c>
      <c r="C20" s="323">
        <v>200</v>
      </c>
      <c r="D20" s="324">
        <v>24</v>
      </c>
      <c r="E20" s="325">
        <f t="shared" si="4"/>
        <v>4800</v>
      </c>
      <c r="F20" s="324">
        <v>20</v>
      </c>
      <c r="G20" s="325">
        <f t="shared" si="1"/>
        <v>500</v>
      </c>
      <c r="H20" s="326">
        <f t="shared" si="2"/>
        <v>5300</v>
      </c>
      <c r="I20" s="327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</row>
    <row r="21" spans="1:20" s="329" customFormat="1" ht="30" customHeight="1" x14ac:dyDescent="0.25">
      <c r="A21" s="321">
        <v>15</v>
      </c>
      <c r="B21" s="333" t="s">
        <v>223</v>
      </c>
      <c r="C21" s="323">
        <v>200</v>
      </c>
      <c r="D21" s="324">
        <v>12</v>
      </c>
      <c r="E21" s="325">
        <f t="shared" si="4"/>
        <v>2400</v>
      </c>
      <c r="F21" s="324">
        <v>11</v>
      </c>
      <c r="G21" s="325">
        <f t="shared" si="1"/>
        <v>275</v>
      </c>
      <c r="H21" s="326">
        <f t="shared" si="2"/>
        <v>2675</v>
      </c>
      <c r="I21" s="327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</row>
    <row r="22" spans="1:20" s="329" customFormat="1" ht="30" customHeight="1" x14ac:dyDescent="0.25">
      <c r="A22" s="321">
        <v>16</v>
      </c>
      <c r="B22" s="333" t="s">
        <v>212</v>
      </c>
      <c r="C22" s="323">
        <v>200</v>
      </c>
      <c r="D22" s="324">
        <v>15</v>
      </c>
      <c r="E22" s="325">
        <f t="shared" si="4"/>
        <v>3000</v>
      </c>
      <c r="F22" s="324">
        <v>16</v>
      </c>
      <c r="G22" s="325">
        <f t="shared" si="1"/>
        <v>400</v>
      </c>
      <c r="H22" s="326">
        <f t="shared" si="2"/>
        <v>3400</v>
      </c>
      <c r="I22" s="327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</row>
    <row r="23" spans="1:20" s="329" customFormat="1" ht="30" customHeight="1" x14ac:dyDescent="0.25">
      <c r="A23" s="321">
        <v>17</v>
      </c>
      <c r="B23" s="333" t="s">
        <v>213</v>
      </c>
      <c r="C23" s="323">
        <v>200</v>
      </c>
      <c r="D23" s="324">
        <v>26</v>
      </c>
      <c r="E23" s="325">
        <f t="shared" si="4"/>
        <v>5200</v>
      </c>
      <c r="F23" s="324">
        <v>36</v>
      </c>
      <c r="G23" s="325">
        <f t="shared" si="1"/>
        <v>900</v>
      </c>
      <c r="H23" s="326">
        <f t="shared" si="2"/>
        <v>6100</v>
      </c>
      <c r="I23" s="327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</row>
    <row r="24" spans="1:20" s="329" customFormat="1" ht="30" customHeight="1" x14ac:dyDescent="0.25">
      <c r="A24" s="321">
        <v>18</v>
      </c>
      <c r="B24" s="333" t="s">
        <v>214</v>
      </c>
      <c r="C24" s="323">
        <v>200</v>
      </c>
      <c r="D24" s="324">
        <v>24</v>
      </c>
      <c r="E24" s="325">
        <f t="shared" si="4"/>
        <v>4800</v>
      </c>
      <c r="F24" s="324">
        <v>26</v>
      </c>
      <c r="G24" s="325">
        <f t="shared" si="1"/>
        <v>650</v>
      </c>
      <c r="H24" s="326">
        <f t="shared" si="2"/>
        <v>5450</v>
      </c>
      <c r="I24" s="327"/>
      <c r="J24" s="328"/>
      <c r="K24" s="328"/>
      <c r="L24" s="328"/>
      <c r="M24" s="328"/>
      <c r="N24" s="328"/>
      <c r="O24" s="328"/>
      <c r="P24" s="328"/>
      <c r="Q24" s="328"/>
      <c r="R24" s="328"/>
      <c r="S24" s="328"/>
      <c r="T24" s="328"/>
    </row>
    <row r="25" spans="1:20" s="329" customFormat="1" ht="30" customHeight="1" x14ac:dyDescent="0.25">
      <c r="A25" s="321">
        <v>19</v>
      </c>
      <c r="B25" s="333" t="s">
        <v>215</v>
      </c>
      <c r="C25" s="323">
        <v>280</v>
      </c>
      <c r="D25" s="324">
        <v>12</v>
      </c>
      <c r="E25" s="325">
        <f t="shared" si="4"/>
        <v>3360</v>
      </c>
      <c r="F25" s="324">
        <v>18</v>
      </c>
      <c r="G25" s="325">
        <f t="shared" si="1"/>
        <v>630</v>
      </c>
      <c r="H25" s="326">
        <f t="shared" si="2"/>
        <v>3990</v>
      </c>
      <c r="I25" s="327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</row>
    <row r="26" spans="1:20" s="329" customFormat="1" ht="30" customHeight="1" x14ac:dyDescent="0.25">
      <c r="A26" s="321">
        <v>20</v>
      </c>
      <c r="B26" s="333" t="s">
        <v>237</v>
      </c>
      <c r="C26" s="323">
        <v>200</v>
      </c>
      <c r="D26" s="324">
        <v>21</v>
      </c>
      <c r="E26" s="325">
        <f t="shared" si="4"/>
        <v>4200</v>
      </c>
      <c r="F26" s="324">
        <v>26</v>
      </c>
      <c r="G26" s="325">
        <f t="shared" si="1"/>
        <v>650</v>
      </c>
      <c r="H26" s="326">
        <f t="shared" si="2"/>
        <v>4850</v>
      </c>
      <c r="I26" s="327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</row>
    <row r="27" spans="1:20" s="329" customFormat="1" ht="30" customHeight="1" x14ac:dyDescent="0.25">
      <c r="A27" s="321">
        <v>21</v>
      </c>
      <c r="B27" s="333" t="s">
        <v>156</v>
      </c>
      <c r="C27" s="323">
        <v>269</v>
      </c>
      <c r="D27" s="324">
        <v>23</v>
      </c>
      <c r="E27" s="325">
        <f t="shared" si="4"/>
        <v>6187</v>
      </c>
      <c r="F27" s="324">
        <v>0</v>
      </c>
      <c r="G27" s="325">
        <f t="shared" si="1"/>
        <v>0</v>
      </c>
      <c r="H27" s="326">
        <f t="shared" si="2"/>
        <v>6187</v>
      </c>
      <c r="I27" s="327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</row>
    <row r="28" spans="1:20" s="329" customFormat="1" ht="30" customHeight="1" x14ac:dyDescent="0.25">
      <c r="A28" s="321">
        <v>22</v>
      </c>
      <c r="B28" s="333" t="s">
        <v>230</v>
      </c>
      <c r="C28" s="323">
        <v>269</v>
      </c>
      <c r="D28" s="324">
        <v>26</v>
      </c>
      <c r="E28" s="325">
        <f t="shared" si="4"/>
        <v>6994</v>
      </c>
      <c r="F28" s="324">
        <v>0</v>
      </c>
      <c r="G28" s="325">
        <f t="shared" si="1"/>
        <v>0</v>
      </c>
      <c r="H28" s="326">
        <f t="shared" si="2"/>
        <v>6994</v>
      </c>
      <c r="I28" s="327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</row>
    <row r="29" spans="1:20" s="329" customFormat="1" ht="30" customHeight="1" x14ac:dyDescent="0.25">
      <c r="A29" s="321">
        <v>23</v>
      </c>
      <c r="B29" s="333" t="s">
        <v>216</v>
      </c>
      <c r="C29" s="323">
        <v>269</v>
      </c>
      <c r="D29" s="324">
        <v>21</v>
      </c>
      <c r="E29" s="325">
        <f t="shared" si="4"/>
        <v>5649</v>
      </c>
      <c r="F29" s="324">
        <v>0</v>
      </c>
      <c r="G29" s="325">
        <f t="shared" si="1"/>
        <v>0</v>
      </c>
      <c r="H29" s="326">
        <f t="shared" si="2"/>
        <v>5649</v>
      </c>
      <c r="I29" s="327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</row>
    <row r="30" spans="1:20" s="329" customFormat="1" ht="30" customHeight="1" x14ac:dyDescent="0.25">
      <c r="A30" s="321">
        <v>24</v>
      </c>
      <c r="B30" s="333" t="s">
        <v>229</v>
      </c>
      <c r="C30" s="323">
        <v>220</v>
      </c>
      <c r="D30" s="324">
        <v>24</v>
      </c>
      <c r="E30" s="325">
        <f t="shared" si="4"/>
        <v>5280</v>
      </c>
      <c r="F30" s="324">
        <v>26</v>
      </c>
      <c r="G30" s="325">
        <f t="shared" si="1"/>
        <v>715</v>
      </c>
      <c r="H30" s="326">
        <f t="shared" si="2"/>
        <v>5995</v>
      </c>
      <c r="I30" s="327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</row>
    <row r="31" spans="1:20" s="329" customFormat="1" ht="30" customHeight="1" x14ac:dyDescent="0.25">
      <c r="A31" s="321">
        <v>25</v>
      </c>
      <c r="B31" s="333" t="s">
        <v>222</v>
      </c>
      <c r="C31" s="323">
        <v>220</v>
      </c>
      <c r="D31" s="324">
        <v>5</v>
      </c>
      <c r="E31" s="325">
        <f t="shared" si="4"/>
        <v>1100</v>
      </c>
      <c r="F31" s="324">
        <v>4</v>
      </c>
      <c r="G31" s="325">
        <f t="shared" si="1"/>
        <v>110</v>
      </c>
      <c r="H31" s="326">
        <f t="shared" si="2"/>
        <v>1210</v>
      </c>
      <c r="I31" s="327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</row>
    <row r="32" spans="1:20" s="329" customFormat="1" ht="30" customHeight="1" x14ac:dyDescent="0.25">
      <c r="A32" s="321">
        <v>26</v>
      </c>
      <c r="B32" s="333" t="s">
        <v>224</v>
      </c>
      <c r="C32" s="323">
        <v>260</v>
      </c>
      <c r="D32" s="324">
        <v>25</v>
      </c>
      <c r="E32" s="325">
        <f t="shared" si="4"/>
        <v>6500</v>
      </c>
      <c r="F32" s="324">
        <v>38</v>
      </c>
      <c r="G32" s="325">
        <f t="shared" si="1"/>
        <v>1235</v>
      </c>
      <c r="H32" s="326">
        <f t="shared" si="2"/>
        <v>7735</v>
      </c>
      <c r="I32" s="327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</row>
    <row r="33" spans="1:20" s="329" customFormat="1" ht="30" customHeight="1" x14ac:dyDescent="0.25">
      <c r="A33" s="321">
        <v>27</v>
      </c>
      <c r="B33" s="333" t="s">
        <v>252</v>
      </c>
      <c r="C33" s="323">
        <v>200</v>
      </c>
      <c r="D33" s="324">
        <v>9</v>
      </c>
      <c r="E33" s="325">
        <f t="shared" si="4"/>
        <v>1800</v>
      </c>
      <c r="F33" s="324">
        <v>5</v>
      </c>
      <c r="G33" s="325">
        <f t="shared" si="1"/>
        <v>125</v>
      </c>
      <c r="H33" s="326">
        <f t="shared" si="2"/>
        <v>1925</v>
      </c>
      <c r="I33" s="327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</row>
    <row r="34" spans="1:20" s="329" customFormat="1" ht="30" customHeight="1" x14ac:dyDescent="0.25">
      <c r="A34" s="321">
        <v>28</v>
      </c>
      <c r="B34" s="333" t="s">
        <v>236</v>
      </c>
      <c r="C34" s="323">
        <v>200</v>
      </c>
      <c r="D34" s="324">
        <v>22</v>
      </c>
      <c r="E34" s="325">
        <f t="shared" si="4"/>
        <v>4400</v>
      </c>
      <c r="F34" s="324">
        <v>21</v>
      </c>
      <c r="G34" s="325">
        <f t="shared" si="1"/>
        <v>525</v>
      </c>
      <c r="H34" s="326">
        <f t="shared" si="2"/>
        <v>4925</v>
      </c>
      <c r="I34" s="327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</row>
    <row r="35" spans="1:20" s="329" customFormat="1" ht="30" customHeight="1" x14ac:dyDescent="0.25">
      <c r="A35" s="321">
        <v>29</v>
      </c>
      <c r="B35" s="333" t="s">
        <v>225</v>
      </c>
      <c r="C35" s="323">
        <v>200</v>
      </c>
      <c r="D35" s="324">
        <v>23</v>
      </c>
      <c r="E35" s="325">
        <f t="shared" si="4"/>
        <v>4600</v>
      </c>
      <c r="F35" s="324">
        <v>27</v>
      </c>
      <c r="G35" s="325">
        <f t="shared" si="1"/>
        <v>675</v>
      </c>
      <c r="H35" s="326">
        <f t="shared" si="2"/>
        <v>5275</v>
      </c>
      <c r="I35" s="327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</row>
    <row r="36" spans="1:20" s="329" customFormat="1" ht="30" customHeight="1" x14ac:dyDescent="0.25">
      <c r="A36" s="321">
        <v>30</v>
      </c>
      <c r="B36" s="333" t="s">
        <v>227</v>
      </c>
      <c r="C36" s="323">
        <v>200</v>
      </c>
      <c r="D36" s="324">
        <v>26</v>
      </c>
      <c r="E36" s="325">
        <f t="shared" si="4"/>
        <v>5200</v>
      </c>
      <c r="F36" s="324">
        <v>28</v>
      </c>
      <c r="G36" s="325">
        <f t="shared" si="1"/>
        <v>700</v>
      </c>
      <c r="H36" s="326">
        <f t="shared" si="2"/>
        <v>5900</v>
      </c>
      <c r="I36" s="327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</row>
    <row r="37" spans="1:20" s="329" customFormat="1" ht="30" customHeight="1" x14ac:dyDescent="0.25">
      <c r="A37" s="321">
        <v>31</v>
      </c>
      <c r="B37" s="333" t="s">
        <v>226</v>
      </c>
      <c r="C37" s="323">
        <v>200</v>
      </c>
      <c r="D37" s="324">
        <v>9</v>
      </c>
      <c r="E37" s="325">
        <f t="shared" si="4"/>
        <v>1800</v>
      </c>
      <c r="F37" s="324">
        <v>5</v>
      </c>
      <c r="G37" s="325">
        <f t="shared" si="1"/>
        <v>125</v>
      </c>
      <c r="H37" s="326">
        <f t="shared" si="2"/>
        <v>1925</v>
      </c>
      <c r="I37" s="327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</row>
    <row r="38" spans="1:20" s="329" customFormat="1" ht="30" customHeight="1" x14ac:dyDescent="0.25">
      <c r="A38" s="321">
        <v>32</v>
      </c>
      <c r="B38" s="333" t="s">
        <v>228</v>
      </c>
      <c r="C38" s="323">
        <v>200</v>
      </c>
      <c r="D38" s="324">
        <v>26</v>
      </c>
      <c r="E38" s="325">
        <f t="shared" si="4"/>
        <v>5200</v>
      </c>
      <c r="F38" s="324">
        <v>28</v>
      </c>
      <c r="G38" s="325">
        <f t="shared" si="1"/>
        <v>700</v>
      </c>
      <c r="H38" s="326">
        <f t="shared" si="2"/>
        <v>5900</v>
      </c>
      <c r="I38" s="327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</row>
    <row r="39" spans="1:20" s="329" customFormat="1" ht="30" customHeight="1" x14ac:dyDescent="0.25">
      <c r="A39" s="321">
        <v>33</v>
      </c>
      <c r="B39" s="333" t="s">
        <v>207</v>
      </c>
      <c r="C39" s="323">
        <v>692</v>
      </c>
      <c r="D39" s="324">
        <v>17.5</v>
      </c>
      <c r="E39" s="325">
        <f>C39*D39+5</f>
        <v>12115</v>
      </c>
      <c r="F39" s="324">
        <v>0</v>
      </c>
      <c r="G39" s="325">
        <f t="shared" si="1"/>
        <v>0</v>
      </c>
      <c r="H39" s="326">
        <f t="shared" si="2"/>
        <v>12115</v>
      </c>
      <c r="I39" s="327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</row>
    <row r="40" spans="1:20" s="329" customFormat="1" ht="30" customHeight="1" x14ac:dyDescent="0.25">
      <c r="A40" s="321">
        <v>34</v>
      </c>
      <c r="B40" s="333" t="s">
        <v>235</v>
      </c>
      <c r="C40" s="323">
        <v>200</v>
      </c>
      <c r="D40" s="324">
        <v>25</v>
      </c>
      <c r="E40" s="325">
        <f>C40*D40</f>
        <v>5000</v>
      </c>
      <c r="F40" s="324">
        <v>20</v>
      </c>
      <c r="G40" s="325">
        <f t="shared" si="1"/>
        <v>500</v>
      </c>
      <c r="H40" s="326">
        <f t="shared" si="2"/>
        <v>5500</v>
      </c>
      <c r="I40" s="327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</row>
    <row r="41" spans="1:20" s="329" customFormat="1" ht="30" customHeight="1" x14ac:dyDescent="0.25">
      <c r="A41" s="321">
        <v>35</v>
      </c>
      <c r="B41" s="332" t="s">
        <v>181</v>
      </c>
      <c r="C41" s="323">
        <v>250</v>
      </c>
      <c r="D41" s="324">
        <v>24</v>
      </c>
      <c r="E41" s="325">
        <f t="shared" si="0"/>
        <v>6000</v>
      </c>
      <c r="F41" s="324">
        <v>0</v>
      </c>
      <c r="G41" s="325">
        <f t="shared" si="1"/>
        <v>0</v>
      </c>
      <c r="H41" s="326">
        <f>E41+G41</f>
        <v>6000</v>
      </c>
      <c r="I41" s="327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</row>
    <row r="42" spans="1:20" s="342" customFormat="1" ht="30" customHeight="1" thickBot="1" x14ac:dyDescent="0.3">
      <c r="A42" s="334"/>
      <c r="B42" s="335" t="s">
        <v>26</v>
      </c>
      <c r="C42" s="336"/>
      <c r="D42" s="336"/>
      <c r="E42" s="337">
        <f>SUM(E7:E41)</f>
        <v>183488</v>
      </c>
      <c r="F42" s="338" t="s">
        <v>22</v>
      </c>
      <c r="G42" s="337">
        <f>SUM(G7:G41)</f>
        <v>15430</v>
      </c>
      <c r="H42" s="339">
        <f>SUM(H7:H41)</f>
        <v>198918</v>
      </c>
      <c r="I42" s="340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</row>
    <row r="43" spans="1:20" s="69" customFormat="1" ht="30" x14ac:dyDescent="0.4">
      <c r="A43" s="68"/>
      <c r="B43" s="317"/>
      <c r="C43" s="70"/>
      <c r="D43" s="70"/>
      <c r="E43" s="221"/>
      <c r="F43" s="222"/>
      <c r="G43" s="221"/>
      <c r="H43" s="318"/>
      <c r="I43" s="221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pans="1:20" s="72" customFormat="1" ht="27" x14ac:dyDescent="0.35"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</row>
    <row r="45" spans="1:20" s="314" customFormat="1" ht="19.5" x14ac:dyDescent="0.25">
      <c r="B45" s="227" t="s">
        <v>255</v>
      </c>
      <c r="C45" s="315"/>
      <c r="D45" s="227"/>
      <c r="E45" s="316"/>
      <c r="F45" s="227"/>
      <c r="G45" s="227"/>
      <c r="H45" s="227"/>
      <c r="I45" s="316" t="s">
        <v>107</v>
      </c>
    </row>
    <row r="46" spans="1:20" s="314" customFormat="1" ht="19.5" x14ac:dyDescent="0.25">
      <c r="B46" s="227"/>
      <c r="C46" s="315"/>
      <c r="D46" s="227"/>
      <c r="E46" s="316"/>
      <c r="F46" s="227"/>
      <c r="G46" s="227"/>
      <c r="H46" s="227"/>
      <c r="I46" s="227"/>
      <c r="J46" s="227"/>
    </row>
    <row r="47" spans="1:20" s="314" customFormat="1" ht="19.5" x14ac:dyDescent="0.25">
      <c r="B47" s="227"/>
      <c r="C47" s="315"/>
      <c r="D47" s="227"/>
      <c r="E47" s="316"/>
      <c r="F47" s="227"/>
      <c r="G47" s="227"/>
      <c r="H47" s="227"/>
      <c r="I47" s="227"/>
      <c r="J47" s="227"/>
    </row>
    <row r="48" spans="1:20" s="314" customFormat="1" ht="19.5" x14ac:dyDescent="0.25">
      <c r="B48" s="227"/>
      <c r="C48" s="315"/>
      <c r="D48" s="227"/>
      <c r="E48" s="316"/>
      <c r="F48" s="227"/>
      <c r="G48" s="227"/>
      <c r="H48" s="227"/>
      <c r="I48" s="227"/>
      <c r="J48" s="227"/>
    </row>
    <row r="49" spans="2:10" s="314" customFormat="1" ht="19.5" x14ac:dyDescent="0.25">
      <c r="B49" s="227"/>
      <c r="C49" s="315"/>
      <c r="D49" s="227"/>
      <c r="E49" s="227"/>
      <c r="F49" s="227"/>
      <c r="G49" s="227"/>
      <c r="H49" s="227"/>
      <c r="I49" s="227"/>
      <c r="J49" s="227"/>
    </row>
    <row r="50" spans="2:10" s="314" customFormat="1" ht="19.5" x14ac:dyDescent="0.25">
      <c r="B50" s="227"/>
      <c r="C50" s="315"/>
      <c r="D50" s="227"/>
      <c r="E50" s="227"/>
      <c r="F50" s="227"/>
      <c r="G50" s="227"/>
      <c r="H50" s="227"/>
      <c r="I50" s="227"/>
      <c r="J50" s="227"/>
    </row>
    <row r="51" spans="2:10" s="314" customFormat="1" ht="19.5" x14ac:dyDescent="0.25">
      <c r="B51" s="227" t="s">
        <v>256</v>
      </c>
      <c r="C51" s="315"/>
      <c r="D51" s="227"/>
      <c r="E51" s="227"/>
      <c r="F51" s="227"/>
      <c r="G51" s="227"/>
      <c r="H51" s="227"/>
      <c r="I51" s="227"/>
      <c r="J51" s="227"/>
    </row>
  </sheetData>
  <pageMargins left="0.70866141732283472" right="0.70866141732283472" top="0.74803149606299213" bottom="0.74803149606299213" header="0.31496062992125984" footer="0.31496062992125984"/>
  <pageSetup scale="83" orientation="portrait" horizontalDpi="300" verticalDpi="300" r:id="rId1"/>
  <rowBreaks count="1" manualBreakCount="1">
    <brk id="26" max="8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7"/>
  <sheetViews>
    <sheetView workbookViewId="0">
      <selection activeCell="L12" sqref="L12"/>
    </sheetView>
  </sheetViews>
  <sheetFormatPr defaultRowHeight="14.25" x14ac:dyDescent="0.2"/>
  <cols>
    <col min="1" max="1" width="9.140625" style="348"/>
    <col min="2" max="2" width="27.28515625" style="348" customWidth="1"/>
    <col min="3" max="3" width="16.7109375" style="348" hidden="1" customWidth="1"/>
    <col min="4" max="4" width="9.5703125" style="348" hidden="1" customWidth="1"/>
    <col min="5" max="5" width="9.140625" style="348" hidden="1" customWidth="1"/>
    <col min="6" max="6" width="26.5703125" style="348" customWidth="1"/>
    <col min="7" max="7" width="29.85546875" style="348" customWidth="1"/>
    <col min="8" max="16384" width="9.140625" style="348"/>
  </cols>
  <sheetData>
    <row r="1" spans="1:10" s="54" customFormat="1" ht="24.95" customHeight="1" x14ac:dyDescent="0.2"/>
    <row r="2" spans="1:10" s="54" customFormat="1" ht="24.95" customHeight="1" x14ac:dyDescent="0.2"/>
    <row r="3" spans="1:10" s="54" customFormat="1" ht="24.95" customHeight="1" x14ac:dyDescent="0.2"/>
    <row r="4" spans="1:10" s="54" customFormat="1" ht="24.95" customHeight="1" x14ac:dyDescent="0.2">
      <c r="B4" s="54" t="s">
        <v>248</v>
      </c>
    </row>
    <row r="5" spans="1:10" s="54" customFormat="1" ht="24.95" customHeight="1" x14ac:dyDescent="0.2">
      <c r="B5" s="54" t="s">
        <v>249</v>
      </c>
    </row>
    <row r="6" spans="1:10" s="54" customFormat="1" ht="24.95" customHeight="1" thickBot="1" x14ac:dyDescent="0.3">
      <c r="C6" s="227" t="s">
        <v>217</v>
      </c>
      <c r="G6" s="54" t="s">
        <v>264</v>
      </c>
    </row>
    <row r="7" spans="1:10" s="227" customFormat="1" ht="52.5" customHeight="1" x14ac:dyDescent="0.25">
      <c r="A7" s="352" t="s">
        <v>98</v>
      </c>
      <c r="B7" s="353" t="s">
        <v>99</v>
      </c>
      <c r="C7" s="353" t="s">
        <v>6</v>
      </c>
      <c r="D7" s="354" t="s">
        <v>100</v>
      </c>
      <c r="E7" s="354" t="s">
        <v>101</v>
      </c>
      <c r="F7" s="354" t="s">
        <v>130</v>
      </c>
      <c r="G7" s="355" t="s">
        <v>179</v>
      </c>
    </row>
    <row r="8" spans="1:10" s="314" customFormat="1" ht="41.25" customHeight="1" x14ac:dyDescent="0.25">
      <c r="A8" s="356">
        <v>1</v>
      </c>
      <c r="B8" s="349" t="s">
        <v>238</v>
      </c>
      <c r="C8" s="349" t="s">
        <v>161</v>
      </c>
      <c r="D8" s="350">
        <v>12</v>
      </c>
      <c r="E8" s="350">
        <v>340</v>
      </c>
      <c r="F8" s="351">
        <f>D8*E8</f>
        <v>4080</v>
      </c>
      <c r="G8" s="357"/>
    </row>
    <row r="9" spans="1:10" s="314" customFormat="1" ht="41.25" customHeight="1" thickBot="1" x14ac:dyDescent="0.3">
      <c r="A9" s="358"/>
      <c r="B9" s="359" t="s">
        <v>26</v>
      </c>
      <c r="C9" s="360"/>
      <c r="D9" s="361"/>
      <c r="E9" s="361"/>
      <c r="F9" s="362">
        <f>SUM(F8:F8)</f>
        <v>4080</v>
      </c>
      <c r="G9" s="363"/>
    </row>
    <row r="10" spans="1:10" s="314" customFormat="1" ht="24.95" customHeight="1" x14ac:dyDescent="0.25"/>
    <row r="11" spans="1:10" s="314" customFormat="1" ht="19.5" x14ac:dyDescent="0.25">
      <c r="B11" s="227" t="s">
        <v>257</v>
      </c>
      <c r="C11" s="315"/>
      <c r="D11" s="227"/>
      <c r="E11" s="316"/>
      <c r="F11" s="227" t="s">
        <v>258</v>
      </c>
      <c r="G11" s="227" t="s">
        <v>107</v>
      </c>
      <c r="H11" s="316"/>
    </row>
    <row r="12" spans="1:10" s="314" customFormat="1" ht="19.5" x14ac:dyDescent="0.25">
      <c r="B12" s="227"/>
      <c r="C12" s="315"/>
      <c r="D12" s="227"/>
      <c r="E12" s="316"/>
      <c r="F12" s="227"/>
      <c r="G12" s="227"/>
      <c r="H12" s="227"/>
      <c r="I12" s="227"/>
      <c r="J12" s="227"/>
    </row>
    <row r="13" spans="1:10" s="314" customFormat="1" ht="19.5" x14ac:dyDescent="0.25">
      <c r="B13" s="227"/>
      <c r="C13" s="315"/>
      <c r="D13" s="227"/>
      <c r="E13" s="316"/>
      <c r="F13" s="227"/>
      <c r="G13" s="227"/>
      <c r="H13" s="227"/>
      <c r="I13" s="227"/>
      <c r="J13" s="227"/>
    </row>
    <row r="14" spans="1:10" s="314" customFormat="1" ht="19.5" x14ac:dyDescent="0.25">
      <c r="B14" s="227"/>
      <c r="C14" s="315"/>
      <c r="D14" s="227"/>
      <c r="E14" s="316"/>
      <c r="F14" s="227"/>
      <c r="G14" s="227"/>
      <c r="H14" s="227"/>
      <c r="I14" s="227"/>
      <c r="J14" s="227"/>
    </row>
    <row r="15" spans="1:10" s="314" customFormat="1" ht="19.5" x14ac:dyDescent="0.25">
      <c r="B15" s="227"/>
      <c r="C15" s="315"/>
      <c r="D15" s="227"/>
      <c r="E15" s="227"/>
      <c r="F15" s="227"/>
      <c r="G15" s="227"/>
      <c r="H15" s="227"/>
      <c r="I15" s="227"/>
      <c r="J15" s="227"/>
    </row>
    <row r="16" spans="1:10" s="314" customFormat="1" ht="19.5" x14ac:dyDescent="0.25">
      <c r="B16" s="227"/>
      <c r="C16" s="315"/>
      <c r="D16" s="227"/>
      <c r="E16" s="227"/>
      <c r="F16" s="227"/>
      <c r="G16" s="227"/>
      <c r="H16" s="227"/>
      <c r="I16" s="227"/>
      <c r="J16" s="227"/>
    </row>
    <row r="17" spans="2:10" s="314" customFormat="1" ht="19.5" x14ac:dyDescent="0.25">
      <c r="B17" s="227" t="s">
        <v>256</v>
      </c>
      <c r="C17" s="315"/>
      <c r="D17" s="227"/>
      <c r="E17" s="227"/>
      <c r="F17" s="227"/>
      <c r="G17" s="227"/>
      <c r="H17" s="227"/>
      <c r="I17" s="227"/>
      <c r="J17" s="227"/>
    </row>
  </sheetData>
  <pageMargins left="0.70866141732283472" right="0.70866141732283472" top="0.74803149606299213" bottom="0.74803149606299213" header="0.31496062992125984" footer="0.31496062992125984"/>
  <pageSetup scale="90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9"/>
  <sheetViews>
    <sheetView workbookViewId="0">
      <selection activeCell="AC17" sqref="AC17"/>
    </sheetView>
  </sheetViews>
  <sheetFormatPr defaultRowHeight="15" x14ac:dyDescent="0.25"/>
  <cols>
    <col min="1" max="1" width="9" customWidth="1"/>
    <col min="2" max="4" width="9.140625" hidden="1" customWidth="1"/>
    <col min="5" max="5" width="30.42578125" customWidth="1"/>
    <col min="6" max="6" width="8.42578125" hidden="1" customWidth="1"/>
    <col min="7" max="24" width="9.140625" hidden="1" customWidth="1"/>
    <col min="25" max="25" width="13.28515625" customWidth="1"/>
    <col min="26" max="26" width="4.140625" hidden="1" customWidth="1"/>
    <col min="27" max="27" width="47.42578125" customWidth="1"/>
  </cols>
  <sheetData>
    <row r="1" spans="1:27" s="138" customFormat="1" ht="30" customHeight="1" x14ac:dyDescent="0.3">
      <c r="I1" s="139"/>
      <c r="V1" s="139"/>
      <c r="W1" s="139"/>
      <c r="X1" s="139"/>
      <c r="Y1" s="139"/>
    </row>
    <row r="2" spans="1:27" s="54" customFormat="1" ht="53.25" customHeight="1" x14ac:dyDescent="0.2">
      <c r="B2" s="258" t="s">
        <v>240</v>
      </c>
      <c r="C2" s="258"/>
      <c r="D2" s="258"/>
      <c r="E2" s="258" t="s">
        <v>259</v>
      </c>
      <c r="F2" s="258"/>
      <c r="G2" s="258"/>
      <c r="H2" s="258"/>
      <c r="I2" s="258"/>
      <c r="J2" s="258"/>
    </row>
    <row r="3" spans="1:27" s="54" customFormat="1" ht="26.25" customHeight="1" x14ac:dyDescent="0.2">
      <c r="B3" s="258"/>
      <c r="C3" s="258"/>
      <c r="D3" s="258"/>
      <c r="E3" s="258" t="s">
        <v>260</v>
      </c>
      <c r="F3" s="258"/>
      <c r="G3" s="258"/>
      <c r="H3" s="258"/>
      <c r="I3" s="258"/>
      <c r="J3" s="258"/>
    </row>
    <row r="4" spans="1:27" s="54" customFormat="1" ht="26.25" customHeight="1" x14ac:dyDescent="0.2">
      <c r="B4" s="258"/>
      <c r="C4" s="258"/>
      <c r="D4" s="258"/>
      <c r="E4" s="258"/>
      <c r="F4" s="258"/>
      <c r="G4" s="258"/>
      <c r="H4" s="258"/>
      <c r="I4" s="258"/>
      <c r="J4" s="258"/>
      <c r="AA4" s="374" t="s">
        <v>264</v>
      </c>
    </row>
    <row r="5" spans="1:27" s="138" customFormat="1" ht="61.5" customHeight="1" x14ac:dyDescent="0.3">
      <c r="A5" s="364" t="s">
        <v>3</v>
      </c>
      <c r="B5" s="365" t="s">
        <v>4</v>
      </c>
      <c r="C5" s="366" t="s">
        <v>5</v>
      </c>
      <c r="D5" s="366" t="s">
        <v>6</v>
      </c>
      <c r="E5" s="373" t="s">
        <v>49</v>
      </c>
      <c r="F5" s="367" t="s">
        <v>8</v>
      </c>
      <c r="G5" s="367" t="s">
        <v>9</v>
      </c>
      <c r="H5" s="368" t="s">
        <v>39</v>
      </c>
      <c r="I5" s="367" t="s">
        <v>13</v>
      </c>
      <c r="J5" s="369" t="s">
        <v>14</v>
      </c>
      <c r="K5" s="370" t="s">
        <v>50</v>
      </c>
      <c r="L5" s="370" t="s">
        <v>16</v>
      </c>
      <c r="M5" s="371" t="s">
        <v>154</v>
      </c>
      <c r="N5" s="372" t="s">
        <v>17</v>
      </c>
      <c r="O5" s="372" t="s">
        <v>152</v>
      </c>
      <c r="P5" s="372" t="s">
        <v>153</v>
      </c>
      <c r="Q5" s="372" t="s">
        <v>18</v>
      </c>
      <c r="R5" s="372" t="s">
        <v>193</v>
      </c>
      <c r="S5" s="373" t="s">
        <v>19</v>
      </c>
      <c r="T5" s="373" t="s">
        <v>20</v>
      </c>
      <c r="U5" s="373" t="s">
        <v>21</v>
      </c>
      <c r="V5" s="373" t="s">
        <v>51</v>
      </c>
      <c r="W5" s="373" t="s">
        <v>22</v>
      </c>
      <c r="X5" s="373" t="s">
        <v>23</v>
      </c>
      <c r="Y5" s="373" t="s">
        <v>24</v>
      </c>
      <c r="Z5" s="274" t="s">
        <v>25</v>
      </c>
      <c r="AA5" s="262" t="s">
        <v>179</v>
      </c>
    </row>
    <row r="6" spans="1:27" s="164" customFormat="1" ht="53.25" hidden="1" customHeight="1" x14ac:dyDescent="0.3">
      <c r="A6" s="151">
        <v>1</v>
      </c>
      <c r="B6" s="152">
        <v>5605576889</v>
      </c>
      <c r="C6" s="153">
        <v>100664273155</v>
      </c>
      <c r="D6" s="154" t="s">
        <v>52</v>
      </c>
      <c r="E6" s="155" t="s">
        <v>53</v>
      </c>
      <c r="F6" s="165">
        <v>42345</v>
      </c>
      <c r="G6" s="157">
        <v>12600</v>
      </c>
      <c r="H6" s="158">
        <f>G6/26</f>
        <v>484.61538461538464</v>
      </c>
      <c r="I6" s="159">
        <v>24.5</v>
      </c>
      <c r="J6" s="158">
        <f>H6*I6</f>
        <v>11873.076923076924</v>
      </c>
      <c r="K6" s="160">
        <f>J6*80%</f>
        <v>9498.461538461539</v>
      </c>
      <c r="L6" s="160">
        <f t="shared" ref="L6:L8" si="0">K6*12%</f>
        <v>1139.8153846153846</v>
      </c>
      <c r="M6" s="160">
        <f t="shared" ref="M6:M8" si="1">K6*13%</f>
        <v>1234.8000000000002</v>
      </c>
      <c r="N6" s="160">
        <f t="shared" ref="N6:N8" si="2">L6+M6</f>
        <v>2374.6153846153848</v>
      </c>
      <c r="O6" s="160">
        <f>J6*0.75%</f>
        <v>89.04807692307692</v>
      </c>
      <c r="P6" s="160">
        <f>J6*3.25%</f>
        <v>385.87500000000006</v>
      </c>
      <c r="Q6" s="160">
        <f t="shared" ref="Q6" si="3">O6+P6</f>
        <v>474.92307692307696</v>
      </c>
      <c r="R6" s="160"/>
      <c r="S6" s="160">
        <f t="shared" ref="S6:S8" si="4">L6+O6+R6</f>
        <v>1228.8634615384615</v>
      </c>
      <c r="T6" s="160">
        <f t="shared" ref="T6:T8" si="5">J6-S6</f>
        <v>10644.213461538462</v>
      </c>
      <c r="U6" s="161"/>
      <c r="V6" s="162"/>
      <c r="W6" s="163">
        <f t="shared" ref="W6:W8" si="6">T6+U6-V6</f>
        <v>10644.213461538462</v>
      </c>
      <c r="X6" s="163">
        <f t="shared" ref="X6:X7" si="7">W6</f>
        <v>10644.213461538462</v>
      </c>
      <c r="Y6" s="163">
        <v>0</v>
      </c>
      <c r="Z6" s="163">
        <v>57110100003666</v>
      </c>
      <c r="AA6" s="319"/>
    </row>
    <row r="7" spans="1:27" s="164" customFormat="1" ht="53.25" hidden="1" customHeight="1" x14ac:dyDescent="0.3">
      <c r="A7" s="151">
        <v>2</v>
      </c>
      <c r="B7" s="166">
        <v>5607331172</v>
      </c>
      <c r="C7" s="170">
        <v>101279524034</v>
      </c>
      <c r="D7" s="171" t="s">
        <v>54</v>
      </c>
      <c r="E7" s="166" t="s">
        <v>55</v>
      </c>
      <c r="F7" s="167">
        <v>43133</v>
      </c>
      <c r="G7" s="172">
        <v>16200</v>
      </c>
      <c r="H7" s="158">
        <f t="shared" ref="H7" si="8">G7/26</f>
        <v>623.07692307692309</v>
      </c>
      <c r="I7" s="168">
        <v>20</v>
      </c>
      <c r="J7" s="158">
        <f t="shared" ref="J7" si="9">H7*I7</f>
        <v>12461.538461538461</v>
      </c>
      <c r="K7" s="160">
        <f>J7*80%</f>
        <v>9969.2307692307695</v>
      </c>
      <c r="L7" s="169">
        <f t="shared" si="0"/>
        <v>1196.3076923076924</v>
      </c>
      <c r="M7" s="160">
        <f t="shared" si="1"/>
        <v>1296</v>
      </c>
      <c r="N7" s="169">
        <f t="shared" si="2"/>
        <v>2492.3076923076924</v>
      </c>
      <c r="O7" s="169">
        <f>J7*0.75%</f>
        <v>93.461538461538453</v>
      </c>
      <c r="P7" s="169">
        <f>J7*3.25%</f>
        <v>405</v>
      </c>
      <c r="Q7" s="169">
        <f>O7+P7</f>
        <v>498.46153846153845</v>
      </c>
      <c r="R7" s="160"/>
      <c r="S7" s="160">
        <f t="shared" si="4"/>
        <v>1289.7692307692309</v>
      </c>
      <c r="T7" s="169">
        <f t="shared" si="5"/>
        <v>11171.76923076923</v>
      </c>
      <c r="U7" s="169"/>
      <c r="V7" s="173"/>
      <c r="W7" s="174">
        <f t="shared" si="6"/>
        <v>11171.76923076923</v>
      </c>
      <c r="X7" s="174">
        <f t="shared" si="7"/>
        <v>11171.76923076923</v>
      </c>
      <c r="Y7" s="174">
        <v>0</v>
      </c>
      <c r="Z7" s="163">
        <v>57110100003726</v>
      </c>
      <c r="AA7" s="319"/>
    </row>
    <row r="8" spans="1:27" s="164" customFormat="1" ht="53.25" customHeight="1" x14ac:dyDescent="0.3">
      <c r="A8" s="151">
        <v>1</v>
      </c>
      <c r="B8" s="166"/>
      <c r="C8" s="170"/>
      <c r="D8" s="171" t="s">
        <v>189</v>
      </c>
      <c r="E8" s="166" t="s">
        <v>234</v>
      </c>
      <c r="F8" s="167"/>
      <c r="G8" s="172">
        <v>27000</v>
      </c>
      <c r="H8" s="158">
        <v>1038</v>
      </c>
      <c r="I8" s="168">
        <v>6.5</v>
      </c>
      <c r="J8" s="158">
        <f>H8*I8+3</f>
        <v>6750</v>
      </c>
      <c r="K8" s="160">
        <f>J8*80%</f>
        <v>5400</v>
      </c>
      <c r="L8" s="169">
        <f t="shared" si="0"/>
        <v>648</v>
      </c>
      <c r="M8" s="160">
        <f t="shared" si="1"/>
        <v>702</v>
      </c>
      <c r="N8" s="169">
        <f t="shared" si="2"/>
        <v>1350</v>
      </c>
      <c r="O8" s="169">
        <f>J8*0.75%</f>
        <v>50.625</v>
      </c>
      <c r="P8" s="169">
        <f>J8*3.25%</f>
        <v>219.375</v>
      </c>
      <c r="Q8" s="169">
        <f>O8+P8</f>
        <v>270</v>
      </c>
      <c r="R8" s="160"/>
      <c r="S8" s="160">
        <f t="shared" si="4"/>
        <v>698.625</v>
      </c>
      <c r="T8" s="169">
        <f t="shared" si="5"/>
        <v>6051.375</v>
      </c>
      <c r="U8" s="169"/>
      <c r="V8" s="173"/>
      <c r="W8" s="174">
        <f t="shared" si="6"/>
        <v>6051.375</v>
      </c>
      <c r="X8" s="174">
        <v>0</v>
      </c>
      <c r="Y8" s="174">
        <v>6049</v>
      </c>
      <c r="Z8" s="163"/>
      <c r="AA8" s="319"/>
    </row>
    <row r="9" spans="1:27" s="176" customFormat="1" ht="63" customHeight="1" x14ac:dyDescent="0.3">
      <c r="A9" s="151"/>
      <c r="B9" s="152"/>
      <c r="C9" s="153"/>
      <c r="D9" s="161"/>
      <c r="E9" s="152" t="s">
        <v>26</v>
      </c>
      <c r="F9" s="156"/>
      <c r="G9" s="175">
        <f>SUM(G6:G8)</f>
        <v>55800</v>
      </c>
      <c r="H9" s="158"/>
      <c r="I9" s="175"/>
      <c r="J9" s="175">
        <f t="shared" ref="J9:Q9" si="10">SUM(J6:J8)</f>
        <v>31084.615384615383</v>
      </c>
      <c r="K9" s="175">
        <f t="shared" si="10"/>
        <v>24867.692307692309</v>
      </c>
      <c r="L9" s="175">
        <f t="shared" si="10"/>
        <v>2984.123076923077</v>
      </c>
      <c r="M9" s="175">
        <f t="shared" si="10"/>
        <v>3232.8</v>
      </c>
      <c r="N9" s="175">
        <f t="shared" si="10"/>
        <v>6216.9230769230771</v>
      </c>
      <c r="O9" s="175">
        <f t="shared" si="10"/>
        <v>233.13461538461536</v>
      </c>
      <c r="P9" s="175">
        <f t="shared" si="10"/>
        <v>1010.25</v>
      </c>
      <c r="Q9" s="175">
        <f t="shared" si="10"/>
        <v>1243.3846153846155</v>
      </c>
      <c r="R9" s="175"/>
      <c r="S9" s="175">
        <f>SUM(S6:S8)</f>
        <v>3217.2576923076922</v>
      </c>
      <c r="T9" s="175">
        <f>SUM(T6:T8)</f>
        <v>27867.357692307691</v>
      </c>
      <c r="U9" s="175">
        <f t="shared" ref="U9:V9" si="11">SUM(U6:U7)</f>
        <v>0</v>
      </c>
      <c r="V9" s="163">
        <f t="shared" si="11"/>
        <v>0</v>
      </c>
      <c r="W9" s="163">
        <f>SUM(W6:W8)</f>
        <v>27867.357692307691</v>
      </c>
      <c r="X9" s="163">
        <f>SUM(X6:X8)</f>
        <v>21815.982692307691</v>
      </c>
      <c r="Y9" s="163">
        <f>SUM(Y6:Y8)</f>
        <v>6049</v>
      </c>
      <c r="Z9" s="161"/>
      <c r="AA9" s="320"/>
    </row>
    <row r="10" spans="1:27" s="138" customFormat="1" ht="36.75" customHeight="1" x14ac:dyDescent="0.3">
      <c r="I10" s="139"/>
      <c r="V10" s="139"/>
      <c r="W10" s="139"/>
      <c r="X10" s="139"/>
      <c r="Y10" s="139"/>
    </row>
    <row r="11" spans="1:27" s="314" customFormat="1" ht="19.5" x14ac:dyDescent="0.25">
      <c r="B11" s="227" t="s">
        <v>255</v>
      </c>
      <c r="C11" s="315"/>
      <c r="D11" s="227"/>
      <c r="E11" s="316" t="s">
        <v>261</v>
      </c>
      <c r="F11" s="227"/>
      <c r="G11" s="227"/>
      <c r="H11" s="227"/>
      <c r="I11" s="316" t="s">
        <v>107</v>
      </c>
      <c r="Y11" s="227" t="s">
        <v>258</v>
      </c>
      <c r="Z11" s="227"/>
      <c r="AA11" s="316" t="s">
        <v>107</v>
      </c>
    </row>
    <row r="12" spans="1:27" s="314" customFormat="1" ht="19.5" x14ac:dyDescent="0.25">
      <c r="B12" s="227"/>
      <c r="C12" s="315"/>
      <c r="D12" s="227"/>
      <c r="E12" s="316"/>
      <c r="F12" s="227"/>
      <c r="G12" s="227"/>
      <c r="H12" s="227"/>
      <c r="I12" s="316"/>
      <c r="Y12" s="227"/>
      <c r="Z12" s="227"/>
      <c r="AA12" s="227"/>
    </row>
    <row r="13" spans="1:27" s="314" customFormat="1" ht="19.5" x14ac:dyDescent="0.25">
      <c r="B13" s="227"/>
      <c r="C13" s="315"/>
      <c r="D13" s="227"/>
      <c r="E13" s="316"/>
      <c r="F13" s="227"/>
      <c r="G13" s="227"/>
      <c r="H13" s="227"/>
      <c r="I13" s="316"/>
      <c r="Y13" s="227"/>
      <c r="Z13" s="227"/>
      <c r="AA13" s="227"/>
    </row>
    <row r="14" spans="1:27" s="314" customFormat="1" ht="19.5" x14ac:dyDescent="0.25">
      <c r="B14" s="227"/>
      <c r="C14" s="315"/>
      <c r="D14" s="227"/>
      <c r="E14" s="316"/>
      <c r="F14" s="227"/>
      <c r="G14" s="227"/>
      <c r="H14" s="227"/>
      <c r="I14" s="227"/>
      <c r="J14" s="227"/>
      <c r="Y14" s="227"/>
      <c r="Z14" s="227"/>
      <c r="AA14" s="227"/>
    </row>
    <row r="15" spans="1:27" s="314" customFormat="1" ht="19.5" x14ac:dyDescent="0.25">
      <c r="B15" s="227"/>
      <c r="C15" s="315"/>
      <c r="D15" s="227"/>
      <c r="E15" s="316"/>
      <c r="F15" s="227"/>
      <c r="G15" s="227"/>
      <c r="H15" s="227"/>
      <c r="I15" s="227"/>
      <c r="J15" s="227"/>
      <c r="Y15" s="227"/>
      <c r="Z15" s="227"/>
      <c r="AA15" s="227"/>
    </row>
    <row r="16" spans="1:27" s="314" customFormat="1" ht="19.5" x14ac:dyDescent="0.25">
      <c r="B16" s="227"/>
      <c r="C16" s="315"/>
      <c r="D16" s="227"/>
      <c r="E16" s="316" t="s">
        <v>262</v>
      </c>
      <c r="F16" s="227"/>
      <c r="G16" s="227"/>
      <c r="H16" s="227"/>
      <c r="I16" s="227"/>
      <c r="J16" s="227"/>
      <c r="Y16" s="227"/>
      <c r="Z16" s="227"/>
      <c r="AA16" s="316" t="s">
        <v>263</v>
      </c>
    </row>
    <row r="17" spans="2:10" s="314" customFormat="1" ht="19.5" x14ac:dyDescent="0.25">
      <c r="B17" s="227"/>
      <c r="C17" s="315"/>
      <c r="D17" s="227"/>
      <c r="E17" s="227"/>
      <c r="F17" s="227"/>
      <c r="G17" s="227"/>
      <c r="H17" s="227"/>
      <c r="I17" s="227"/>
      <c r="J17" s="227"/>
    </row>
    <row r="18" spans="2:10" s="314" customFormat="1" ht="19.5" x14ac:dyDescent="0.25">
      <c r="B18" s="227"/>
      <c r="C18" s="315"/>
      <c r="D18" s="227"/>
      <c r="E18" s="227"/>
      <c r="F18" s="227"/>
      <c r="G18" s="227"/>
      <c r="H18" s="227"/>
      <c r="I18" s="227"/>
      <c r="J18" s="227"/>
    </row>
    <row r="19" spans="2:10" s="314" customFormat="1" ht="19.5" x14ac:dyDescent="0.25">
      <c r="B19" s="227" t="s">
        <v>256</v>
      </c>
      <c r="C19" s="315"/>
      <c r="D19" s="227"/>
      <c r="E19" s="227"/>
      <c r="F19" s="227"/>
      <c r="G19" s="227"/>
      <c r="H19" s="227"/>
      <c r="I19" s="227"/>
      <c r="J19" s="227"/>
    </row>
  </sheetData>
  <pageMargins left="0.70866141732283472" right="0.70866141732283472" top="0.74803149606299213" bottom="0.74803149606299213" header="0.31496062992125984" footer="0.31496062992125984"/>
  <pageSetup scale="70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16"/>
  <sheetViews>
    <sheetView topLeftCell="A23" workbookViewId="0">
      <selection activeCell="C37" sqref="C37"/>
    </sheetView>
  </sheetViews>
  <sheetFormatPr defaultRowHeight="27" x14ac:dyDescent="0.35"/>
  <cols>
    <col min="1" max="1" width="10.140625" style="74" bestFit="1" customWidth="1"/>
    <col min="2" max="2" width="49.28515625" style="74" customWidth="1"/>
    <col min="3" max="3" width="39.7109375" style="75" customWidth="1"/>
    <col min="4" max="4" width="37.7109375" style="75" customWidth="1"/>
    <col min="5" max="5" width="12.5703125" style="75" customWidth="1"/>
    <col min="6" max="7" width="13.7109375" style="75" customWidth="1"/>
    <col min="8" max="10" width="9.140625" style="75" customWidth="1"/>
    <col min="11" max="11" width="12.28515625" style="75" customWidth="1"/>
    <col min="12" max="13" width="9.140625" style="75" customWidth="1"/>
    <col min="14" max="14" width="9.140625" style="74" customWidth="1"/>
    <col min="15" max="16384" width="9.140625" style="74"/>
  </cols>
  <sheetData>
    <row r="1" spans="1:13" s="57" customFormat="1" ht="30" x14ac:dyDescent="0.4"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57" customFormat="1" ht="30" x14ac:dyDescent="0.4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s="57" customFormat="1" ht="30" x14ac:dyDescent="0.4">
      <c r="B3" s="57" t="s">
        <v>246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s="57" customFormat="1" ht="30" x14ac:dyDescent="0.4">
      <c r="B4" s="57" t="s">
        <v>247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s="57" customFormat="1" ht="30" x14ac:dyDescent="0.4">
      <c r="C5" s="58"/>
      <c r="D5" s="58" t="s">
        <v>275</v>
      </c>
      <c r="E5" s="58"/>
      <c r="F5" s="58"/>
      <c r="G5" s="58"/>
      <c r="H5" s="58"/>
      <c r="I5" s="58"/>
      <c r="J5" s="58"/>
      <c r="K5" s="58"/>
      <c r="L5" s="58"/>
      <c r="M5" s="58"/>
    </row>
    <row r="6" spans="1:13" s="57" customFormat="1" ht="60" x14ac:dyDescent="0.4">
      <c r="A6" s="66" t="s">
        <v>27</v>
      </c>
      <c r="B6" s="67" t="s">
        <v>28</v>
      </c>
      <c r="C6" s="67" t="s">
        <v>274</v>
      </c>
      <c r="D6" s="67" t="s">
        <v>179</v>
      </c>
      <c r="E6" s="58"/>
      <c r="F6" s="58"/>
      <c r="G6" s="58"/>
      <c r="H6" s="58"/>
      <c r="I6" s="58"/>
      <c r="J6" s="58"/>
      <c r="K6" s="58"/>
      <c r="L6" s="58"/>
      <c r="M6" s="58"/>
    </row>
    <row r="7" spans="1:13" s="183" customFormat="1" ht="30" x14ac:dyDescent="0.4">
      <c r="A7" s="177">
        <v>1</v>
      </c>
      <c r="B7" s="378" t="s">
        <v>87</v>
      </c>
      <c r="C7" s="381">
        <v>3453</v>
      </c>
      <c r="D7" s="381"/>
      <c r="E7" s="182"/>
      <c r="F7" s="182"/>
      <c r="G7" s="182"/>
      <c r="H7" s="182"/>
      <c r="I7" s="182"/>
      <c r="J7" s="182"/>
      <c r="K7" s="182"/>
      <c r="L7" s="182"/>
      <c r="M7" s="182"/>
    </row>
    <row r="8" spans="1:13" s="183" customFormat="1" ht="30" x14ac:dyDescent="0.4">
      <c r="A8" s="177">
        <v>2</v>
      </c>
      <c r="B8" s="181" t="s">
        <v>151</v>
      </c>
      <c r="C8" s="381">
        <v>4359</v>
      </c>
      <c r="D8" s="381"/>
      <c r="E8" s="182"/>
      <c r="F8" s="182"/>
      <c r="G8" s="182"/>
      <c r="H8" s="182"/>
      <c r="I8" s="182"/>
      <c r="J8" s="182"/>
      <c r="K8" s="182"/>
      <c r="L8" s="182"/>
      <c r="M8" s="182"/>
    </row>
    <row r="9" spans="1:13" s="183" customFormat="1" ht="30" x14ac:dyDescent="0.4">
      <c r="A9" s="177">
        <v>3</v>
      </c>
      <c r="B9" s="181" t="s">
        <v>89</v>
      </c>
      <c r="C9" s="381">
        <v>3325</v>
      </c>
      <c r="D9" s="381"/>
      <c r="E9" s="182"/>
      <c r="F9" s="182"/>
      <c r="G9" s="182"/>
      <c r="H9" s="182"/>
      <c r="I9" s="182"/>
      <c r="J9" s="182"/>
      <c r="K9" s="182"/>
      <c r="L9" s="182"/>
      <c r="M9" s="182"/>
    </row>
    <row r="10" spans="1:13" s="183" customFormat="1" ht="30" x14ac:dyDescent="0.4">
      <c r="A10" s="177">
        <v>4</v>
      </c>
      <c r="B10" s="378" t="s">
        <v>88</v>
      </c>
      <c r="C10" s="381">
        <v>3297</v>
      </c>
      <c r="D10" s="381"/>
      <c r="E10" s="182"/>
      <c r="F10" s="182"/>
      <c r="G10" s="182"/>
      <c r="H10" s="182"/>
      <c r="I10" s="182"/>
      <c r="J10" s="182"/>
      <c r="K10" s="182"/>
      <c r="L10" s="182"/>
      <c r="M10" s="182"/>
    </row>
    <row r="11" spans="1:13" s="183" customFormat="1" ht="30" x14ac:dyDescent="0.4">
      <c r="A11" s="177">
        <v>5</v>
      </c>
      <c r="B11" s="185" t="s">
        <v>159</v>
      </c>
      <c r="C11" s="381">
        <v>4000</v>
      </c>
      <c r="D11" s="381"/>
      <c r="E11" s="182"/>
      <c r="F11" s="182"/>
      <c r="G11" s="182"/>
      <c r="H11" s="182"/>
      <c r="I11" s="182"/>
      <c r="J11" s="182"/>
      <c r="K11" s="182"/>
      <c r="L11" s="182"/>
      <c r="M11" s="182"/>
    </row>
    <row r="12" spans="1:13" s="183" customFormat="1" ht="30" x14ac:dyDescent="0.4">
      <c r="A12" s="177">
        <v>6</v>
      </c>
      <c r="B12" s="185" t="s">
        <v>220</v>
      </c>
      <c r="C12" s="381">
        <v>2380</v>
      </c>
      <c r="D12" s="381"/>
      <c r="E12" s="182"/>
      <c r="F12" s="182"/>
      <c r="G12" s="182"/>
      <c r="H12" s="182"/>
      <c r="I12" s="182"/>
      <c r="J12" s="182"/>
      <c r="K12" s="182"/>
      <c r="L12" s="182"/>
      <c r="M12" s="182"/>
    </row>
    <row r="13" spans="1:13" s="183" customFormat="1" ht="30" x14ac:dyDescent="0.4">
      <c r="A13" s="177">
        <v>7</v>
      </c>
      <c r="B13" s="185" t="s">
        <v>208</v>
      </c>
      <c r="C13" s="381">
        <v>1826</v>
      </c>
      <c r="D13" s="381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3" s="183" customFormat="1" ht="30" x14ac:dyDescent="0.4">
      <c r="A14" s="177">
        <v>8</v>
      </c>
      <c r="B14" s="184" t="s">
        <v>86</v>
      </c>
      <c r="C14" s="381">
        <v>3113</v>
      </c>
      <c r="D14" s="381"/>
      <c r="E14" s="182"/>
      <c r="F14" s="182"/>
      <c r="G14" s="182"/>
      <c r="H14" s="182"/>
      <c r="I14" s="182"/>
      <c r="J14" s="182"/>
      <c r="K14" s="182"/>
      <c r="L14" s="182"/>
      <c r="M14" s="182"/>
    </row>
    <row r="15" spans="1:13" s="183" customFormat="1" ht="30" x14ac:dyDescent="0.4">
      <c r="A15" s="177">
        <v>9</v>
      </c>
      <c r="B15" s="184" t="s">
        <v>188</v>
      </c>
      <c r="C15" s="381">
        <v>4000</v>
      </c>
      <c r="D15" s="381"/>
      <c r="E15" s="182"/>
      <c r="F15" s="182"/>
      <c r="G15" s="182"/>
      <c r="H15" s="182"/>
      <c r="I15" s="182"/>
      <c r="J15" s="182"/>
      <c r="K15" s="182"/>
      <c r="L15" s="182"/>
      <c r="M15" s="182"/>
    </row>
    <row r="16" spans="1:13" s="183" customFormat="1" ht="30" x14ac:dyDescent="0.4">
      <c r="A16" s="177">
        <v>10</v>
      </c>
      <c r="B16" s="184" t="s">
        <v>210</v>
      </c>
      <c r="C16" s="381">
        <v>1725</v>
      </c>
      <c r="D16" s="381"/>
      <c r="E16" s="182"/>
      <c r="F16" s="182"/>
      <c r="G16" s="182"/>
      <c r="H16" s="182"/>
      <c r="I16" s="182"/>
      <c r="J16" s="182"/>
      <c r="K16" s="182"/>
      <c r="L16" s="182"/>
      <c r="M16" s="182"/>
    </row>
    <row r="17" spans="1:13" s="183" customFormat="1" ht="30" x14ac:dyDescent="0.4">
      <c r="A17" s="177">
        <v>11</v>
      </c>
      <c r="B17" s="184" t="s">
        <v>197</v>
      </c>
      <c r="C17" s="381">
        <v>4689</v>
      </c>
      <c r="D17" s="381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3" s="183" customFormat="1" ht="30" x14ac:dyDescent="0.4">
      <c r="A18" s="177">
        <v>12</v>
      </c>
      <c r="B18" s="184" t="s">
        <v>221</v>
      </c>
      <c r="C18" s="381">
        <v>3519</v>
      </c>
      <c r="D18" s="381"/>
      <c r="E18" s="182"/>
      <c r="F18" s="182"/>
      <c r="G18" s="182"/>
      <c r="H18" s="182"/>
      <c r="I18" s="182"/>
      <c r="J18" s="182"/>
      <c r="K18" s="182"/>
      <c r="L18" s="182"/>
      <c r="M18" s="182"/>
    </row>
    <row r="19" spans="1:13" s="183" customFormat="1" ht="30" x14ac:dyDescent="0.4">
      <c r="A19" s="177">
        <v>13</v>
      </c>
      <c r="B19" s="184" t="s">
        <v>211</v>
      </c>
      <c r="C19" s="381">
        <v>4388</v>
      </c>
      <c r="D19" s="381"/>
      <c r="E19" s="182"/>
      <c r="F19" s="182"/>
      <c r="G19" s="182"/>
      <c r="H19" s="182"/>
      <c r="I19" s="182"/>
      <c r="J19" s="182"/>
      <c r="K19" s="182"/>
      <c r="L19" s="182"/>
      <c r="M19" s="182"/>
    </row>
    <row r="20" spans="1:13" s="183" customFormat="1" ht="30" x14ac:dyDescent="0.4">
      <c r="A20" s="177">
        <v>14</v>
      </c>
      <c r="B20" s="184" t="s">
        <v>212</v>
      </c>
      <c r="C20" s="381">
        <v>1950</v>
      </c>
      <c r="D20" s="381"/>
      <c r="E20" s="182"/>
      <c r="F20" s="182"/>
      <c r="G20" s="182"/>
      <c r="H20" s="182"/>
      <c r="I20" s="182"/>
      <c r="J20" s="182"/>
      <c r="K20" s="182"/>
      <c r="L20" s="182"/>
      <c r="M20" s="182"/>
    </row>
    <row r="21" spans="1:13" s="183" customFormat="1" ht="30" x14ac:dyDescent="0.4">
      <c r="A21" s="177">
        <v>15</v>
      </c>
      <c r="B21" s="184" t="s">
        <v>213</v>
      </c>
      <c r="C21" s="381">
        <v>4000</v>
      </c>
      <c r="D21" s="381"/>
      <c r="E21" s="182"/>
      <c r="F21" s="182"/>
      <c r="G21" s="182"/>
      <c r="H21" s="182"/>
      <c r="I21" s="182"/>
      <c r="J21" s="182"/>
      <c r="K21" s="182"/>
      <c r="L21" s="182"/>
      <c r="M21" s="182"/>
    </row>
    <row r="22" spans="1:13" s="183" customFormat="1" ht="30" x14ac:dyDescent="0.4">
      <c r="A22" s="177">
        <v>16</v>
      </c>
      <c r="B22" s="184" t="s">
        <v>214</v>
      </c>
      <c r="C22" s="381">
        <v>4000</v>
      </c>
      <c r="D22" s="381"/>
      <c r="E22" s="182"/>
      <c r="F22" s="182"/>
      <c r="G22" s="182"/>
      <c r="H22" s="182"/>
      <c r="I22" s="182"/>
      <c r="J22" s="182"/>
      <c r="K22" s="182"/>
      <c r="L22" s="182"/>
      <c r="M22" s="182"/>
    </row>
    <row r="23" spans="1:13" s="183" customFormat="1" ht="30" x14ac:dyDescent="0.4">
      <c r="A23" s="177">
        <v>17</v>
      </c>
      <c r="B23" s="184" t="s">
        <v>215</v>
      </c>
      <c r="C23" s="381">
        <v>2520</v>
      </c>
      <c r="D23" s="381"/>
      <c r="E23" s="182"/>
      <c r="F23" s="182"/>
      <c r="G23" s="182"/>
      <c r="H23" s="182"/>
      <c r="I23" s="182"/>
      <c r="J23" s="182"/>
      <c r="K23" s="182"/>
      <c r="L23" s="182"/>
      <c r="M23" s="182"/>
    </row>
    <row r="24" spans="1:13" s="183" customFormat="1" ht="30" x14ac:dyDescent="0.4">
      <c r="A24" s="177">
        <v>18</v>
      </c>
      <c r="B24" s="184" t="s">
        <v>237</v>
      </c>
      <c r="C24" s="381">
        <v>1475</v>
      </c>
      <c r="D24" s="381"/>
      <c r="E24" s="182"/>
      <c r="F24" s="182"/>
      <c r="G24" s="182"/>
      <c r="H24" s="182"/>
      <c r="I24" s="182"/>
      <c r="J24" s="182"/>
      <c r="K24" s="182"/>
      <c r="L24" s="182"/>
      <c r="M24" s="182"/>
    </row>
    <row r="25" spans="1:13" s="183" customFormat="1" ht="30" x14ac:dyDescent="0.4">
      <c r="A25" s="177">
        <v>19</v>
      </c>
      <c r="B25" s="184" t="s">
        <v>156</v>
      </c>
      <c r="C25" s="381">
        <v>1883</v>
      </c>
      <c r="D25" s="381"/>
      <c r="E25" s="182"/>
      <c r="F25" s="182"/>
      <c r="G25" s="182"/>
      <c r="H25" s="182"/>
      <c r="I25" s="182"/>
      <c r="J25" s="182"/>
      <c r="K25" s="182"/>
      <c r="L25" s="182"/>
      <c r="M25" s="182"/>
    </row>
    <row r="26" spans="1:13" s="183" customFormat="1" ht="30" x14ac:dyDescent="0.4">
      <c r="A26" s="177">
        <v>20</v>
      </c>
      <c r="B26" s="184" t="s">
        <v>230</v>
      </c>
      <c r="C26" s="381">
        <v>3725</v>
      </c>
      <c r="D26" s="381"/>
      <c r="E26" s="182"/>
      <c r="F26" s="182"/>
      <c r="G26" s="182"/>
      <c r="H26" s="182"/>
      <c r="I26" s="182"/>
      <c r="J26" s="182"/>
      <c r="K26" s="182"/>
      <c r="L26" s="182"/>
      <c r="M26" s="182"/>
    </row>
    <row r="27" spans="1:13" s="183" customFormat="1" ht="30" x14ac:dyDescent="0.4">
      <c r="A27" s="177">
        <v>21</v>
      </c>
      <c r="B27" s="184" t="s">
        <v>216</v>
      </c>
      <c r="C27" s="381">
        <v>1614</v>
      </c>
      <c r="D27" s="381"/>
      <c r="E27" s="182"/>
      <c r="F27" s="182"/>
      <c r="G27" s="182"/>
      <c r="H27" s="182"/>
      <c r="I27" s="182"/>
      <c r="J27" s="182"/>
      <c r="K27" s="182"/>
      <c r="L27" s="182"/>
      <c r="M27" s="182"/>
    </row>
    <row r="28" spans="1:13" s="183" customFormat="1" ht="30" x14ac:dyDescent="0.4">
      <c r="A28" s="177">
        <v>22</v>
      </c>
      <c r="B28" s="184" t="s">
        <v>229</v>
      </c>
      <c r="C28" s="381">
        <v>3023</v>
      </c>
      <c r="D28" s="381"/>
      <c r="E28" s="182"/>
      <c r="F28" s="182"/>
      <c r="G28" s="182"/>
      <c r="H28" s="182"/>
      <c r="I28" s="182"/>
      <c r="J28" s="182"/>
      <c r="K28" s="182"/>
      <c r="L28" s="182"/>
      <c r="M28" s="182"/>
    </row>
    <row r="29" spans="1:13" s="183" customFormat="1" ht="30" x14ac:dyDescent="0.4">
      <c r="A29" s="177">
        <v>23</v>
      </c>
      <c r="B29" s="184" t="s">
        <v>224</v>
      </c>
      <c r="C29" s="381">
        <v>3000</v>
      </c>
      <c r="D29" s="381"/>
      <c r="E29" s="182"/>
      <c r="F29" s="182"/>
      <c r="G29" s="182"/>
      <c r="H29" s="182"/>
      <c r="I29" s="182"/>
      <c r="J29" s="182"/>
      <c r="K29" s="182"/>
      <c r="L29" s="182"/>
      <c r="M29" s="182"/>
    </row>
    <row r="30" spans="1:13" s="183" customFormat="1" ht="30" x14ac:dyDescent="0.4">
      <c r="A30" s="177">
        <v>24</v>
      </c>
      <c r="B30" s="184" t="s">
        <v>236</v>
      </c>
      <c r="C30" s="381">
        <v>4350</v>
      </c>
      <c r="D30" s="381"/>
      <c r="E30" s="182"/>
      <c r="F30" s="182"/>
      <c r="G30" s="182"/>
      <c r="H30" s="182"/>
      <c r="I30" s="182"/>
      <c r="J30" s="182"/>
      <c r="K30" s="182"/>
      <c r="L30" s="182"/>
      <c r="M30" s="182"/>
    </row>
    <row r="31" spans="1:13" s="183" customFormat="1" ht="30" x14ac:dyDescent="0.4">
      <c r="A31" s="177">
        <v>25</v>
      </c>
      <c r="B31" s="184" t="s">
        <v>225</v>
      </c>
      <c r="C31" s="381">
        <v>3513</v>
      </c>
      <c r="D31" s="381"/>
      <c r="E31" s="182"/>
      <c r="F31" s="182"/>
      <c r="G31" s="182"/>
      <c r="H31" s="182"/>
      <c r="I31" s="182"/>
      <c r="J31" s="182"/>
      <c r="K31" s="182"/>
      <c r="L31" s="182"/>
      <c r="M31" s="182"/>
    </row>
    <row r="32" spans="1:13" s="183" customFormat="1" ht="30" x14ac:dyDescent="0.4">
      <c r="A32" s="177">
        <v>26</v>
      </c>
      <c r="B32" s="184" t="s">
        <v>227</v>
      </c>
      <c r="C32" s="381">
        <v>3313</v>
      </c>
      <c r="D32" s="381"/>
      <c r="E32" s="182"/>
      <c r="F32" s="182"/>
      <c r="G32" s="182"/>
      <c r="H32" s="182"/>
      <c r="I32" s="182"/>
      <c r="J32" s="182"/>
      <c r="K32" s="182"/>
      <c r="L32" s="182"/>
      <c r="M32" s="182"/>
    </row>
    <row r="33" spans="1:13" s="183" customFormat="1" ht="30" x14ac:dyDescent="0.4">
      <c r="A33" s="177">
        <v>27</v>
      </c>
      <c r="B33" s="184" t="s">
        <v>228</v>
      </c>
      <c r="C33" s="381">
        <v>4750</v>
      </c>
      <c r="D33" s="381"/>
      <c r="E33" s="182"/>
      <c r="F33" s="182"/>
      <c r="G33" s="182"/>
      <c r="H33" s="182"/>
      <c r="I33" s="182"/>
      <c r="J33" s="182"/>
      <c r="K33" s="182"/>
      <c r="L33" s="182"/>
      <c r="M33" s="182"/>
    </row>
    <row r="34" spans="1:13" s="183" customFormat="1" ht="30" x14ac:dyDescent="0.4">
      <c r="A34" s="177">
        <v>28</v>
      </c>
      <c r="B34" s="185" t="s">
        <v>209</v>
      </c>
      <c r="C34" s="381">
        <v>4000</v>
      </c>
      <c r="D34" s="381"/>
      <c r="E34" s="182"/>
      <c r="F34" s="182"/>
      <c r="G34" s="182"/>
      <c r="H34" s="182"/>
      <c r="I34" s="182"/>
      <c r="J34" s="182"/>
      <c r="K34" s="182"/>
      <c r="L34" s="182"/>
      <c r="M34" s="182"/>
    </row>
    <row r="35" spans="1:13" s="183" customFormat="1" ht="30" x14ac:dyDescent="0.4">
      <c r="A35" s="177">
        <v>29</v>
      </c>
      <c r="B35" s="184" t="s">
        <v>235</v>
      </c>
      <c r="C35" s="381">
        <v>2163</v>
      </c>
      <c r="D35" s="381"/>
      <c r="E35" s="182"/>
      <c r="F35" s="182"/>
      <c r="G35" s="182"/>
      <c r="H35" s="182"/>
      <c r="I35" s="182"/>
      <c r="J35" s="182"/>
      <c r="K35" s="182"/>
      <c r="L35" s="182"/>
      <c r="M35" s="182"/>
    </row>
    <row r="36" spans="1:13" s="183" customFormat="1" ht="30" x14ac:dyDescent="0.4">
      <c r="A36" s="177">
        <v>30</v>
      </c>
      <c r="B36" s="185" t="s">
        <v>269</v>
      </c>
      <c r="C36" s="381">
        <v>3250</v>
      </c>
      <c r="D36" s="381"/>
      <c r="E36" s="182"/>
      <c r="F36" s="182"/>
      <c r="G36" s="182"/>
      <c r="H36" s="182"/>
      <c r="I36" s="182"/>
      <c r="J36" s="182"/>
      <c r="K36" s="182"/>
      <c r="L36" s="182"/>
      <c r="M36" s="182"/>
    </row>
    <row r="37" spans="1:13" s="69" customFormat="1" ht="30" x14ac:dyDescent="0.4">
      <c r="A37" s="68"/>
      <c r="B37" s="255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</row>
    <row r="38" spans="1:13" s="69" customFormat="1" ht="30" x14ac:dyDescent="0.4">
      <c r="C38" s="58"/>
      <c r="D38" s="70"/>
      <c r="E38" s="70"/>
      <c r="F38" s="70"/>
      <c r="G38" s="70"/>
      <c r="H38" s="70"/>
      <c r="I38" s="70"/>
      <c r="J38" s="70"/>
      <c r="K38" s="70"/>
      <c r="L38" s="70"/>
      <c r="M38" s="70"/>
    </row>
    <row r="39" spans="1:13" s="57" customFormat="1" ht="60" x14ac:dyDescent="0.4">
      <c r="A39" s="66" t="s">
        <v>27</v>
      </c>
      <c r="B39" s="67" t="s">
        <v>28</v>
      </c>
      <c r="C39" s="67" t="s">
        <v>274</v>
      </c>
      <c r="D39" s="67" t="s">
        <v>179</v>
      </c>
      <c r="E39" s="58"/>
      <c r="F39" s="58"/>
      <c r="G39" s="58"/>
      <c r="H39" s="58"/>
      <c r="I39" s="58"/>
      <c r="J39" s="58"/>
      <c r="K39" s="58"/>
      <c r="L39" s="58"/>
      <c r="M39" s="58"/>
    </row>
    <row r="40" spans="1:13" s="57" customFormat="1" ht="30" x14ac:dyDescent="0.4">
      <c r="A40" s="247">
        <v>1</v>
      </c>
      <c r="B40" s="379" t="s">
        <v>218</v>
      </c>
      <c r="C40" s="380">
        <v>25200</v>
      </c>
      <c r="D40" s="380"/>
      <c r="E40" s="58"/>
      <c r="F40" s="58"/>
      <c r="G40" s="58"/>
      <c r="H40" s="58"/>
      <c r="I40" s="58"/>
      <c r="J40" s="58"/>
      <c r="K40" s="58"/>
      <c r="L40" s="58"/>
      <c r="M40" s="58"/>
    </row>
    <row r="41" spans="1:13" s="57" customFormat="1" ht="30" x14ac:dyDescent="0.4">
      <c r="A41" s="247">
        <v>2</v>
      </c>
      <c r="B41" s="379" t="s">
        <v>219</v>
      </c>
      <c r="C41" s="380">
        <v>16200</v>
      </c>
      <c r="D41" s="380"/>
      <c r="E41" s="58"/>
      <c r="F41" s="58"/>
      <c r="G41" s="58"/>
      <c r="H41" s="58"/>
      <c r="I41" s="58"/>
      <c r="J41" s="58"/>
      <c r="K41" s="58"/>
      <c r="L41" s="58"/>
      <c r="M41" s="58"/>
    </row>
    <row r="42" spans="1:13" s="57" customFormat="1" ht="30" x14ac:dyDescent="0.4">
      <c r="A42" s="247">
        <v>3</v>
      </c>
      <c r="B42" s="379" t="s">
        <v>185</v>
      </c>
      <c r="C42" s="380">
        <v>9866</v>
      </c>
      <c r="D42" s="380"/>
      <c r="E42" s="58"/>
      <c r="F42" s="58"/>
      <c r="G42" s="58"/>
      <c r="H42" s="58"/>
      <c r="I42" s="58"/>
      <c r="J42" s="58"/>
      <c r="K42" s="58"/>
      <c r="L42" s="58"/>
      <c r="M42" s="58"/>
    </row>
    <row r="43" spans="1:13" s="183" customFormat="1" ht="30" x14ac:dyDescent="0.4">
      <c r="A43" s="247">
        <v>4</v>
      </c>
      <c r="B43" s="185" t="s">
        <v>206</v>
      </c>
      <c r="C43" s="381">
        <v>9420</v>
      </c>
      <c r="D43" s="381"/>
      <c r="E43" s="182"/>
      <c r="F43" s="182"/>
      <c r="G43" s="182"/>
      <c r="H43" s="182"/>
      <c r="I43" s="182"/>
      <c r="J43" s="182"/>
      <c r="K43" s="182"/>
      <c r="L43" s="182"/>
      <c r="M43" s="182"/>
    </row>
    <row r="44" spans="1:13" s="183" customFormat="1" ht="30" x14ac:dyDescent="0.25">
      <c r="A44" s="247">
        <v>5</v>
      </c>
      <c r="B44" s="378" t="s">
        <v>85</v>
      </c>
      <c r="C44" s="381">
        <v>7219</v>
      </c>
      <c r="D44" s="381"/>
      <c r="E44" s="182"/>
      <c r="F44" s="182"/>
      <c r="G44" s="182"/>
      <c r="H44" s="182"/>
      <c r="I44" s="182"/>
      <c r="J44" s="182"/>
      <c r="K44" s="182"/>
      <c r="L44" s="182"/>
      <c r="M44" s="182"/>
    </row>
    <row r="45" spans="1:13" s="69" customFormat="1" ht="30" x14ac:dyDescent="0.4">
      <c r="A45" s="68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</row>
    <row r="46" spans="1:13" s="72" customFormat="1" x14ac:dyDescent="0.35"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</row>
    <row r="47" spans="1:13" s="72" customFormat="1" x14ac:dyDescent="0.35"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</row>
    <row r="48" spans="1:13" s="72" customFormat="1" x14ac:dyDescent="0.35"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</row>
    <row r="49" spans="3:13" s="72" customFormat="1" x14ac:dyDescent="0.3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</row>
    <row r="50" spans="3:13" s="72" customFormat="1" x14ac:dyDescent="0.35"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</row>
    <row r="51" spans="3:13" s="72" customFormat="1" x14ac:dyDescent="0.35"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</row>
    <row r="52" spans="3:13" s="72" customFormat="1" x14ac:dyDescent="0.3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3:13" s="72" customFormat="1" x14ac:dyDescent="0.35"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  <row r="54" spans="3:13" s="72" customFormat="1" x14ac:dyDescent="0.35"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</row>
    <row r="55" spans="3:13" s="72" customFormat="1" x14ac:dyDescent="0.35"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3:13" s="72" customFormat="1" x14ac:dyDescent="0.35"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3:13" s="72" customFormat="1" x14ac:dyDescent="0.35"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3:13" s="72" customFormat="1" x14ac:dyDescent="0.35"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3:13" s="72" customFormat="1" x14ac:dyDescent="0.35"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3:13" s="72" customFormat="1" x14ac:dyDescent="0.35"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3:13" s="72" customFormat="1" x14ac:dyDescent="0.35"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3:13" s="72" customFormat="1" x14ac:dyDescent="0.35"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</row>
    <row r="63" spans="3:13" s="72" customFormat="1" x14ac:dyDescent="0.35"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</row>
    <row r="64" spans="3:13" s="72" customFormat="1" x14ac:dyDescent="0.35"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</row>
    <row r="65" spans="3:13" s="72" customFormat="1" x14ac:dyDescent="0.35"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</row>
    <row r="66" spans="3:13" s="72" customFormat="1" x14ac:dyDescent="0.35"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</row>
    <row r="67" spans="3:13" s="72" customFormat="1" x14ac:dyDescent="0.35"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</row>
    <row r="68" spans="3:13" s="72" customFormat="1" x14ac:dyDescent="0.35"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</row>
    <row r="69" spans="3:13" s="72" customFormat="1" x14ac:dyDescent="0.35"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</row>
    <row r="70" spans="3:13" s="72" customFormat="1" x14ac:dyDescent="0.35"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</row>
    <row r="71" spans="3:13" s="72" customFormat="1" x14ac:dyDescent="0.35"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</row>
    <row r="72" spans="3:13" s="72" customFormat="1" x14ac:dyDescent="0.35"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</row>
    <row r="73" spans="3:13" s="72" customFormat="1" x14ac:dyDescent="0.35"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</row>
    <row r="74" spans="3:13" s="72" customFormat="1" x14ac:dyDescent="0.35"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3:13" s="72" customFormat="1" x14ac:dyDescent="0.35"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</row>
    <row r="76" spans="3:13" s="72" customFormat="1" x14ac:dyDescent="0.3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</row>
    <row r="77" spans="3:13" s="72" customFormat="1" x14ac:dyDescent="0.3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</row>
    <row r="78" spans="3:13" s="72" customFormat="1" x14ac:dyDescent="0.3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</row>
    <row r="79" spans="3:13" s="72" customFormat="1" x14ac:dyDescent="0.3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</row>
    <row r="80" spans="3:13" s="72" customFormat="1" x14ac:dyDescent="0.3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</row>
    <row r="81" spans="3:13" s="72" customFormat="1" x14ac:dyDescent="0.3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</row>
    <row r="82" spans="3:13" s="72" customFormat="1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3:13" s="72" customFormat="1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3:13" s="72" customFormat="1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</row>
    <row r="85" spans="3:13" s="72" customFormat="1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</row>
    <row r="86" spans="3:13" s="72" customFormat="1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</row>
    <row r="87" spans="3:13" s="72" customFormat="1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3:13" s="72" customFormat="1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  <row r="89" spans="3:13" s="72" customFormat="1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</row>
    <row r="90" spans="3:13" s="72" customFormat="1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</row>
    <row r="91" spans="3:13" s="72" customFormat="1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</row>
    <row r="92" spans="3:13" s="72" customFormat="1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</row>
    <row r="93" spans="3:13" s="72" customFormat="1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</row>
    <row r="94" spans="3:13" s="72" customFormat="1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</row>
    <row r="95" spans="3:13" s="72" customFormat="1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</row>
    <row r="96" spans="3:13" s="72" customFormat="1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</row>
    <row r="97" spans="3:13" s="72" customFormat="1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</row>
    <row r="98" spans="3:13" s="72" customFormat="1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</row>
    <row r="99" spans="3:13" s="72" customFormat="1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</row>
    <row r="100" spans="3:13" s="72" customFormat="1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</row>
    <row r="101" spans="3:13" s="72" customFormat="1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</row>
    <row r="102" spans="3:13" s="72" customFormat="1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</row>
    <row r="103" spans="3:13" s="72" customFormat="1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</row>
    <row r="104" spans="3:13" s="72" customFormat="1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</row>
    <row r="105" spans="3:13" s="72" customFormat="1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</row>
    <row r="106" spans="3:13" s="72" customFormat="1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</row>
    <row r="107" spans="3:13" s="72" customFormat="1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</row>
    <row r="108" spans="3:13" s="72" customFormat="1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</row>
    <row r="109" spans="3:13" s="72" customFormat="1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</row>
    <row r="110" spans="3:13" s="72" customFormat="1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</row>
    <row r="111" spans="3:13" s="72" customFormat="1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</row>
    <row r="112" spans="3:13" s="72" customFormat="1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</row>
    <row r="113" spans="3:13" s="72" customFormat="1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</row>
    <row r="114" spans="3:13" s="72" customFormat="1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</row>
    <row r="115" spans="3:13" s="72" customFormat="1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</row>
    <row r="116" spans="3:13" s="72" customFormat="1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</row>
    <row r="117" spans="3:13" s="72" customFormat="1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</row>
    <row r="118" spans="3:13" s="72" customFormat="1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</row>
    <row r="119" spans="3:13" s="72" customFormat="1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</row>
    <row r="120" spans="3:13" s="72" customFormat="1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</row>
    <row r="121" spans="3:13" s="72" customFormat="1" x14ac:dyDescent="0.3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</row>
    <row r="122" spans="3:13" s="72" customFormat="1" x14ac:dyDescent="0.3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</row>
    <row r="123" spans="3:13" s="72" customFormat="1" x14ac:dyDescent="0.3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</row>
    <row r="124" spans="3:13" s="72" customFormat="1" x14ac:dyDescent="0.3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</row>
    <row r="125" spans="3:13" s="72" customFormat="1" x14ac:dyDescent="0.3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</row>
    <row r="126" spans="3:13" s="72" customFormat="1" x14ac:dyDescent="0.3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</row>
    <row r="127" spans="3:13" s="72" customFormat="1" x14ac:dyDescent="0.3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</row>
    <row r="128" spans="3:13" s="72" customFormat="1" x14ac:dyDescent="0.3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</row>
    <row r="129" spans="3:13" s="72" customFormat="1" x14ac:dyDescent="0.3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</row>
    <row r="130" spans="3:13" s="72" customFormat="1" x14ac:dyDescent="0.3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3:13" s="72" customFormat="1" x14ac:dyDescent="0.3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</row>
    <row r="132" spans="3:13" s="72" customFormat="1" x14ac:dyDescent="0.3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3:13" s="72" customFormat="1" x14ac:dyDescent="0.3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</row>
    <row r="134" spans="3:13" s="72" customFormat="1" x14ac:dyDescent="0.3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</row>
    <row r="135" spans="3:13" s="72" customFormat="1" x14ac:dyDescent="0.3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</row>
    <row r="136" spans="3:13" s="72" customFormat="1" x14ac:dyDescent="0.3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</row>
    <row r="137" spans="3:13" s="72" customFormat="1" x14ac:dyDescent="0.3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</row>
    <row r="138" spans="3:13" s="72" customFormat="1" x14ac:dyDescent="0.3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</row>
    <row r="139" spans="3:13" s="72" customFormat="1" x14ac:dyDescent="0.3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</row>
    <row r="140" spans="3:13" s="72" customFormat="1" x14ac:dyDescent="0.3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</row>
    <row r="141" spans="3:13" s="72" customFormat="1" x14ac:dyDescent="0.3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</row>
    <row r="142" spans="3:13" s="72" customFormat="1" x14ac:dyDescent="0.3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</row>
    <row r="143" spans="3:13" s="72" customFormat="1" x14ac:dyDescent="0.3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</row>
    <row r="144" spans="3:13" s="72" customFormat="1" x14ac:dyDescent="0.3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</row>
    <row r="145" spans="3:13" s="72" customFormat="1" x14ac:dyDescent="0.3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</row>
    <row r="146" spans="3:13" s="72" customFormat="1" x14ac:dyDescent="0.3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</row>
    <row r="147" spans="3:13" s="72" customFormat="1" x14ac:dyDescent="0.3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</row>
    <row r="148" spans="3:13" s="72" customFormat="1" x14ac:dyDescent="0.3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</row>
    <row r="149" spans="3:13" s="72" customFormat="1" x14ac:dyDescent="0.3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</row>
    <row r="150" spans="3:13" s="72" customFormat="1" x14ac:dyDescent="0.3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</row>
    <row r="151" spans="3:13" s="72" customFormat="1" x14ac:dyDescent="0.3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</row>
    <row r="152" spans="3:13" s="72" customFormat="1" x14ac:dyDescent="0.3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</row>
    <row r="153" spans="3:13" s="72" customFormat="1" x14ac:dyDescent="0.3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</row>
    <row r="154" spans="3:13" s="72" customFormat="1" x14ac:dyDescent="0.3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</row>
    <row r="155" spans="3:13" s="72" customFormat="1" x14ac:dyDescent="0.3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</row>
    <row r="156" spans="3:13" s="72" customFormat="1" x14ac:dyDescent="0.3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</row>
    <row r="157" spans="3:13" s="72" customFormat="1" x14ac:dyDescent="0.3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</row>
    <row r="158" spans="3:13" s="72" customFormat="1" x14ac:dyDescent="0.3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3:13" s="72" customFormat="1" x14ac:dyDescent="0.3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</row>
    <row r="160" spans="3:13" s="72" customFormat="1" x14ac:dyDescent="0.3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</row>
    <row r="161" spans="3:13" s="72" customFormat="1" x14ac:dyDescent="0.3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</row>
    <row r="162" spans="3:13" s="72" customFormat="1" x14ac:dyDescent="0.3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</row>
    <row r="163" spans="3:13" s="72" customFormat="1" x14ac:dyDescent="0.3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</row>
    <row r="164" spans="3:13" s="72" customFormat="1" x14ac:dyDescent="0.3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</row>
    <row r="165" spans="3:13" s="72" customFormat="1" x14ac:dyDescent="0.3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</row>
    <row r="166" spans="3:13" s="72" customFormat="1" x14ac:dyDescent="0.3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</row>
    <row r="167" spans="3:13" s="72" customFormat="1" x14ac:dyDescent="0.3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</row>
    <row r="168" spans="3:13" s="72" customFormat="1" x14ac:dyDescent="0.3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</row>
    <row r="169" spans="3:13" s="72" customFormat="1" x14ac:dyDescent="0.3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</row>
    <row r="170" spans="3:13" s="72" customFormat="1" x14ac:dyDescent="0.3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</row>
    <row r="171" spans="3:13" s="72" customFormat="1" x14ac:dyDescent="0.3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</row>
    <row r="172" spans="3:13" s="72" customFormat="1" x14ac:dyDescent="0.3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</row>
    <row r="173" spans="3:13" s="72" customFormat="1" x14ac:dyDescent="0.3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</row>
    <row r="174" spans="3:13" s="72" customFormat="1" x14ac:dyDescent="0.3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</row>
    <row r="175" spans="3:13" s="72" customFormat="1" x14ac:dyDescent="0.3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</row>
    <row r="176" spans="3:13" s="72" customFormat="1" x14ac:dyDescent="0.3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</row>
    <row r="177" spans="3:13" s="72" customFormat="1" x14ac:dyDescent="0.3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</row>
    <row r="178" spans="3:13" s="72" customFormat="1" x14ac:dyDescent="0.3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</row>
    <row r="179" spans="3:13" s="72" customFormat="1" x14ac:dyDescent="0.3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</row>
    <row r="180" spans="3:13" s="72" customFormat="1" x14ac:dyDescent="0.3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</row>
    <row r="181" spans="3:13" s="72" customFormat="1" x14ac:dyDescent="0.3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</row>
    <row r="182" spans="3:13" s="72" customFormat="1" x14ac:dyDescent="0.3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</row>
    <row r="183" spans="3:13" s="72" customFormat="1" x14ac:dyDescent="0.3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</row>
    <row r="184" spans="3:13" s="72" customFormat="1" x14ac:dyDescent="0.3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</row>
    <row r="185" spans="3:13" s="72" customFormat="1" x14ac:dyDescent="0.3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</row>
    <row r="186" spans="3:13" s="72" customFormat="1" x14ac:dyDescent="0.3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</row>
    <row r="187" spans="3:13" s="72" customFormat="1" x14ac:dyDescent="0.3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</row>
    <row r="188" spans="3:13" s="72" customFormat="1" x14ac:dyDescent="0.3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</row>
    <row r="189" spans="3:13" s="72" customFormat="1" x14ac:dyDescent="0.3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</row>
    <row r="190" spans="3:13" s="72" customFormat="1" x14ac:dyDescent="0.3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</row>
    <row r="191" spans="3:13" s="72" customFormat="1" x14ac:dyDescent="0.3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</row>
    <row r="192" spans="3:13" s="72" customFormat="1" x14ac:dyDescent="0.3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</row>
    <row r="193" spans="3:13" s="72" customFormat="1" x14ac:dyDescent="0.3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</row>
    <row r="194" spans="3:13" s="72" customFormat="1" x14ac:dyDescent="0.3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3:13" s="72" customFormat="1" x14ac:dyDescent="0.3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3:13" s="72" customFormat="1" x14ac:dyDescent="0.3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3:13" s="72" customFormat="1" x14ac:dyDescent="0.3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3:13" s="72" customFormat="1" x14ac:dyDescent="0.3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3:13" s="72" customFormat="1" x14ac:dyDescent="0.3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3:13" s="72" customFormat="1" x14ac:dyDescent="0.3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3:13" s="72" customFormat="1" x14ac:dyDescent="0.3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3:13" s="72" customFormat="1" x14ac:dyDescent="0.3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3:13" s="72" customFormat="1" x14ac:dyDescent="0.3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3:13" s="72" customFormat="1" x14ac:dyDescent="0.3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3:13" s="72" customFormat="1" x14ac:dyDescent="0.3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</row>
    <row r="206" spans="3:13" s="72" customFormat="1" x14ac:dyDescent="0.3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</row>
    <row r="207" spans="3:13" s="72" customFormat="1" x14ac:dyDescent="0.3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</row>
    <row r="208" spans="3:13" s="72" customFormat="1" x14ac:dyDescent="0.3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</row>
    <row r="209" spans="3:13" s="72" customFormat="1" x14ac:dyDescent="0.3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</row>
    <row r="210" spans="3:13" s="72" customFormat="1" x14ac:dyDescent="0.3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</row>
    <row r="211" spans="3:13" s="72" customFormat="1" x14ac:dyDescent="0.3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</row>
    <row r="212" spans="3:13" s="72" customFormat="1" x14ac:dyDescent="0.3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</row>
    <row r="213" spans="3:13" s="72" customFormat="1" x14ac:dyDescent="0.3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</row>
    <row r="214" spans="3:13" s="72" customFormat="1" x14ac:dyDescent="0.3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</row>
    <row r="215" spans="3:13" s="72" customFormat="1" x14ac:dyDescent="0.3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</row>
    <row r="216" spans="3:13" s="72" customFormat="1" x14ac:dyDescent="0.3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</row>
    <row r="217" spans="3:13" s="72" customFormat="1" x14ac:dyDescent="0.3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</row>
    <row r="218" spans="3:13" s="72" customFormat="1" x14ac:dyDescent="0.3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</row>
    <row r="219" spans="3:13" s="72" customFormat="1" x14ac:dyDescent="0.3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3:13" s="72" customFormat="1" x14ac:dyDescent="0.3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3:13" s="72" customFormat="1" x14ac:dyDescent="0.3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3:13" s="72" customFormat="1" x14ac:dyDescent="0.3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3:13" s="72" customFormat="1" x14ac:dyDescent="0.3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3:13" s="72" customFormat="1" x14ac:dyDescent="0.3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3:13" s="72" customFormat="1" x14ac:dyDescent="0.3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3:13" s="72" customFormat="1" x14ac:dyDescent="0.3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</row>
    <row r="227" spans="3:13" s="72" customFormat="1" x14ac:dyDescent="0.3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3:13" s="72" customFormat="1" x14ac:dyDescent="0.3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3:13" s="72" customFormat="1" x14ac:dyDescent="0.3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3:13" s="72" customFormat="1" x14ac:dyDescent="0.3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</row>
    <row r="231" spans="3:13" s="72" customFormat="1" x14ac:dyDescent="0.3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</row>
    <row r="232" spans="3:13" s="72" customFormat="1" x14ac:dyDescent="0.3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</row>
    <row r="233" spans="3:13" s="72" customFormat="1" x14ac:dyDescent="0.3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</row>
    <row r="234" spans="3:13" s="72" customFormat="1" x14ac:dyDescent="0.3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</row>
    <row r="235" spans="3:13" s="72" customFormat="1" x14ac:dyDescent="0.3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</row>
    <row r="236" spans="3:13" s="72" customFormat="1" x14ac:dyDescent="0.3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</row>
    <row r="237" spans="3:13" s="72" customFormat="1" x14ac:dyDescent="0.3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</row>
    <row r="238" spans="3:13" s="72" customFormat="1" x14ac:dyDescent="0.3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</row>
    <row r="239" spans="3:13" s="72" customFormat="1" x14ac:dyDescent="0.3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</row>
    <row r="240" spans="3:13" s="72" customFormat="1" x14ac:dyDescent="0.3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</row>
    <row r="241" spans="3:13" s="72" customFormat="1" x14ac:dyDescent="0.3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</row>
    <row r="242" spans="3:13" s="72" customFormat="1" x14ac:dyDescent="0.3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</row>
    <row r="243" spans="3:13" s="72" customFormat="1" x14ac:dyDescent="0.3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</row>
    <row r="244" spans="3:13" s="72" customFormat="1" x14ac:dyDescent="0.3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</row>
    <row r="245" spans="3:13" s="72" customFormat="1" x14ac:dyDescent="0.3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</row>
    <row r="246" spans="3:13" s="72" customFormat="1" x14ac:dyDescent="0.3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</row>
    <row r="247" spans="3:13" s="72" customFormat="1" x14ac:dyDescent="0.3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</row>
    <row r="248" spans="3:13" s="72" customFormat="1" x14ac:dyDescent="0.3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</row>
    <row r="249" spans="3:13" s="72" customFormat="1" x14ac:dyDescent="0.3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</row>
    <row r="250" spans="3:13" s="72" customFormat="1" x14ac:dyDescent="0.3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</row>
    <row r="251" spans="3:13" s="72" customFormat="1" x14ac:dyDescent="0.3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</row>
    <row r="252" spans="3:13" s="72" customFormat="1" x14ac:dyDescent="0.3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</row>
    <row r="253" spans="3:13" s="72" customFormat="1" x14ac:dyDescent="0.3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</row>
    <row r="254" spans="3:13" s="72" customFormat="1" x14ac:dyDescent="0.3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</row>
    <row r="255" spans="3:13" s="72" customFormat="1" x14ac:dyDescent="0.3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</row>
    <row r="256" spans="3:13" s="72" customFormat="1" x14ac:dyDescent="0.3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</row>
    <row r="257" spans="3:13" s="72" customFormat="1" x14ac:dyDescent="0.3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</row>
    <row r="258" spans="3:13" s="72" customFormat="1" x14ac:dyDescent="0.3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</row>
    <row r="259" spans="3:13" s="72" customFormat="1" x14ac:dyDescent="0.3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</row>
    <row r="260" spans="3:13" s="72" customFormat="1" x14ac:dyDescent="0.3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</row>
    <row r="261" spans="3:13" s="72" customFormat="1" x14ac:dyDescent="0.3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</row>
    <row r="262" spans="3:13" s="72" customFormat="1" x14ac:dyDescent="0.3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</row>
    <row r="263" spans="3:13" s="72" customFormat="1" x14ac:dyDescent="0.3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</row>
    <row r="264" spans="3:13" s="72" customFormat="1" x14ac:dyDescent="0.3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</row>
    <row r="265" spans="3:13" s="72" customFormat="1" x14ac:dyDescent="0.3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</row>
    <row r="266" spans="3:13" s="72" customFormat="1" x14ac:dyDescent="0.3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</row>
    <row r="267" spans="3:13" s="72" customFormat="1" x14ac:dyDescent="0.3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</row>
    <row r="268" spans="3:13" s="72" customFormat="1" x14ac:dyDescent="0.3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</row>
    <row r="269" spans="3:13" s="72" customFormat="1" x14ac:dyDescent="0.3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</row>
    <row r="270" spans="3:13" s="72" customFormat="1" x14ac:dyDescent="0.3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</row>
    <row r="271" spans="3:13" s="72" customFormat="1" x14ac:dyDescent="0.3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</row>
    <row r="272" spans="3:13" s="72" customFormat="1" x14ac:dyDescent="0.3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</row>
    <row r="273" spans="3:13" s="72" customFormat="1" x14ac:dyDescent="0.3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</row>
    <row r="274" spans="3:13" s="72" customFormat="1" x14ac:dyDescent="0.3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</row>
    <row r="275" spans="3:13" s="72" customFormat="1" x14ac:dyDescent="0.3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</row>
    <row r="276" spans="3:13" s="72" customFormat="1" x14ac:dyDescent="0.3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</row>
    <row r="277" spans="3:13" s="72" customFormat="1" x14ac:dyDescent="0.3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</row>
    <row r="278" spans="3:13" s="72" customFormat="1" x14ac:dyDescent="0.3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</row>
    <row r="279" spans="3:13" s="72" customFormat="1" x14ac:dyDescent="0.3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</row>
    <row r="280" spans="3:13" s="72" customFormat="1" x14ac:dyDescent="0.3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</row>
    <row r="281" spans="3:13" s="72" customFormat="1" x14ac:dyDescent="0.3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</row>
    <row r="282" spans="3:13" s="72" customFormat="1" x14ac:dyDescent="0.3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</row>
    <row r="283" spans="3:13" s="72" customFormat="1" x14ac:dyDescent="0.3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</row>
    <row r="284" spans="3:13" s="72" customFormat="1" x14ac:dyDescent="0.3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</row>
    <row r="285" spans="3:13" s="72" customFormat="1" x14ac:dyDescent="0.3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</row>
    <row r="286" spans="3:13" s="72" customFormat="1" x14ac:dyDescent="0.35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</row>
    <row r="287" spans="3:13" s="72" customFormat="1" x14ac:dyDescent="0.35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</row>
    <row r="288" spans="3:13" s="72" customFormat="1" x14ac:dyDescent="0.35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</row>
    <row r="289" spans="3:13" s="72" customFormat="1" x14ac:dyDescent="0.35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</row>
    <row r="290" spans="3:13" s="72" customFormat="1" x14ac:dyDescent="0.35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</row>
    <row r="291" spans="3:13" s="72" customFormat="1" x14ac:dyDescent="0.35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</row>
    <row r="292" spans="3:13" s="72" customFormat="1" x14ac:dyDescent="0.35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</row>
    <row r="293" spans="3:13" s="72" customFormat="1" x14ac:dyDescent="0.35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</row>
    <row r="294" spans="3:13" s="72" customFormat="1" x14ac:dyDescent="0.35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</row>
    <row r="295" spans="3:13" s="72" customFormat="1" x14ac:dyDescent="0.35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</row>
    <row r="296" spans="3:13" s="72" customFormat="1" x14ac:dyDescent="0.35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</row>
    <row r="297" spans="3:13" s="72" customFormat="1" x14ac:dyDescent="0.35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</row>
    <row r="298" spans="3:13" s="72" customFormat="1" x14ac:dyDescent="0.35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</row>
    <row r="299" spans="3:13" s="72" customFormat="1" x14ac:dyDescent="0.35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</row>
    <row r="300" spans="3:13" s="72" customFormat="1" x14ac:dyDescent="0.35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</row>
    <row r="301" spans="3:13" s="72" customFormat="1" x14ac:dyDescent="0.35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</row>
    <row r="302" spans="3:13" s="72" customFormat="1" x14ac:dyDescent="0.35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</row>
    <row r="303" spans="3:13" s="72" customFormat="1" x14ac:dyDescent="0.35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</row>
    <row r="304" spans="3:13" s="72" customFormat="1" x14ac:dyDescent="0.35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</row>
    <row r="305" spans="3:13" s="72" customFormat="1" x14ac:dyDescent="0.35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</row>
    <row r="306" spans="3:13" s="72" customFormat="1" x14ac:dyDescent="0.35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</row>
    <row r="307" spans="3:13" s="72" customFormat="1" x14ac:dyDescent="0.35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</row>
    <row r="308" spans="3:13" s="72" customFormat="1" x14ac:dyDescent="0.35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</row>
    <row r="309" spans="3:13" s="72" customFormat="1" x14ac:dyDescent="0.35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</row>
    <row r="310" spans="3:13" s="72" customFormat="1" x14ac:dyDescent="0.35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</row>
    <row r="311" spans="3:13" s="72" customFormat="1" x14ac:dyDescent="0.35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</row>
    <row r="312" spans="3:13" s="72" customFormat="1" x14ac:dyDescent="0.35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</row>
    <row r="313" spans="3:13" s="72" customFormat="1" x14ac:dyDescent="0.35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</row>
    <row r="314" spans="3:13" s="72" customFormat="1" x14ac:dyDescent="0.35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</row>
    <row r="315" spans="3:13" s="72" customFormat="1" x14ac:dyDescent="0.35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</row>
    <row r="316" spans="3:13" s="72" customFormat="1" x14ac:dyDescent="0.35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85"/>
  <sheetViews>
    <sheetView topLeftCell="A8" workbookViewId="0">
      <selection activeCell="G18" sqref="G18"/>
    </sheetView>
  </sheetViews>
  <sheetFormatPr defaultRowHeight="27" x14ac:dyDescent="0.35"/>
  <cols>
    <col min="1" max="1" width="10.140625" style="74" bestFit="1" customWidth="1"/>
    <col min="2" max="2" width="49.28515625" style="74" customWidth="1"/>
    <col min="3" max="3" width="39.7109375" style="75" customWidth="1"/>
    <col min="4" max="4" width="35.42578125" style="75" customWidth="1"/>
    <col min="5" max="5" width="12.5703125" style="75" customWidth="1"/>
    <col min="6" max="7" width="13.7109375" style="75" customWidth="1"/>
    <col min="8" max="10" width="9.140625" style="75" customWidth="1"/>
    <col min="11" max="11" width="12.28515625" style="75" customWidth="1"/>
    <col min="12" max="13" width="9.140625" style="75" customWidth="1"/>
    <col min="14" max="14" width="9.140625" style="74" customWidth="1"/>
    <col min="15" max="16384" width="9.140625" style="74"/>
  </cols>
  <sheetData>
    <row r="1" spans="1:13" s="57" customFormat="1" ht="30" x14ac:dyDescent="0.4"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57" customFormat="1" ht="30" x14ac:dyDescent="0.4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s="57" customFormat="1" ht="30" x14ac:dyDescent="0.4">
      <c r="B3" s="57" t="s">
        <v>246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s="57" customFormat="1" ht="30" x14ac:dyDescent="0.4">
      <c r="B4" s="57" t="s">
        <v>247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s="57" customFormat="1" ht="30" x14ac:dyDescent="0.4">
      <c r="C5" s="58"/>
      <c r="D5" s="58" t="s">
        <v>276</v>
      </c>
      <c r="E5" s="58"/>
      <c r="F5" s="58"/>
      <c r="G5" s="58"/>
      <c r="H5" s="58"/>
      <c r="I5" s="58"/>
      <c r="J5" s="58"/>
      <c r="K5" s="58"/>
      <c r="L5" s="58"/>
      <c r="M5" s="58"/>
    </row>
    <row r="6" spans="1:13" s="57" customFormat="1" ht="60" x14ac:dyDescent="0.4">
      <c r="A6" s="66" t="s">
        <v>27</v>
      </c>
      <c r="B6" s="67" t="s">
        <v>28</v>
      </c>
      <c r="C6" s="67" t="s">
        <v>274</v>
      </c>
      <c r="D6" s="67" t="s">
        <v>179</v>
      </c>
      <c r="E6" s="58"/>
      <c r="F6" s="58"/>
      <c r="G6" s="58"/>
      <c r="H6" s="58"/>
      <c r="I6" s="58"/>
      <c r="J6" s="58"/>
      <c r="K6" s="58"/>
      <c r="L6" s="58"/>
      <c r="M6" s="58"/>
    </row>
    <row r="7" spans="1:13" s="183" customFormat="1" ht="30" x14ac:dyDescent="0.4">
      <c r="A7" s="177">
        <v>1</v>
      </c>
      <c r="B7" s="378" t="s">
        <v>87</v>
      </c>
      <c r="C7" s="381">
        <v>2000</v>
      </c>
      <c r="D7" s="381"/>
      <c r="E7" s="182"/>
      <c r="F7" s="182"/>
      <c r="G7" s="182"/>
      <c r="H7" s="182"/>
      <c r="I7" s="182"/>
      <c r="J7" s="182"/>
      <c r="K7" s="182"/>
      <c r="L7" s="182"/>
      <c r="M7" s="182"/>
    </row>
    <row r="8" spans="1:13" s="183" customFormat="1" ht="30" x14ac:dyDescent="0.4">
      <c r="A8" s="177">
        <v>2</v>
      </c>
      <c r="B8" s="181" t="s">
        <v>89</v>
      </c>
      <c r="C8" s="381">
        <v>3000</v>
      </c>
      <c r="D8" s="381"/>
      <c r="E8" s="182"/>
      <c r="F8" s="182"/>
      <c r="G8" s="182"/>
      <c r="H8" s="182"/>
      <c r="I8" s="182"/>
      <c r="J8" s="182"/>
      <c r="K8" s="182"/>
      <c r="L8" s="182"/>
      <c r="M8" s="182"/>
    </row>
    <row r="9" spans="1:13" s="183" customFormat="1" ht="30" x14ac:dyDescent="0.4">
      <c r="A9" s="177">
        <v>3</v>
      </c>
      <c r="B9" s="378" t="s">
        <v>88</v>
      </c>
      <c r="C9" s="381">
        <v>3000</v>
      </c>
      <c r="D9" s="381"/>
      <c r="E9" s="182"/>
      <c r="F9" s="182"/>
      <c r="G9" s="182"/>
      <c r="H9" s="182"/>
      <c r="I9" s="182"/>
      <c r="J9" s="182"/>
      <c r="K9" s="182"/>
      <c r="L9" s="182"/>
      <c r="M9" s="182"/>
    </row>
    <row r="10" spans="1:13" s="183" customFormat="1" ht="30" x14ac:dyDescent="0.4">
      <c r="A10" s="177">
        <v>4</v>
      </c>
      <c r="B10" s="185" t="s">
        <v>159</v>
      </c>
      <c r="C10" s="381">
        <v>4000</v>
      </c>
      <c r="D10" s="381"/>
      <c r="E10" s="182"/>
      <c r="F10" s="182"/>
      <c r="G10" s="182"/>
      <c r="H10" s="182"/>
      <c r="I10" s="182"/>
      <c r="J10" s="182"/>
      <c r="K10" s="182"/>
      <c r="L10" s="182"/>
      <c r="M10" s="182"/>
    </row>
    <row r="11" spans="1:13" s="183" customFormat="1" ht="30" x14ac:dyDescent="0.4">
      <c r="A11" s="177">
        <v>5</v>
      </c>
      <c r="B11" s="184" t="s">
        <v>86</v>
      </c>
      <c r="C11" s="381">
        <v>2000</v>
      </c>
      <c r="D11" s="381"/>
      <c r="E11" s="182"/>
      <c r="F11" s="182"/>
      <c r="G11" s="182"/>
      <c r="H11" s="182"/>
      <c r="I11" s="182"/>
      <c r="J11" s="182"/>
      <c r="K11" s="182"/>
      <c r="L11" s="182"/>
      <c r="M11" s="182"/>
    </row>
    <row r="12" spans="1:13" s="183" customFormat="1" ht="30" x14ac:dyDescent="0.4">
      <c r="A12" s="177">
        <v>6</v>
      </c>
      <c r="B12" s="184" t="s">
        <v>188</v>
      </c>
      <c r="C12" s="381">
        <v>4000</v>
      </c>
      <c r="D12" s="381"/>
      <c r="E12" s="182"/>
      <c r="F12" s="182"/>
      <c r="G12" s="182"/>
      <c r="H12" s="182"/>
      <c r="I12" s="182"/>
      <c r="J12" s="182"/>
      <c r="K12" s="182"/>
      <c r="L12" s="182"/>
      <c r="M12" s="182"/>
    </row>
    <row r="13" spans="1:13" s="183" customFormat="1" ht="30" x14ac:dyDescent="0.4">
      <c r="A13" s="177">
        <v>7</v>
      </c>
      <c r="B13" s="184" t="s">
        <v>221</v>
      </c>
      <c r="C13" s="381">
        <v>3000</v>
      </c>
      <c r="D13" s="381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3" s="183" customFormat="1" ht="30" x14ac:dyDescent="0.4">
      <c r="A14" s="177">
        <v>8</v>
      </c>
      <c r="B14" s="184" t="s">
        <v>213</v>
      </c>
      <c r="C14" s="381">
        <v>1300</v>
      </c>
      <c r="D14" s="381"/>
      <c r="E14" s="182"/>
      <c r="F14" s="182"/>
      <c r="G14" s="182"/>
      <c r="H14" s="182"/>
      <c r="I14" s="182"/>
      <c r="J14" s="182"/>
      <c r="K14" s="182"/>
      <c r="L14" s="182"/>
      <c r="M14" s="182"/>
    </row>
    <row r="15" spans="1:13" s="183" customFormat="1" ht="30" x14ac:dyDescent="0.4">
      <c r="A15" s="177">
        <v>9</v>
      </c>
      <c r="B15" s="184" t="s">
        <v>214</v>
      </c>
      <c r="C15" s="381">
        <v>1975</v>
      </c>
      <c r="D15" s="381"/>
      <c r="E15" s="182"/>
      <c r="F15" s="182"/>
      <c r="G15" s="182"/>
      <c r="H15" s="182"/>
      <c r="I15" s="182"/>
      <c r="J15" s="182"/>
      <c r="K15" s="182"/>
      <c r="L15" s="182"/>
      <c r="M15" s="182"/>
    </row>
    <row r="16" spans="1:13" s="183" customFormat="1" ht="30" x14ac:dyDescent="0.4">
      <c r="A16" s="177">
        <v>10</v>
      </c>
      <c r="B16" s="184" t="s">
        <v>230</v>
      </c>
      <c r="C16" s="381">
        <v>3000</v>
      </c>
      <c r="D16" s="381"/>
      <c r="E16" s="182"/>
      <c r="F16" s="182"/>
      <c r="G16" s="182"/>
      <c r="H16" s="182"/>
      <c r="I16" s="182"/>
      <c r="J16" s="182"/>
      <c r="K16" s="182"/>
      <c r="L16" s="182"/>
      <c r="M16" s="182"/>
    </row>
    <row r="17" spans="1:13" s="183" customFormat="1" ht="30" x14ac:dyDescent="0.4">
      <c r="A17" s="177">
        <v>11</v>
      </c>
      <c r="B17" s="184" t="s">
        <v>229</v>
      </c>
      <c r="C17" s="381">
        <v>3000</v>
      </c>
      <c r="D17" s="381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3" s="183" customFormat="1" ht="30" x14ac:dyDescent="0.4">
      <c r="A18" s="177">
        <v>12</v>
      </c>
      <c r="B18" s="184" t="s">
        <v>224</v>
      </c>
      <c r="C18" s="381">
        <v>3630</v>
      </c>
      <c r="D18" s="381"/>
      <c r="E18" s="182"/>
      <c r="F18" s="182"/>
      <c r="G18" s="182"/>
      <c r="H18" s="182"/>
      <c r="I18" s="182"/>
      <c r="J18" s="182"/>
      <c r="K18" s="182"/>
      <c r="L18" s="182"/>
      <c r="M18" s="182"/>
    </row>
    <row r="19" spans="1:13" s="183" customFormat="1" ht="30" x14ac:dyDescent="0.4">
      <c r="A19" s="177">
        <v>13</v>
      </c>
      <c r="B19" s="185" t="s">
        <v>209</v>
      </c>
      <c r="C19" s="381">
        <v>4000</v>
      </c>
      <c r="D19" s="381"/>
      <c r="E19" s="182"/>
      <c r="F19" s="182"/>
      <c r="G19" s="182"/>
      <c r="H19" s="182"/>
      <c r="I19" s="182"/>
      <c r="J19" s="182"/>
      <c r="K19" s="182"/>
      <c r="L19" s="182"/>
      <c r="M19" s="182"/>
    </row>
    <row r="20" spans="1:13" s="183" customFormat="1" ht="30" x14ac:dyDescent="0.4">
      <c r="A20" s="177">
        <v>14</v>
      </c>
      <c r="B20" s="184" t="s">
        <v>235</v>
      </c>
      <c r="C20" s="381">
        <v>3000</v>
      </c>
      <c r="D20" s="381"/>
      <c r="E20" s="182"/>
      <c r="F20" s="182"/>
      <c r="G20" s="182"/>
      <c r="H20" s="182"/>
      <c r="I20" s="182"/>
      <c r="J20" s="182"/>
      <c r="K20" s="182"/>
      <c r="L20" s="182"/>
      <c r="M20" s="182"/>
    </row>
    <row r="21" spans="1:13" s="183" customFormat="1" ht="30" x14ac:dyDescent="0.4">
      <c r="A21" s="177">
        <v>15</v>
      </c>
      <c r="B21" s="185" t="s">
        <v>269</v>
      </c>
      <c r="C21" s="381">
        <v>3000</v>
      </c>
      <c r="D21" s="381"/>
      <c r="E21" s="182"/>
      <c r="F21" s="182"/>
      <c r="G21" s="182"/>
      <c r="H21" s="182"/>
      <c r="I21" s="182"/>
      <c r="J21" s="182"/>
      <c r="K21" s="182"/>
      <c r="L21" s="182"/>
      <c r="M21" s="182"/>
    </row>
    <row r="22" spans="1:13" s="69" customFormat="1" ht="30" x14ac:dyDescent="0.4">
      <c r="A22" s="68"/>
      <c r="B22" s="255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13" s="69" customFormat="1" ht="30" x14ac:dyDescent="0.4">
      <c r="A23" s="68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</row>
    <row r="24" spans="1:13" s="69" customFormat="1" ht="30" x14ac:dyDescent="0.4">
      <c r="A24" s="68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</row>
    <row r="25" spans="1:13" s="69" customFormat="1" ht="30" x14ac:dyDescent="0.4">
      <c r="A25" s="68"/>
      <c r="C25" s="58"/>
      <c r="D25" s="70"/>
      <c r="E25" s="70"/>
      <c r="F25" s="70"/>
      <c r="G25" s="70"/>
      <c r="H25" s="70"/>
      <c r="I25" s="70"/>
      <c r="J25" s="70"/>
      <c r="K25" s="70"/>
      <c r="L25" s="70"/>
      <c r="M25" s="70"/>
    </row>
    <row r="26" spans="1:13" s="69" customFormat="1" ht="30" x14ac:dyDescent="0.4">
      <c r="C26" s="58"/>
      <c r="D26" s="70"/>
      <c r="E26" s="70"/>
      <c r="F26" s="70"/>
      <c r="G26" s="70"/>
      <c r="H26" s="70"/>
      <c r="I26" s="70"/>
      <c r="J26" s="70"/>
      <c r="K26" s="70"/>
      <c r="L26" s="70"/>
      <c r="M26" s="70"/>
    </row>
    <row r="27" spans="1:13" s="72" customFormat="1" x14ac:dyDescent="0.35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13" s="72" customFormat="1" x14ac:dyDescent="0.35"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13" s="72" customFormat="1" x14ac:dyDescent="0.35"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</row>
    <row r="30" spans="1:13" s="72" customFormat="1" x14ac:dyDescent="0.35"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13" s="72" customFormat="1" x14ac:dyDescent="0.35"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</row>
    <row r="32" spans="1:13" s="72" customFormat="1" x14ac:dyDescent="0.35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</row>
    <row r="33" spans="3:13" s="72" customFormat="1" x14ac:dyDescent="0.35"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</row>
    <row r="34" spans="3:13" s="72" customFormat="1" x14ac:dyDescent="0.35"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</row>
    <row r="35" spans="3:13" s="72" customFormat="1" x14ac:dyDescent="0.35"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</row>
    <row r="36" spans="3:13" s="72" customFormat="1" x14ac:dyDescent="0.35"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</row>
    <row r="37" spans="3:13" s="72" customFormat="1" x14ac:dyDescent="0.35"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</row>
    <row r="38" spans="3:13" s="72" customFormat="1" x14ac:dyDescent="0.35"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</row>
    <row r="39" spans="3:13" s="72" customFormat="1" x14ac:dyDescent="0.35"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</row>
    <row r="40" spans="3:13" s="72" customFormat="1" x14ac:dyDescent="0.35"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</row>
    <row r="41" spans="3:13" s="72" customFormat="1" x14ac:dyDescent="0.35"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</row>
    <row r="42" spans="3:13" s="72" customFormat="1" x14ac:dyDescent="0.35"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</row>
    <row r="43" spans="3:13" s="72" customFormat="1" x14ac:dyDescent="0.35"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3:13" s="72" customFormat="1" x14ac:dyDescent="0.35"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</row>
    <row r="45" spans="3:13" s="72" customFormat="1" x14ac:dyDescent="0.35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</row>
    <row r="46" spans="3:13" s="72" customFormat="1" x14ac:dyDescent="0.35"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</row>
    <row r="47" spans="3:13" s="72" customFormat="1" x14ac:dyDescent="0.35"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</row>
    <row r="48" spans="3:13" s="72" customFormat="1" x14ac:dyDescent="0.35"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</row>
    <row r="49" spans="3:13" s="72" customFormat="1" x14ac:dyDescent="0.3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</row>
    <row r="50" spans="3:13" s="72" customFormat="1" x14ac:dyDescent="0.35"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</row>
    <row r="51" spans="3:13" s="72" customFormat="1" x14ac:dyDescent="0.35"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</row>
    <row r="52" spans="3:13" s="72" customFormat="1" x14ac:dyDescent="0.3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3:13" s="72" customFormat="1" x14ac:dyDescent="0.35"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  <row r="54" spans="3:13" s="72" customFormat="1" x14ac:dyDescent="0.35"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</row>
    <row r="55" spans="3:13" s="72" customFormat="1" x14ac:dyDescent="0.35"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3:13" s="72" customFormat="1" x14ac:dyDescent="0.35"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3:13" s="72" customFormat="1" x14ac:dyDescent="0.35"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3:13" s="72" customFormat="1" x14ac:dyDescent="0.35"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3:13" s="72" customFormat="1" x14ac:dyDescent="0.35"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3:13" s="72" customFormat="1" x14ac:dyDescent="0.35"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3:13" s="72" customFormat="1" x14ac:dyDescent="0.35"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3:13" s="72" customFormat="1" x14ac:dyDescent="0.35"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</row>
    <row r="63" spans="3:13" s="72" customFormat="1" x14ac:dyDescent="0.35"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</row>
    <row r="64" spans="3:13" s="72" customFormat="1" x14ac:dyDescent="0.35"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</row>
    <row r="65" spans="3:13" s="72" customFormat="1" x14ac:dyDescent="0.35"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</row>
    <row r="66" spans="3:13" s="72" customFormat="1" x14ac:dyDescent="0.35"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</row>
    <row r="67" spans="3:13" s="72" customFormat="1" x14ac:dyDescent="0.35"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</row>
    <row r="68" spans="3:13" s="72" customFormat="1" x14ac:dyDescent="0.35"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</row>
    <row r="69" spans="3:13" s="72" customFormat="1" x14ac:dyDescent="0.35"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</row>
    <row r="70" spans="3:13" s="72" customFormat="1" x14ac:dyDescent="0.35"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</row>
    <row r="71" spans="3:13" s="72" customFormat="1" x14ac:dyDescent="0.35"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</row>
    <row r="72" spans="3:13" s="72" customFormat="1" x14ac:dyDescent="0.35"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</row>
    <row r="73" spans="3:13" s="72" customFormat="1" x14ac:dyDescent="0.35"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</row>
    <row r="74" spans="3:13" s="72" customFormat="1" x14ac:dyDescent="0.35"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3:13" s="72" customFormat="1" x14ac:dyDescent="0.35"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</row>
    <row r="76" spans="3:13" s="72" customFormat="1" x14ac:dyDescent="0.3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</row>
    <row r="77" spans="3:13" s="72" customFormat="1" x14ac:dyDescent="0.3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</row>
    <row r="78" spans="3:13" s="72" customFormat="1" x14ac:dyDescent="0.3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</row>
    <row r="79" spans="3:13" s="72" customFormat="1" x14ac:dyDescent="0.3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</row>
    <row r="80" spans="3:13" s="72" customFormat="1" x14ac:dyDescent="0.3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</row>
    <row r="81" spans="3:13" s="72" customFormat="1" x14ac:dyDescent="0.3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</row>
    <row r="82" spans="3:13" s="72" customFormat="1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3:13" s="72" customFormat="1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3:13" s="72" customFormat="1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</row>
    <row r="85" spans="3:13" s="72" customFormat="1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</row>
    <row r="86" spans="3:13" s="72" customFormat="1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</row>
    <row r="87" spans="3:13" s="72" customFormat="1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3:13" s="72" customFormat="1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  <row r="89" spans="3:13" s="72" customFormat="1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</row>
    <row r="90" spans="3:13" s="72" customFormat="1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</row>
    <row r="91" spans="3:13" s="72" customFormat="1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</row>
    <row r="92" spans="3:13" s="72" customFormat="1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</row>
    <row r="93" spans="3:13" s="72" customFormat="1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</row>
    <row r="94" spans="3:13" s="72" customFormat="1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</row>
    <row r="95" spans="3:13" s="72" customFormat="1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</row>
    <row r="96" spans="3:13" s="72" customFormat="1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</row>
    <row r="97" spans="3:13" s="72" customFormat="1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</row>
    <row r="98" spans="3:13" s="72" customFormat="1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</row>
    <row r="99" spans="3:13" s="72" customFormat="1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</row>
    <row r="100" spans="3:13" s="72" customFormat="1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</row>
    <row r="101" spans="3:13" s="72" customFormat="1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</row>
    <row r="102" spans="3:13" s="72" customFormat="1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</row>
    <row r="103" spans="3:13" s="72" customFormat="1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</row>
    <row r="104" spans="3:13" s="72" customFormat="1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</row>
    <row r="105" spans="3:13" s="72" customFormat="1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</row>
    <row r="106" spans="3:13" s="72" customFormat="1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</row>
    <row r="107" spans="3:13" s="72" customFormat="1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</row>
    <row r="108" spans="3:13" s="72" customFormat="1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</row>
    <row r="109" spans="3:13" s="72" customFormat="1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</row>
    <row r="110" spans="3:13" s="72" customFormat="1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</row>
    <row r="111" spans="3:13" s="72" customFormat="1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</row>
    <row r="112" spans="3:13" s="72" customFormat="1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</row>
    <row r="113" spans="3:13" s="72" customFormat="1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</row>
    <row r="114" spans="3:13" s="72" customFormat="1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</row>
    <row r="115" spans="3:13" s="72" customFormat="1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</row>
    <row r="116" spans="3:13" s="72" customFormat="1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</row>
    <row r="117" spans="3:13" s="72" customFormat="1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</row>
    <row r="118" spans="3:13" s="72" customFormat="1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</row>
    <row r="119" spans="3:13" s="72" customFormat="1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</row>
    <row r="120" spans="3:13" s="72" customFormat="1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</row>
    <row r="121" spans="3:13" s="72" customFormat="1" x14ac:dyDescent="0.3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</row>
    <row r="122" spans="3:13" s="72" customFormat="1" x14ac:dyDescent="0.3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</row>
    <row r="123" spans="3:13" s="72" customFormat="1" x14ac:dyDescent="0.3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</row>
    <row r="124" spans="3:13" s="72" customFormat="1" x14ac:dyDescent="0.3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</row>
    <row r="125" spans="3:13" s="72" customFormat="1" x14ac:dyDescent="0.3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</row>
    <row r="126" spans="3:13" s="72" customFormat="1" x14ac:dyDescent="0.3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</row>
    <row r="127" spans="3:13" s="72" customFormat="1" x14ac:dyDescent="0.3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</row>
    <row r="128" spans="3:13" s="72" customFormat="1" x14ac:dyDescent="0.3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</row>
    <row r="129" spans="3:13" s="72" customFormat="1" x14ac:dyDescent="0.3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</row>
    <row r="130" spans="3:13" s="72" customFormat="1" x14ac:dyDescent="0.3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3:13" s="72" customFormat="1" x14ac:dyDescent="0.3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</row>
    <row r="132" spans="3:13" s="72" customFormat="1" x14ac:dyDescent="0.3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3:13" s="72" customFormat="1" x14ac:dyDescent="0.3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</row>
    <row r="134" spans="3:13" s="72" customFormat="1" x14ac:dyDescent="0.3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</row>
    <row r="135" spans="3:13" s="72" customFormat="1" x14ac:dyDescent="0.3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</row>
    <row r="136" spans="3:13" s="72" customFormat="1" x14ac:dyDescent="0.3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</row>
    <row r="137" spans="3:13" s="72" customFormat="1" x14ac:dyDescent="0.3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</row>
    <row r="138" spans="3:13" s="72" customFormat="1" x14ac:dyDescent="0.3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</row>
    <row r="139" spans="3:13" s="72" customFormat="1" x14ac:dyDescent="0.3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</row>
    <row r="140" spans="3:13" s="72" customFormat="1" x14ac:dyDescent="0.3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</row>
    <row r="141" spans="3:13" s="72" customFormat="1" x14ac:dyDescent="0.3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</row>
    <row r="142" spans="3:13" s="72" customFormat="1" x14ac:dyDescent="0.3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</row>
    <row r="143" spans="3:13" s="72" customFormat="1" x14ac:dyDescent="0.3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</row>
    <row r="144" spans="3:13" s="72" customFormat="1" x14ac:dyDescent="0.3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</row>
    <row r="145" spans="3:13" s="72" customFormat="1" x14ac:dyDescent="0.3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</row>
    <row r="146" spans="3:13" s="72" customFormat="1" x14ac:dyDescent="0.3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</row>
    <row r="147" spans="3:13" s="72" customFormat="1" x14ac:dyDescent="0.3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</row>
    <row r="148" spans="3:13" s="72" customFormat="1" x14ac:dyDescent="0.3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</row>
    <row r="149" spans="3:13" s="72" customFormat="1" x14ac:dyDescent="0.3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</row>
    <row r="150" spans="3:13" s="72" customFormat="1" x14ac:dyDescent="0.3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</row>
    <row r="151" spans="3:13" s="72" customFormat="1" x14ac:dyDescent="0.3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</row>
    <row r="152" spans="3:13" s="72" customFormat="1" x14ac:dyDescent="0.3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</row>
    <row r="153" spans="3:13" s="72" customFormat="1" x14ac:dyDescent="0.3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</row>
    <row r="154" spans="3:13" s="72" customFormat="1" x14ac:dyDescent="0.3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</row>
    <row r="155" spans="3:13" s="72" customFormat="1" x14ac:dyDescent="0.3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</row>
    <row r="156" spans="3:13" s="72" customFormat="1" x14ac:dyDescent="0.3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</row>
    <row r="157" spans="3:13" s="72" customFormat="1" x14ac:dyDescent="0.3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</row>
    <row r="158" spans="3:13" s="72" customFormat="1" x14ac:dyDescent="0.3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3:13" s="72" customFormat="1" x14ac:dyDescent="0.3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</row>
    <row r="160" spans="3:13" s="72" customFormat="1" x14ac:dyDescent="0.3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</row>
    <row r="161" spans="3:13" s="72" customFormat="1" x14ac:dyDescent="0.3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</row>
    <row r="162" spans="3:13" s="72" customFormat="1" x14ac:dyDescent="0.3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</row>
    <row r="163" spans="3:13" s="72" customFormat="1" x14ac:dyDescent="0.3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</row>
    <row r="164" spans="3:13" s="72" customFormat="1" x14ac:dyDescent="0.3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</row>
    <row r="165" spans="3:13" s="72" customFormat="1" x14ac:dyDescent="0.3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</row>
    <row r="166" spans="3:13" s="72" customFormat="1" x14ac:dyDescent="0.3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</row>
    <row r="167" spans="3:13" s="72" customFormat="1" x14ac:dyDescent="0.3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</row>
    <row r="168" spans="3:13" s="72" customFormat="1" x14ac:dyDescent="0.3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</row>
    <row r="169" spans="3:13" s="72" customFormat="1" x14ac:dyDescent="0.3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</row>
    <row r="170" spans="3:13" s="72" customFormat="1" x14ac:dyDescent="0.3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</row>
    <row r="171" spans="3:13" s="72" customFormat="1" x14ac:dyDescent="0.3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</row>
    <row r="172" spans="3:13" s="72" customFormat="1" x14ac:dyDescent="0.3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</row>
    <row r="173" spans="3:13" s="72" customFormat="1" x14ac:dyDescent="0.3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</row>
    <row r="174" spans="3:13" s="72" customFormat="1" x14ac:dyDescent="0.3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</row>
    <row r="175" spans="3:13" s="72" customFormat="1" x14ac:dyDescent="0.3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</row>
    <row r="176" spans="3:13" s="72" customFormat="1" x14ac:dyDescent="0.3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</row>
    <row r="177" spans="3:13" s="72" customFormat="1" x14ac:dyDescent="0.3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</row>
    <row r="178" spans="3:13" s="72" customFormat="1" x14ac:dyDescent="0.3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</row>
    <row r="179" spans="3:13" s="72" customFormat="1" x14ac:dyDescent="0.3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</row>
    <row r="180" spans="3:13" s="72" customFormat="1" x14ac:dyDescent="0.3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</row>
    <row r="181" spans="3:13" s="72" customFormat="1" x14ac:dyDescent="0.3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</row>
    <row r="182" spans="3:13" s="72" customFormat="1" x14ac:dyDescent="0.3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</row>
    <row r="183" spans="3:13" s="72" customFormat="1" x14ac:dyDescent="0.3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</row>
    <row r="184" spans="3:13" s="72" customFormat="1" x14ac:dyDescent="0.3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</row>
    <row r="185" spans="3:13" s="72" customFormat="1" x14ac:dyDescent="0.3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</row>
    <row r="186" spans="3:13" s="72" customFormat="1" x14ac:dyDescent="0.3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</row>
    <row r="187" spans="3:13" s="72" customFormat="1" x14ac:dyDescent="0.3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</row>
    <row r="188" spans="3:13" s="72" customFormat="1" x14ac:dyDescent="0.3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</row>
    <row r="189" spans="3:13" s="72" customFormat="1" x14ac:dyDescent="0.3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</row>
    <row r="190" spans="3:13" s="72" customFormat="1" x14ac:dyDescent="0.3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</row>
    <row r="191" spans="3:13" s="72" customFormat="1" x14ac:dyDescent="0.3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</row>
    <row r="192" spans="3:13" s="72" customFormat="1" x14ac:dyDescent="0.3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</row>
    <row r="193" spans="3:13" s="72" customFormat="1" x14ac:dyDescent="0.3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</row>
    <row r="194" spans="3:13" s="72" customFormat="1" x14ac:dyDescent="0.3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3:13" s="72" customFormat="1" x14ac:dyDescent="0.3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3:13" s="72" customFormat="1" x14ac:dyDescent="0.3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3:13" s="72" customFormat="1" x14ac:dyDescent="0.3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3:13" s="72" customFormat="1" x14ac:dyDescent="0.3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3:13" s="72" customFormat="1" x14ac:dyDescent="0.3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3:13" s="72" customFormat="1" x14ac:dyDescent="0.3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3:13" s="72" customFormat="1" x14ac:dyDescent="0.3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3:13" s="72" customFormat="1" x14ac:dyDescent="0.3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3:13" s="72" customFormat="1" x14ac:dyDescent="0.3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3:13" s="72" customFormat="1" x14ac:dyDescent="0.3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3:13" s="72" customFormat="1" x14ac:dyDescent="0.3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</row>
    <row r="206" spans="3:13" s="72" customFormat="1" x14ac:dyDescent="0.3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</row>
    <row r="207" spans="3:13" s="72" customFormat="1" x14ac:dyDescent="0.3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</row>
    <row r="208" spans="3:13" s="72" customFormat="1" x14ac:dyDescent="0.3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</row>
    <row r="209" spans="3:13" s="72" customFormat="1" x14ac:dyDescent="0.3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</row>
    <row r="210" spans="3:13" s="72" customFormat="1" x14ac:dyDescent="0.3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</row>
    <row r="211" spans="3:13" s="72" customFormat="1" x14ac:dyDescent="0.3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</row>
    <row r="212" spans="3:13" s="72" customFormat="1" x14ac:dyDescent="0.3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</row>
    <row r="213" spans="3:13" s="72" customFormat="1" x14ac:dyDescent="0.3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</row>
    <row r="214" spans="3:13" s="72" customFormat="1" x14ac:dyDescent="0.3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</row>
    <row r="215" spans="3:13" s="72" customFormat="1" x14ac:dyDescent="0.3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</row>
    <row r="216" spans="3:13" s="72" customFormat="1" x14ac:dyDescent="0.3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</row>
    <row r="217" spans="3:13" s="72" customFormat="1" x14ac:dyDescent="0.3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</row>
    <row r="218" spans="3:13" s="72" customFormat="1" x14ac:dyDescent="0.3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</row>
    <row r="219" spans="3:13" s="72" customFormat="1" x14ac:dyDescent="0.3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3:13" s="72" customFormat="1" x14ac:dyDescent="0.3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3:13" s="72" customFormat="1" x14ac:dyDescent="0.3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3:13" s="72" customFormat="1" x14ac:dyDescent="0.3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3:13" s="72" customFormat="1" x14ac:dyDescent="0.3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3:13" s="72" customFormat="1" x14ac:dyDescent="0.3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3:13" s="72" customFormat="1" x14ac:dyDescent="0.3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3:13" s="72" customFormat="1" x14ac:dyDescent="0.3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</row>
    <row r="227" spans="3:13" s="72" customFormat="1" x14ac:dyDescent="0.3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3:13" s="72" customFormat="1" x14ac:dyDescent="0.3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3:13" s="72" customFormat="1" x14ac:dyDescent="0.3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3:13" s="72" customFormat="1" x14ac:dyDescent="0.3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</row>
    <row r="231" spans="3:13" s="72" customFormat="1" x14ac:dyDescent="0.3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</row>
    <row r="232" spans="3:13" s="72" customFormat="1" x14ac:dyDescent="0.3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</row>
    <row r="233" spans="3:13" s="72" customFormat="1" x14ac:dyDescent="0.3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</row>
    <row r="234" spans="3:13" s="72" customFormat="1" x14ac:dyDescent="0.3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</row>
    <row r="235" spans="3:13" s="72" customFormat="1" x14ac:dyDescent="0.3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</row>
    <row r="236" spans="3:13" s="72" customFormat="1" x14ac:dyDescent="0.3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</row>
    <row r="237" spans="3:13" s="72" customFormat="1" x14ac:dyDescent="0.3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</row>
    <row r="238" spans="3:13" s="72" customFormat="1" x14ac:dyDescent="0.3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</row>
    <row r="239" spans="3:13" s="72" customFormat="1" x14ac:dyDescent="0.3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</row>
    <row r="240" spans="3:13" s="72" customFormat="1" x14ac:dyDescent="0.3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</row>
    <row r="241" spans="3:13" s="72" customFormat="1" x14ac:dyDescent="0.3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</row>
    <row r="242" spans="3:13" s="72" customFormat="1" x14ac:dyDescent="0.3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</row>
    <row r="243" spans="3:13" s="72" customFormat="1" x14ac:dyDescent="0.3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</row>
    <row r="244" spans="3:13" s="72" customFormat="1" x14ac:dyDescent="0.3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</row>
    <row r="245" spans="3:13" s="72" customFormat="1" x14ac:dyDescent="0.3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</row>
    <row r="246" spans="3:13" s="72" customFormat="1" x14ac:dyDescent="0.3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</row>
    <row r="247" spans="3:13" s="72" customFormat="1" x14ac:dyDescent="0.3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</row>
    <row r="248" spans="3:13" s="72" customFormat="1" x14ac:dyDescent="0.3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</row>
    <row r="249" spans="3:13" s="72" customFormat="1" x14ac:dyDescent="0.3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</row>
    <row r="250" spans="3:13" s="72" customFormat="1" x14ac:dyDescent="0.3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</row>
    <row r="251" spans="3:13" s="72" customFormat="1" x14ac:dyDescent="0.3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</row>
    <row r="252" spans="3:13" s="72" customFormat="1" x14ac:dyDescent="0.3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</row>
    <row r="253" spans="3:13" s="72" customFormat="1" x14ac:dyDescent="0.3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</row>
    <row r="254" spans="3:13" s="72" customFormat="1" x14ac:dyDescent="0.3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</row>
    <row r="255" spans="3:13" s="72" customFormat="1" x14ac:dyDescent="0.3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</row>
    <row r="256" spans="3:13" s="72" customFormat="1" x14ac:dyDescent="0.3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</row>
    <row r="257" spans="3:13" s="72" customFormat="1" x14ac:dyDescent="0.3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</row>
    <row r="258" spans="3:13" s="72" customFormat="1" x14ac:dyDescent="0.3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</row>
    <row r="259" spans="3:13" s="72" customFormat="1" x14ac:dyDescent="0.3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</row>
    <row r="260" spans="3:13" s="72" customFormat="1" x14ac:dyDescent="0.3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</row>
    <row r="261" spans="3:13" s="72" customFormat="1" x14ac:dyDescent="0.3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</row>
    <row r="262" spans="3:13" s="72" customFormat="1" x14ac:dyDescent="0.3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</row>
    <row r="263" spans="3:13" s="72" customFormat="1" x14ac:dyDescent="0.3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</row>
    <row r="264" spans="3:13" s="72" customFormat="1" x14ac:dyDescent="0.3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</row>
    <row r="265" spans="3:13" s="72" customFormat="1" x14ac:dyDescent="0.3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</row>
    <row r="266" spans="3:13" s="72" customFormat="1" x14ac:dyDescent="0.3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</row>
    <row r="267" spans="3:13" s="72" customFormat="1" x14ac:dyDescent="0.3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</row>
    <row r="268" spans="3:13" s="72" customFormat="1" x14ac:dyDescent="0.3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</row>
    <row r="269" spans="3:13" s="72" customFormat="1" x14ac:dyDescent="0.3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</row>
    <row r="270" spans="3:13" s="72" customFormat="1" x14ac:dyDescent="0.3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</row>
    <row r="271" spans="3:13" s="72" customFormat="1" x14ac:dyDescent="0.3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</row>
    <row r="272" spans="3:13" s="72" customFormat="1" x14ac:dyDescent="0.3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</row>
    <row r="273" spans="3:13" s="72" customFormat="1" x14ac:dyDescent="0.3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</row>
    <row r="274" spans="3:13" s="72" customFormat="1" x14ac:dyDescent="0.3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</row>
    <row r="275" spans="3:13" s="72" customFormat="1" x14ac:dyDescent="0.3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</row>
    <row r="276" spans="3:13" s="72" customFormat="1" x14ac:dyDescent="0.3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</row>
    <row r="277" spans="3:13" s="72" customFormat="1" x14ac:dyDescent="0.3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</row>
    <row r="278" spans="3:13" s="72" customFormat="1" x14ac:dyDescent="0.3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</row>
    <row r="279" spans="3:13" s="72" customFormat="1" x14ac:dyDescent="0.3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</row>
    <row r="280" spans="3:13" s="72" customFormat="1" x14ac:dyDescent="0.3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</row>
    <row r="281" spans="3:13" s="72" customFormat="1" x14ac:dyDescent="0.3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</row>
    <row r="282" spans="3:13" s="72" customFormat="1" x14ac:dyDescent="0.3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</row>
    <row r="283" spans="3:13" s="72" customFormat="1" x14ac:dyDescent="0.3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</row>
    <row r="284" spans="3:13" s="72" customFormat="1" x14ac:dyDescent="0.3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</row>
    <row r="285" spans="3:13" s="72" customFormat="1" x14ac:dyDescent="0.3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86"/>
  <sheetViews>
    <sheetView workbookViewId="0">
      <selection activeCell="D15" sqref="D15"/>
    </sheetView>
  </sheetViews>
  <sheetFormatPr defaultRowHeight="27" x14ac:dyDescent="0.35"/>
  <cols>
    <col min="1" max="1" width="10.140625" style="74" bestFit="1" customWidth="1"/>
    <col min="2" max="2" width="49.28515625" style="74" customWidth="1"/>
    <col min="3" max="3" width="39.7109375" style="75" customWidth="1"/>
    <col min="4" max="4" width="35.42578125" style="75" customWidth="1"/>
    <col min="5" max="5" width="12.5703125" style="75" customWidth="1"/>
    <col min="6" max="7" width="13.7109375" style="75" customWidth="1"/>
    <col min="8" max="10" width="9.140625" style="75" customWidth="1"/>
    <col min="11" max="11" width="12.28515625" style="75" customWidth="1"/>
    <col min="12" max="13" width="9.140625" style="75" customWidth="1"/>
    <col min="14" max="14" width="9.140625" style="74" customWidth="1"/>
    <col min="15" max="16384" width="9.140625" style="74"/>
  </cols>
  <sheetData>
    <row r="1" spans="1:13" s="57" customFormat="1" ht="30" x14ac:dyDescent="0.4"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57" customFormat="1" ht="30" x14ac:dyDescent="0.4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s="57" customFormat="1" ht="30" x14ac:dyDescent="0.4">
      <c r="B3" s="57" t="s">
        <v>246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s="57" customFormat="1" ht="30" x14ac:dyDescent="0.4">
      <c r="B4" s="57" t="s">
        <v>247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s="57" customFormat="1" ht="30" x14ac:dyDescent="0.4">
      <c r="C5" s="58"/>
      <c r="D5" s="58" t="s">
        <v>270</v>
      </c>
      <c r="E5" s="58"/>
      <c r="F5" s="58"/>
      <c r="G5" s="58"/>
      <c r="H5" s="58"/>
      <c r="I5" s="58"/>
      <c r="J5" s="58"/>
      <c r="K5" s="58"/>
      <c r="L5" s="58"/>
      <c r="M5" s="58"/>
    </row>
    <row r="6" spans="1:13" s="57" customFormat="1" ht="60" x14ac:dyDescent="0.4">
      <c r="A6" s="66" t="s">
        <v>27</v>
      </c>
      <c r="B6" s="67" t="s">
        <v>28</v>
      </c>
      <c r="C6" s="67" t="s">
        <v>274</v>
      </c>
      <c r="D6" s="67" t="s">
        <v>179</v>
      </c>
      <c r="E6" s="58"/>
      <c r="F6" s="58"/>
      <c r="G6" s="58"/>
      <c r="H6" s="58"/>
      <c r="I6" s="58"/>
      <c r="J6" s="58"/>
      <c r="K6" s="58"/>
      <c r="L6" s="58"/>
      <c r="M6" s="58"/>
    </row>
    <row r="7" spans="1:13" s="183" customFormat="1" ht="30" x14ac:dyDescent="0.4">
      <c r="A7" s="177">
        <v>1</v>
      </c>
      <c r="B7" s="185" t="s">
        <v>159</v>
      </c>
      <c r="C7" s="381">
        <v>4000</v>
      </c>
      <c r="D7" s="381"/>
      <c r="E7" s="182"/>
      <c r="F7" s="182"/>
      <c r="G7" s="182"/>
      <c r="H7" s="182"/>
      <c r="I7" s="182"/>
      <c r="J7" s="182"/>
      <c r="K7" s="182"/>
      <c r="L7" s="182"/>
      <c r="M7" s="182"/>
    </row>
    <row r="8" spans="1:13" s="183" customFormat="1" ht="30" x14ac:dyDescent="0.4">
      <c r="A8" s="177">
        <v>2</v>
      </c>
      <c r="B8" s="184" t="s">
        <v>188</v>
      </c>
      <c r="C8" s="381">
        <v>4000</v>
      </c>
      <c r="D8" s="381"/>
      <c r="E8" s="182"/>
      <c r="F8" s="182"/>
      <c r="G8" s="182"/>
      <c r="H8" s="182"/>
      <c r="I8" s="182"/>
      <c r="J8" s="182"/>
      <c r="K8" s="182"/>
      <c r="L8" s="182"/>
      <c r="M8" s="182"/>
    </row>
    <row r="9" spans="1:13" s="183" customFormat="1" ht="30" x14ac:dyDescent="0.4">
      <c r="A9" s="177">
        <v>3</v>
      </c>
      <c r="B9" s="185" t="s">
        <v>209</v>
      </c>
      <c r="C9" s="381">
        <v>2008</v>
      </c>
      <c r="D9" s="381"/>
      <c r="E9" s="182"/>
      <c r="F9" s="182"/>
      <c r="G9" s="182"/>
      <c r="H9" s="182"/>
      <c r="I9" s="182"/>
      <c r="J9" s="182"/>
      <c r="K9" s="182"/>
      <c r="L9" s="182"/>
      <c r="M9" s="182"/>
    </row>
    <row r="10" spans="1:13" s="69" customFormat="1" ht="30" x14ac:dyDescent="0.4">
      <c r="A10" s="68"/>
      <c r="B10" s="255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pans="1:13" s="69" customFormat="1" ht="30" x14ac:dyDescent="0.4">
      <c r="A11" s="68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  <row r="12" spans="1:13" s="69" customFormat="1" ht="30" x14ac:dyDescent="0.4">
      <c r="A12" s="68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s="69" customFormat="1" ht="30" x14ac:dyDescent="0.4">
      <c r="A13" s="68"/>
      <c r="C13" s="58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s="69" customFormat="1" ht="30" x14ac:dyDescent="0.4">
      <c r="C14" s="58"/>
      <c r="D14" s="70"/>
      <c r="E14" s="70"/>
      <c r="F14" s="70"/>
      <c r="G14" s="70"/>
      <c r="H14" s="70"/>
      <c r="I14" s="70"/>
      <c r="J14" s="70"/>
      <c r="K14" s="70"/>
      <c r="L14" s="70"/>
      <c r="M14" s="70"/>
    </row>
    <row r="15" spans="1:13" s="69" customFormat="1" ht="30" x14ac:dyDescent="0.4">
      <c r="A15" s="68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</row>
    <row r="16" spans="1:13" s="72" customFormat="1" x14ac:dyDescent="0.35"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3:13" s="72" customFormat="1" x14ac:dyDescent="0.35"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</row>
    <row r="18" spans="3:13" s="72" customFormat="1" x14ac:dyDescent="0.35"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3:13" s="72" customFormat="1" x14ac:dyDescent="0.35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0" spans="3:13" s="72" customFormat="1" x14ac:dyDescent="0.35"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</row>
    <row r="21" spans="3:13" s="72" customFormat="1" x14ac:dyDescent="0.35"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3:13" s="72" customFormat="1" x14ac:dyDescent="0.35"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</row>
    <row r="23" spans="3:13" s="72" customFormat="1" x14ac:dyDescent="0.35"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</row>
    <row r="24" spans="3:13" s="72" customFormat="1" x14ac:dyDescent="0.35"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</row>
    <row r="25" spans="3:13" s="72" customFormat="1" x14ac:dyDescent="0.35"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</row>
    <row r="26" spans="3:13" s="72" customFormat="1" x14ac:dyDescent="0.35"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</row>
    <row r="27" spans="3:13" s="72" customFormat="1" x14ac:dyDescent="0.35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3:13" s="72" customFormat="1" x14ac:dyDescent="0.35"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3:13" s="72" customFormat="1" x14ac:dyDescent="0.35"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</row>
    <row r="30" spans="3:13" s="72" customFormat="1" x14ac:dyDescent="0.35"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3:13" s="72" customFormat="1" x14ac:dyDescent="0.35"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</row>
    <row r="32" spans="3:13" s="72" customFormat="1" x14ac:dyDescent="0.35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</row>
    <row r="33" spans="3:13" s="72" customFormat="1" x14ac:dyDescent="0.35"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</row>
    <row r="34" spans="3:13" s="72" customFormat="1" x14ac:dyDescent="0.35"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</row>
    <row r="35" spans="3:13" s="72" customFormat="1" x14ac:dyDescent="0.35"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</row>
    <row r="36" spans="3:13" s="72" customFormat="1" x14ac:dyDescent="0.35"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</row>
    <row r="37" spans="3:13" s="72" customFormat="1" x14ac:dyDescent="0.35"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</row>
    <row r="38" spans="3:13" s="72" customFormat="1" x14ac:dyDescent="0.35"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</row>
    <row r="39" spans="3:13" s="72" customFormat="1" x14ac:dyDescent="0.35"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</row>
    <row r="40" spans="3:13" s="72" customFormat="1" x14ac:dyDescent="0.35"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</row>
    <row r="41" spans="3:13" s="72" customFormat="1" x14ac:dyDescent="0.35"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</row>
    <row r="42" spans="3:13" s="72" customFormat="1" x14ac:dyDescent="0.35"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</row>
    <row r="43" spans="3:13" s="72" customFormat="1" x14ac:dyDescent="0.35"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3:13" s="72" customFormat="1" x14ac:dyDescent="0.35"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</row>
    <row r="45" spans="3:13" s="72" customFormat="1" x14ac:dyDescent="0.35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</row>
    <row r="46" spans="3:13" s="72" customFormat="1" x14ac:dyDescent="0.35"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</row>
    <row r="47" spans="3:13" s="72" customFormat="1" x14ac:dyDescent="0.35"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</row>
    <row r="48" spans="3:13" s="72" customFormat="1" x14ac:dyDescent="0.35"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</row>
    <row r="49" spans="3:13" s="72" customFormat="1" x14ac:dyDescent="0.3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</row>
    <row r="50" spans="3:13" s="72" customFormat="1" x14ac:dyDescent="0.35"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</row>
    <row r="51" spans="3:13" s="72" customFormat="1" x14ac:dyDescent="0.35"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</row>
    <row r="52" spans="3:13" s="72" customFormat="1" x14ac:dyDescent="0.3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3:13" s="72" customFormat="1" x14ac:dyDescent="0.35"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  <row r="54" spans="3:13" s="72" customFormat="1" x14ac:dyDescent="0.35"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</row>
    <row r="55" spans="3:13" s="72" customFormat="1" x14ac:dyDescent="0.35"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3:13" s="72" customFormat="1" x14ac:dyDescent="0.35"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3:13" s="72" customFormat="1" x14ac:dyDescent="0.35"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3:13" s="72" customFormat="1" x14ac:dyDescent="0.35"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3:13" s="72" customFormat="1" x14ac:dyDescent="0.35"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3:13" s="72" customFormat="1" x14ac:dyDescent="0.35"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3:13" s="72" customFormat="1" x14ac:dyDescent="0.35"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3:13" s="72" customFormat="1" x14ac:dyDescent="0.35"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</row>
    <row r="63" spans="3:13" s="72" customFormat="1" x14ac:dyDescent="0.35"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</row>
    <row r="64" spans="3:13" s="72" customFormat="1" x14ac:dyDescent="0.35"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</row>
    <row r="65" spans="3:13" s="72" customFormat="1" x14ac:dyDescent="0.35"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</row>
    <row r="66" spans="3:13" s="72" customFormat="1" x14ac:dyDescent="0.35"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</row>
    <row r="67" spans="3:13" s="72" customFormat="1" x14ac:dyDescent="0.35"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</row>
    <row r="68" spans="3:13" s="72" customFormat="1" x14ac:dyDescent="0.35"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</row>
    <row r="69" spans="3:13" s="72" customFormat="1" x14ac:dyDescent="0.35"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</row>
    <row r="70" spans="3:13" s="72" customFormat="1" x14ac:dyDescent="0.35"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</row>
    <row r="71" spans="3:13" s="72" customFormat="1" x14ac:dyDescent="0.35"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</row>
    <row r="72" spans="3:13" s="72" customFormat="1" x14ac:dyDescent="0.35"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</row>
    <row r="73" spans="3:13" s="72" customFormat="1" x14ac:dyDescent="0.35"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</row>
    <row r="74" spans="3:13" s="72" customFormat="1" x14ac:dyDescent="0.35"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3:13" s="72" customFormat="1" x14ac:dyDescent="0.35"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</row>
    <row r="76" spans="3:13" s="72" customFormat="1" x14ac:dyDescent="0.3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</row>
    <row r="77" spans="3:13" s="72" customFormat="1" x14ac:dyDescent="0.3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</row>
    <row r="78" spans="3:13" s="72" customFormat="1" x14ac:dyDescent="0.3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</row>
    <row r="79" spans="3:13" s="72" customFormat="1" x14ac:dyDescent="0.3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</row>
    <row r="80" spans="3:13" s="72" customFormat="1" x14ac:dyDescent="0.3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</row>
    <row r="81" spans="3:13" s="72" customFormat="1" x14ac:dyDescent="0.3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</row>
    <row r="82" spans="3:13" s="72" customFormat="1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3:13" s="72" customFormat="1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3:13" s="72" customFormat="1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</row>
    <row r="85" spans="3:13" s="72" customFormat="1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</row>
    <row r="86" spans="3:13" s="72" customFormat="1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</row>
    <row r="87" spans="3:13" s="72" customFormat="1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3:13" s="72" customFormat="1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  <row r="89" spans="3:13" s="72" customFormat="1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</row>
    <row r="90" spans="3:13" s="72" customFormat="1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</row>
    <row r="91" spans="3:13" s="72" customFormat="1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</row>
    <row r="92" spans="3:13" s="72" customFormat="1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</row>
    <row r="93" spans="3:13" s="72" customFormat="1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</row>
    <row r="94" spans="3:13" s="72" customFormat="1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</row>
    <row r="95" spans="3:13" s="72" customFormat="1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</row>
    <row r="96" spans="3:13" s="72" customFormat="1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</row>
    <row r="97" spans="3:13" s="72" customFormat="1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</row>
    <row r="98" spans="3:13" s="72" customFormat="1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</row>
    <row r="99" spans="3:13" s="72" customFormat="1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</row>
    <row r="100" spans="3:13" s="72" customFormat="1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</row>
    <row r="101" spans="3:13" s="72" customFormat="1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</row>
    <row r="102" spans="3:13" s="72" customFormat="1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</row>
    <row r="103" spans="3:13" s="72" customFormat="1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</row>
    <row r="104" spans="3:13" s="72" customFormat="1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</row>
    <row r="105" spans="3:13" s="72" customFormat="1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</row>
    <row r="106" spans="3:13" s="72" customFormat="1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</row>
    <row r="107" spans="3:13" s="72" customFormat="1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</row>
    <row r="108" spans="3:13" s="72" customFormat="1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</row>
    <row r="109" spans="3:13" s="72" customFormat="1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</row>
    <row r="110" spans="3:13" s="72" customFormat="1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</row>
    <row r="111" spans="3:13" s="72" customFormat="1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</row>
    <row r="112" spans="3:13" s="72" customFormat="1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</row>
    <row r="113" spans="3:13" s="72" customFormat="1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</row>
    <row r="114" spans="3:13" s="72" customFormat="1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</row>
    <row r="115" spans="3:13" s="72" customFormat="1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</row>
    <row r="116" spans="3:13" s="72" customFormat="1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</row>
    <row r="117" spans="3:13" s="72" customFormat="1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</row>
    <row r="118" spans="3:13" s="72" customFormat="1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</row>
    <row r="119" spans="3:13" s="72" customFormat="1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</row>
    <row r="120" spans="3:13" s="72" customFormat="1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</row>
    <row r="121" spans="3:13" s="72" customFormat="1" x14ac:dyDescent="0.3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</row>
    <row r="122" spans="3:13" s="72" customFormat="1" x14ac:dyDescent="0.3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</row>
    <row r="123" spans="3:13" s="72" customFormat="1" x14ac:dyDescent="0.3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</row>
    <row r="124" spans="3:13" s="72" customFormat="1" x14ac:dyDescent="0.3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</row>
    <row r="125" spans="3:13" s="72" customFormat="1" x14ac:dyDescent="0.3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</row>
    <row r="126" spans="3:13" s="72" customFormat="1" x14ac:dyDescent="0.3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</row>
    <row r="127" spans="3:13" s="72" customFormat="1" x14ac:dyDescent="0.3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</row>
    <row r="128" spans="3:13" s="72" customFormat="1" x14ac:dyDescent="0.3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</row>
    <row r="129" spans="3:13" s="72" customFormat="1" x14ac:dyDescent="0.3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</row>
    <row r="130" spans="3:13" s="72" customFormat="1" x14ac:dyDescent="0.3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3:13" s="72" customFormat="1" x14ac:dyDescent="0.3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</row>
    <row r="132" spans="3:13" s="72" customFormat="1" x14ac:dyDescent="0.3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3:13" s="72" customFormat="1" x14ac:dyDescent="0.3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</row>
    <row r="134" spans="3:13" s="72" customFormat="1" x14ac:dyDescent="0.3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</row>
    <row r="135" spans="3:13" s="72" customFormat="1" x14ac:dyDescent="0.3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</row>
    <row r="136" spans="3:13" s="72" customFormat="1" x14ac:dyDescent="0.3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</row>
    <row r="137" spans="3:13" s="72" customFormat="1" x14ac:dyDescent="0.3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</row>
    <row r="138" spans="3:13" s="72" customFormat="1" x14ac:dyDescent="0.3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</row>
    <row r="139" spans="3:13" s="72" customFormat="1" x14ac:dyDescent="0.3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</row>
    <row r="140" spans="3:13" s="72" customFormat="1" x14ac:dyDescent="0.3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</row>
    <row r="141" spans="3:13" s="72" customFormat="1" x14ac:dyDescent="0.3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</row>
    <row r="142" spans="3:13" s="72" customFormat="1" x14ac:dyDescent="0.3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</row>
    <row r="143" spans="3:13" s="72" customFormat="1" x14ac:dyDescent="0.3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</row>
    <row r="144" spans="3:13" s="72" customFormat="1" x14ac:dyDescent="0.3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</row>
    <row r="145" spans="3:13" s="72" customFormat="1" x14ac:dyDescent="0.3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</row>
    <row r="146" spans="3:13" s="72" customFormat="1" x14ac:dyDescent="0.3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</row>
    <row r="147" spans="3:13" s="72" customFormat="1" x14ac:dyDescent="0.3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</row>
    <row r="148" spans="3:13" s="72" customFormat="1" x14ac:dyDescent="0.3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</row>
    <row r="149" spans="3:13" s="72" customFormat="1" x14ac:dyDescent="0.3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</row>
    <row r="150" spans="3:13" s="72" customFormat="1" x14ac:dyDescent="0.3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</row>
    <row r="151" spans="3:13" s="72" customFormat="1" x14ac:dyDescent="0.3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</row>
    <row r="152" spans="3:13" s="72" customFormat="1" x14ac:dyDescent="0.3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</row>
    <row r="153" spans="3:13" s="72" customFormat="1" x14ac:dyDescent="0.3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</row>
    <row r="154" spans="3:13" s="72" customFormat="1" x14ac:dyDescent="0.3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</row>
    <row r="155" spans="3:13" s="72" customFormat="1" x14ac:dyDescent="0.3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</row>
    <row r="156" spans="3:13" s="72" customFormat="1" x14ac:dyDescent="0.3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</row>
    <row r="157" spans="3:13" s="72" customFormat="1" x14ac:dyDescent="0.3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</row>
    <row r="158" spans="3:13" s="72" customFormat="1" x14ac:dyDescent="0.3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3:13" s="72" customFormat="1" x14ac:dyDescent="0.3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</row>
    <row r="160" spans="3:13" s="72" customFormat="1" x14ac:dyDescent="0.3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</row>
    <row r="161" spans="3:13" s="72" customFormat="1" x14ac:dyDescent="0.3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</row>
    <row r="162" spans="3:13" s="72" customFormat="1" x14ac:dyDescent="0.3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</row>
    <row r="163" spans="3:13" s="72" customFormat="1" x14ac:dyDescent="0.3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</row>
    <row r="164" spans="3:13" s="72" customFormat="1" x14ac:dyDescent="0.3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</row>
    <row r="165" spans="3:13" s="72" customFormat="1" x14ac:dyDescent="0.3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</row>
    <row r="166" spans="3:13" s="72" customFormat="1" x14ac:dyDescent="0.3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</row>
    <row r="167" spans="3:13" s="72" customFormat="1" x14ac:dyDescent="0.3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</row>
    <row r="168" spans="3:13" s="72" customFormat="1" x14ac:dyDescent="0.3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</row>
    <row r="169" spans="3:13" s="72" customFormat="1" x14ac:dyDescent="0.3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</row>
    <row r="170" spans="3:13" s="72" customFormat="1" x14ac:dyDescent="0.3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</row>
    <row r="171" spans="3:13" s="72" customFormat="1" x14ac:dyDescent="0.3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</row>
    <row r="172" spans="3:13" s="72" customFormat="1" x14ac:dyDescent="0.3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</row>
    <row r="173" spans="3:13" s="72" customFormat="1" x14ac:dyDescent="0.3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</row>
    <row r="174" spans="3:13" s="72" customFormat="1" x14ac:dyDescent="0.3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</row>
    <row r="175" spans="3:13" s="72" customFormat="1" x14ac:dyDescent="0.3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</row>
    <row r="176" spans="3:13" s="72" customFormat="1" x14ac:dyDescent="0.3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</row>
    <row r="177" spans="3:13" s="72" customFormat="1" x14ac:dyDescent="0.3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</row>
    <row r="178" spans="3:13" s="72" customFormat="1" x14ac:dyDescent="0.3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</row>
    <row r="179" spans="3:13" s="72" customFormat="1" x14ac:dyDescent="0.3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</row>
    <row r="180" spans="3:13" s="72" customFormat="1" x14ac:dyDescent="0.3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</row>
    <row r="181" spans="3:13" s="72" customFormat="1" x14ac:dyDescent="0.3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</row>
    <row r="182" spans="3:13" s="72" customFormat="1" x14ac:dyDescent="0.3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</row>
    <row r="183" spans="3:13" s="72" customFormat="1" x14ac:dyDescent="0.3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</row>
    <row r="184" spans="3:13" s="72" customFormat="1" x14ac:dyDescent="0.3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</row>
    <row r="185" spans="3:13" s="72" customFormat="1" x14ac:dyDescent="0.3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</row>
    <row r="186" spans="3:13" s="72" customFormat="1" x14ac:dyDescent="0.3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</row>
    <row r="187" spans="3:13" s="72" customFormat="1" x14ac:dyDescent="0.3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</row>
    <row r="188" spans="3:13" s="72" customFormat="1" x14ac:dyDescent="0.3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</row>
    <row r="189" spans="3:13" s="72" customFormat="1" x14ac:dyDescent="0.3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</row>
    <row r="190" spans="3:13" s="72" customFormat="1" x14ac:dyDescent="0.3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</row>
    <row r="191" spans="3:13" s="72" customFormat="1" x14ac:dyDescent="0.3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</row>
    <row r="192" spans="3:13" s="72" customFormat="1" x14ac:dyDescent="0.3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</row>
    <row r="193" spans="3:13" s="72" customFormat="1" x14ac:dyDescent="0.3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</row>
    <row r="194" spans="3:13" s="72" customFormat="1" x14ac:dyDescent="0.3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3:13" s="72" customFormat="1" x14ac:dyDescent="0.3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3:13" s="72" customFormat="1" x14ac:dyDescent="0.3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3:13" s="72" customFormat="1" x14ac:dyDescent="0.3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3:13" s="72" customFormat="1" x14ac:dyDescent="0.3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3:13" s="72" customFormat="1" x14ac:dyDescent="0.3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3:13" s="72" customFormat="1" x14ac:dyDescent="0.3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3:13" s="72" customFormat="1" x14ac:dyDescent="0.3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3:13" s="72" customFormat="1" x14ac:dyDescent="0.3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3:13" s="72" customFormat="1" x14ac:dyDescent="0.3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3:13" s="72" customFormat="1" x14ac:dyDescent="0.3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3:13" s="72" customFormat="1" x14ac:dyDescent="0.3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</row>
    <row r="206" spans="3:13" s="72" customFormat="1" x14ac:dyDescent="0.3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</row>
    <row r="207" spans="3:13" s="72" customFormat="1" x14ac:dyDescent="0.3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</row>
    <row r="208" spans="3:13" s="72" customFormat="1" x14ac:dyDescent="0.3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</row>
    <row r="209" spans="3:13" s="72" customFormat="1" x14ac:dyDescent="0.3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</row>
    <row r="210" spans="3:13" s="72" customFormat="1" x14ac:dyDescent="0.3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</row>
    <row r="211" spans="3:13" s="72" customFormat="1" x14ac:dyDescent="0.3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</row>
    <row r="212" spans="3:13" s="72" customFormat="1" x14ac:dyDescent="0.3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</row>
    <row r="213" spans="3:13" s="72" customFormat="1" x14ac:dyDescent="0.3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</row>
    <row r="214" spans="3:13" s="72" customFormat="1" x14ac:dyDescent="0.3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</row>
    <row r="215" spans="3:13" s="72" customFormat="1" x14ac:dyDescent="0.3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</row>
    <row r="216" spans="3:13" s="72" customFormat="1" x14ac:dyDescent="0.3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</row>
    <row r="217" spans="3:13" s="72" customFormat="1" x14ac:dyDescent="0.3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</row>
    <row r="218" spans="3:13" s="72" customFormat="1" x14ac:dyDescent="0.3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</row>
    <row r="219" spans="3:13" s="72" customFormat="1" x14ac:dyDescent="0.3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3:13" s="72" customFormat="1" x14ac:dyDescent="0.3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3:13" s="72" customFormat="1" x14ac:dyDescent="0.3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3:13" s="72" customFormat="1" x14ac:dyDescent="0.3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3:13" s="72" customFormat="1" x14ac:dyDescent="0.3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3:13" s="72" customFormat="1" x14ac:dyDescent="0.3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3:13" s="72" customFormat="1" x14ac:dyDescent="0.3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3:13" s="72" customFormat="1" x14ac:dyDescent="0.3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</row>
    <row r="227" spans="3:13" s="72" customFormat="1" x14ac:dyDescent="0.3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3:13" s="72" customFormat="1" x14ac:dyDescent="0.3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3:13" s="72" customFormat="1" x14ac:dyDescent="0.3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3:13" s="72" customFormat="1" x14ac:dyDescent="0.3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</row>
    <row r="231" spans="3:13" s="72" customFormat="1" x14ac:dyDescent="0.3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</row>
    <row r="232" spans="3:13" s="72" customFormat="1" x14ac:dyDescent="0.3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</row>
    <row r="233" spans="3:13" s="72" customFormat="1" x14ac:dyDescent="0.3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</row>
    <row r="234" spans="3:13" s="72" customFormat="1" x14ac:dyDescent="0.3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</row>
    <row r="235" spans="3:13" s="72" customFormat="1" x14ac:dyDescent="0.3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</row>
    <row r="236" spans="3:13" s="72" customFormat="1" x14ac:dyDescent="0.3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</row>
    <row r="237" spans="3:13" s="72" customFormat="1" x14ac:dyDescent="0.3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</row>
    <row r="238" spans="3:13" s="72" customFormat="1" x14ac:dyDescent="0.3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</row>
    <row r="239" spans="3:13" s="72" customFormat="1" x14ac:dyDescent="0.3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</row>
    <row r="240" spans="3:13" s="72" customFormat="1" x14ac:dyDescent="0.3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</row>
    <row r="241" spans="3:13" s="72" customFormat="1" x14ac:dyDescent="0.3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</row>
    <row r="242" spans="3:13" s="72" customFormat="1" x14ac:dyDescent="0.3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</row>
    <row r="243" spans="3:13" s="72" customFormat="1" x14ac:dyDescent="0.3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</row>
    <row r="244" spans="3:13" s="72" customFormat="1" x14ac:dyDescent="0.3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</row>
    <row r="245" spans="3:13" s="72" customFormat="1" x14ac:dyDescent="0.3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</row>
    <row r="246" spans="3:13" s="72" customFormat="1" x14ac:dyDescent="0.3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</row>
    <row r="247" spans="3:13" s="72" customFormat="1" x14ac:dyDescent="0.3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</row>
    <row r="248" spans="3:13" s="72" customFormat="1" x14ac:dyDescent="0.3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</row>
    <row r="249" spans="3:13" s="72" customFormat="1" x14ac:dyDescent="0.3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</row>
    <row r="250" spans="3:13" s="72" customFormat="1" x14ac:dyDescent="0.3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</row>
    <row r="251" spans="3:13" s="72" customFormat="1" x14ac:dyDescent="0.3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</row>
    <row r="252" spans="3:13" s="72" customFormat="1" x14ac:dyDescent="0.3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</row>
    <row r="253" spans="3:13" s="72" customFormat="1" x14ac:dyDescent="0.3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</row>
    <row r="254" spans="3:13" s="72" customFormat="1" x14ac:dyDescent="0.3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</row>
    <row r="255" spans="3:13" s="72" customFormat="1" x14ac:dyDescent="0.3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</row>
    <row r="256" spans="3:13" s="72" customFormat="1" x14ac:dyDescent="0.3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</row>
    <row r="257" spans="3:13" s="72" customFormat="1" x14ac:dyDescent="0.3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</row>
    <row r="258" spans="3:13" s="72" customFormat="1" x14ac:dyDescent="0.3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</row>
    <row r="259" spans="3:13" s="72" customFormat="1" x14ac:dyDescent="0.3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</row>
    <row r="260" spans="3:13" s="72" customFormat="1" x14ac:dyDescent="0.3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</row>
    <row r="261" spans="3:13" s="72" customFormat="1" x14ac:dyDescent="0.3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</row>
    <row r="262" spans="3:13" s="72" customFormat="1" x14ac:dyDescent="0.3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</row>
    <row r="263" spans="3:13" s="72" customFormat="1" x14ac:dyDescent="0.3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</row>
    <row r="264" spans="3:13" s="72" customFormat="1" x14ac:dyDescent="0.3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</row>
    <row r="265" spans="3:13" s="72" customFormat="1" x14ac:dyDescent="0.3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</row>
    <row r="266" spans="3:13" s="72" customFormat="1" x14ac:dyDescent="0.3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</row>
    <row r="267" spans="3:13" s="72" customFormat="1" x14ac:dyDescent="0.3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</row>
    <row r="268" spans="3:13" s="72" customFormat="1" x14ac:dyDescent="0.3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</row>
    <row r="269" spans="3:13" s="72" customFormat="1" x14ac:dyDescent="0.3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</row>
    <row r="270" spans="3:13" s="72" customFormat="1" x14ac:dyDescent="0.3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</row>
    <row r="271" spans="3:13" s="72" customFormat="1" x14ac:dyDescent="0.3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</row>
    <row r="272" spans="3:13" s="72" customFormat="1" x14ac:dyDescent="0.3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</row>
    <row r="273" spans="3:13" s="72" customFormat="1" x14ac:dyDescent="0.3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</row>
    <row r="274" spans="3:13" s="72" customFormat="1" x14ac:dyDescent="0.3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</row>
    <row r="275" spans="3:13" s="72" customFormat="1" x14ac:dyDescent="0.3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</row>
    <row r="276" spans="3:13" s="72" customFormat="1" x14ac:dyDescent="0.3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</row>
    <row r="277" spans="3:13" s="72" customFormat="1" x14ac:dyDescent="0.3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</row>
    <row r="278" spans="3:13" s="72" customFormat="1" x14ac:dyDescent="0.3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</row>
    <row r="279" spans="3:13" s="72" customFormat="1" x14ac:dyDescent="0.3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</row>
    <row r="280" spans="3:13" s="72" customFormat="1" x14ac:dyDescent="0.3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</row>
    <row r="281" spans="3:13" s="72" customFormat="1" x14ac:dyDescent="0.3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</row>
    <row r="282" spans="3:13" s="72" customFormat="1" x14ac:dyDescent="0.3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</row>
    <row r="283" spans="3:13" s="72" customFormat="1" x14ac:dyDescent="0.3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</row>
    <row r="284" spans="3:13" s="72" customFormat="1" x14ac:dyDescent="0.3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</row>
    <row r="285" spans="3:13" s="72" customFormat="1" x14ac:dyDescent="0.3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</row>
    <row r="286" spans="3:13" s="72" customFormat="1" x14ac:dyDescent="0.35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284"/>
  <sheetViews>
    <sheetView view="pageBreakPreview" zoomScale="60" zoomScaleNormal="100" workbookViewId="0">
      <selection activeCell="F12" sqref="F12"/>
    </sheetView>
  </sheetViews>
  <sheetFormatPr defaultRowHeight="27" x14ac:dyDescent="0.35"/>
  <cols>
    <col min="1" max="1" width="10.140625" style="74" bestFit="1" customWidth="1"/>
    <col min="2" max="2" width="44.7109375" style="74" customWidth="1"/>
    <col min="3" max="3" width="46.5703125" style="75" customWidth="1"/>
    <col min="4" max="4" width="35.42578125" style="75" customWidth="1"/>
    <col min="5" max="5" width="12.5703125" style="75" customWidth="1"/>
    <col min="6" max="7" width="13.7109375" style="75" customWidth="1"/>
    <col min="8" max="10" width="9.140625" style="75" customWidth="1"/>
    <col min="11" max="11" width="12.28515625" style="75" customWidth="1"/>
    <col min="12" max="13" width="9.140625" style="75" customWidth="1"/>
    <col min="14" max="14" width="9.140625" style="74" customWidth="1"/>
    <col min="15" max="16384" width="9.140625" style="74"/>
  </cols>
  <sheetData>
    <row r="1" spans="1:13" s="57" customFormat="1" ht="30" x14ac:dyDescent="0.4"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s="57" customFormat="1" ht="30" x14ac:dyDescent="0.4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s="57" customFormat="1" ht="30" x14ac:dyDescent="0.4">
      <c r="B3" s="57" t="s">
        <v>246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s="57" customFormat="1" ht="30" x14ac:dyDescent="0.4">
      <c r="B4" s="57" t="s">
        <v>247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s="57" customFormat="1" ht="30" x14ac:dyDescent="0.4">
      <c r="C5" s="58"/>
      <c r="D5" s="58" t="s">
        <v>277</v>
      </c>
      <c r="E5" s="58"/>
      <c r="F5" s="58"/>
      <c r="G5" s="58"/>
      <c r="H5" s="58"/>
      <c r="I5" s="58"/>
      <c r="J5" s="58"/>
      <c r="K5" s="58"/>
      <c r="L5" s="58"/>
      <c r="M5" s="58"/>
    </row>
    <row r="6" spans="1:13" s="57" customFormat="1" ht="60" x14ac:dyDescent="0.4">
      <c r="A6" s="66" t="s">
        <v>27</v>
      </c>
      <c r="B6" s="67" t="s">
        <v>28</v>
      </c>
      <c r="C6" s="67" t="s">
        <v>274</v>
      </c>
      <c r="D6" s="67" t="s">
        <v>179</v>
      </c>
      <c r="E6" s="58"/>
      <c r="F6" s="58"/>
      <c r="G6" s="58"/>
      <c r="H6" s="58"/>
      <c r="I6" s="58"/>
      <c r="J6" s="58"/>
      <c r="K6" s="58"/>
      <c r="L6" s="58"/>
      <c r="M6" s="58"/>
    </row>
    <row r="7" spans="1:13" s="183" customFormat="1" ht="30" x14ac:dyDescent="0.4">
      <c r="A7" s="177">
        <v>1</v>
      </c>
      <c r="B7" s="378" t="s">
        <v>188</v>
      </c>
      <c r="C7" s="381">
        <v>4350</v>
      </c>
      <c r="D7" s="381"/>
      <c r="E7" s="182"/>
      <c r="F7" s="182"/>
      <c r="G7" s="182"/>
      <c r="H7" s="182"/>
      <c r="I7" s="182"/>
      <c r="J7" s="182"/>
      <c r="K7" s="182"/>
      <c r="L7" s="182"/>
      <c r="M7" s="182"/>
    </row>
    <row r="8" spans="1:13" s="69" customFormat="1" ht="30" x14ac:dyDescent="0.4">
      <c r="A8" s="382"/>
      <c r="B8" s="384" t="s">
        <v>26</v>
      </c>
      <c r="C8" s="383">
        <v>4350</v>
      </c>
      <c r="D8" s="383"/>
      <c r="E8" s="70"/>
      <c r="F8" s="70"/>
      <c r="G8" s="70"/>
      <c r="H8" s="70"/>
      <c r="I8" s="70"/>
      <c r="J8" s="70"/>
      <c r="K8" s="70"/>
      <c r="L8" s="70"/>
      <c r="M8" s="70"/>
    </row>
    <row r="9" spans="1:13" s="69" customFormat="1" ht="30" x14ac:dyDescent="0.4">
      <c r="A9" s="68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</row>
    <row r="10" spans="1:13" s="69" customFormat="1" ht="30" x14ac:dyDescent="0.4">
      <c r="A10" s="68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pans="1:13" s="69" customFormat="1" ht="30" x14ac:dyDescent="0.4">
      <c r="A11" s="68"/>
      <c r="B11" s="69" t="s">
        <v>105</v>
      </c>
      <c r="C11" s="58" t="s">
        <v>266</v>
      </c>
      <c r="D11" s="70" t="s">
        <v>107</v>
      </c>
      <c r="E11" s="70"/>
      <c r="F11" s="70"/>
      <c r="G11" s="70"/>
      <c r="H11" s="70"/>
      <c r="I11" s="70"/>
      <c r="J11" s="70"/>
      <c r="K11" s="70"/>
      <c r="L11" s="70"/>
      <c r="M11" s="70"/>
    </row>
    <row r="12" spans="1:13" s="69" customFormat="1" ht="30" x14ac:dyDescent="0.4">
      <c r="C12" s="58"/>
      <c r="D12" s="70"/>
      <c r="E12" s="70"/>
      <c r="F12" s="70"/>
      <c r="G12" s="70"/>
      <c r="H12" s="70"/>
      <c r="I12" s="70"/>
      <c r="J12" s="70"/>
      <c r="K12" s="70"/>
      <c r="L12" s="70"/>
      <c r="M12" s="70"/>
    </row>
    <row r="13" spans="1:13" s="69" customFormat="1" ht="30" x14ac:dyDescent="0.4">
      <c r="A13" s="68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</row>
    <row r="14" spans="1:13" s="72" customFormat="1" x14ac:dyDescent="0.35"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1:13" s="72" customFormat="1" x14ac:dyDescent="0.35">
      <c r="B15" s="72" t="s">
        <v>278</v>
      </c>
      <c r="C15" s="73" t="s">
        <v>263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1:13" s="72" customFormat="1" x14ac:dyDescent="0.35"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3:13" s="72" customFormat="1" x14ac:dyDescent="0.35"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</row>
    <row r="18" spans="3:13" s="72" customFormat="1" x14ac:dyDescent="0.35"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3:13" s="72" customFormat="1" x14ac:dyDescent="0.35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0" spans="3:13" s="72" customFormat="1" x14ac:dyDescent="0.35"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</row>
    <row r="21" spans="3:13" s="72" customFormat="1" x14ac:dyDescent="0.35"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</row>
    <row r="22" spans="3:13" s="72" customFormat="1" x14ac:dyDescent="0.35"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</row>
    <row r="23" spans="3:13" s="72" customFormat="1" x14ac:dyDescent="0.35"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</row>
    <row r="24" spans="3:13" s="72" customFormat="1" x14ac:dyDescent="0.35"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</row>
    <row r="25" spans="3:13" s="72" customFormat="1" x14ac:dyDescent="0.35"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</row>
    <row r="26" spans="3:13" s="72" customFormat="1" x14ac:dyDescent="0.35"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</row>
    <row r="27" spans="3:13" s="72" customFormat="1" x14ac:dyDescent="0.35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3:13" s="72" customFormat="1" x14ac:dyDescent="0.35"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3:13" s="72" customFormat="1" x14ac:dyDescent="0.35"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</row>
    <row r="30" spans="3:13" s="72" customFormat="1" x14ac:dyDescent="0.35"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3:13" s="72" customFormat="1" x14ac:dyDescent="0.35"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</row>
    <row r="32" spans="3:13" s="72" customFormat="1" x14ac:dyDescent="0.35"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</row>
    <row r="33" spans="3:13" s="72" customFormat="1" x14ac:dyDescent="0.35"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</row>
    <row r="34" spans="3:13" s="72" customFormat="1" x14ac:dyDescent="0.35"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</row>
    <row r="35" spans="3:13" s="72" customFormat="1" x14ac:dyDescent="0.35"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</row>
    <row r="36" spans="3:13" s="72" customFormat="1" x14ac:dyDescent="0.35"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</row>
    <row r="37" spans="3:13" s="72" customFormat="1" x14ac:dyDescent="0.35"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</row>
    <row r="38" spans="3:13" s="72" customFormat="1" x14ac:dyDescent="0.35"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</row>
    <row r="39" spans="3:13" s="72" customFormat="1" x14ac:dyDescent="0.35"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</row>
    <row r="40" spans="3:13" s="72" customFormat="1" x14ac:dyDescent="0.35"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</row>
    <row r="41" spans="3:13" s="72" customFormat="1" x14ac:dyDescent="0.35"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</row>
    <row r="42" spans="3:13" s="72" customFormat="1" x14ac:dyDescent="0.35"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</row>
    <row r="43" spans="3:13" s="72" customFormat="1" x14ac:dyDescent="0.35"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3:13" s="72" customFormat="1" x14ac:dyDescent="0.35"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</row>
    <row r="45" spans="3:13" s="72" customFormat="1" x14ac:dyDescent="0.35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</row>
    <row r="46" spans="3:13" s="72" customFormat="1" x14ac:dyDescent="0.35"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</row>
    <row r="47" spans="3:13" s="72" customFormat="1" x14ac:dyDescent="0.35"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</row>
    <row r="48" spans="3:13" s="72" customFormat="1" x14ac:dyDescent="0.35"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</row>
    <row r="49" spans="3:13" s="72" customFormat="1" x14ac:dyDescent="0.3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</row>
    <row r="50" spans="3:13" s="72" customFormat="1" x14ac:dyDescent="0.35"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</row>
    <row r="51" spans="3:13" s="72" customFormat="1" x14ac:dyDescent="0.35"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</row>
    <row r="52" spans="3:13" s="72" customFormat="1" x14ac:dyDescent="0.3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</row>
    <row r="53" spans="3:13" s="72" customFormat="1" x14ac:dyDescent="0.35"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</row>
    <row r="54" spans="3:13" s="72" customFormat="1" x14ac:dyDescent="0.35"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</row>
    <row r="55" spans="3:13" s="72" customFormat="1" x14ac:dyDescent="0.35"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3:13" s="72" customFormat="1" x14ac:dyDescent="0.35"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3:13" s="72" customFormat="1" x14ac:dyDescent="0.35"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58" spans="3:13" s="72" customFormat="1" x14ac:dyDescent="0.35"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</row>
    <row r="59" spans="3:13" s="72" customFormat="1" x14ac:dyDescent="0.35"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3:13" s="72" customFormat="1" x14ac:dyDescent="0.35"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3:13" s="72" customFormat="1" x14ac:dyDescent="0.35"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  <row r="62" spans="3:13" s="72" customFormat="1" x14ac:dyDescent="0.35"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</row>
    <row r="63" spans="3:13" s="72" customFormat="1" x14ac:dyDescent="0.35"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</row>
    <row r="64" spans="3:13" s="72" customFormat="1" x14ac:dyDescent="0.35"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</row>
    <row r="65" spans="3:13" s="72" customFormat="1" x14ac:dyDescent="0.35"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</row>
    <row r="66" spans="3:13" s="72" customFormat="1" x14ac:dyDescent="0.35"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</row>
    <row r="67" spans="3:13" s="72" customFormat="1" x14ac:dyDescent="0.35"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</row>
    <row r="68" spans="3:13" s="72" customFormat="1" x14ac:dyDescent="0.35"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</row>
    <row r="69" spans="3:13" s="72" customFormat="1" x14ac:dyDescent="0.35"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</row>
    <row r="70" spans="3:13" s="72" customFormat="1" x14ac:dyDescent="0.35"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</row>
    <row r="71" spans="3:13" s="72" customFormat="1" x14ac:dyDescent="0.35"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</row>
    <row r="72" spans="3:13" s="72" customFormat="1" x14ac:dyDescent="0.35"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</row>
    <row r="73" spans="3:13" s="72" customFormat="1" x14ac:dyDescent="0.35"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</row>
    <row r="74" spans="3:13" s="72" customFormat="1" x14ac:dyDescent="0.35"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</row>
    <row r="75" spans="3:13" s="72" customFormat="1" x14ac:dyDescent="0.35"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</row>
    <row r="76" spans="3:13" s="72" customFormat="1" x14ac:dyDescent="0.3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</row>
    <row r="77" spans="3:13" s="72" customFormat="1" x14ac:dyDescent="0.3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</row>
    <row r="78" spans="3:13" s="72" customFormat="1" x14ac:dyDescent="0.3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</row>
    <row r="79" spans="3:13" s="72" customFormat="1" x14ac:dyDescent="0.3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</row>
    <row r="80" spans="3:13" s="72" customFormat="1" x14ac:dyDescent="0.3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</row>
    <row r="81" spans="3:13" s="72" customFormat="1" x14ac:dyDescent="0.3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</row>
    <row r="82" spans="3:13" s="72" customFormat="1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3:13" s="72" customFormat="1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3:13" s="72" customFormat="1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</row>
    <row r="85" spans="3:13" s="72" customFormat="1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</row>
    <row r="86" spans="3:13" s="72" customFormat="1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</row>
    <row r="87" spans="3:13" s="72" customFormat="1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3:13" s="72" customFormat="1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  <row r="89" spans="3:13" s="72" customFormat="1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</row>
    <row r="90" spans="3:13" s="72" customFormat="1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</row>
    <row r="91" spans="3:13" s="72" customFormat="1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</row>
    <row r="92" spans="3:13" s="72" customFormat="1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</row>
    <row r="93" spans="3:13" s="72" customFormat="1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</row>
    <row r="94" spans="3:13" s="72" customFormat="1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</row>
    <row r="95" spans="3:13" s="72" customFormat="1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</row>
    <row r="96" spans="3:13" s="72" customFormat="1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</row>
    <row r="97" spans="3:13" s="72" customFormat="1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</row>
    <row r="98" spans="3:13" s="72" customFormat="1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</row>
    <row r="99" spans="3:13" s="72" customFormat="1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</row>
    <row r="100" spans="3:13" s="72" customFormat="1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</row>
    <row r="101" spans="3:13" s="72" customFormat="1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</row>
    <row r="102" spans="3:13" s="72" customFormat="1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</row>
    <row r="103" spans="3:13" s="72" customFormat="1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</row>
    <row r="104" spans="3:13" s="72" customFormat="1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</row>
    <row r="105" spans="3:13" s="72" customFormat="1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</row>
    <row r="106" spans="3:13" s="72" customFormat="1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</row>
    <row r="107" spans="3:13" s="72" customFormat="1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</row>
    <row r="108" spans="3:13" s="72" customFormat="1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</row>
    <row r="109" spans="3:13" s="72" customFormat="1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</row>
    <row r="110" spans="3:13" s="72" customFormat="1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</row>
    <row r="111" spans="3:13" s="72" customFormat="1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</row>
    <row r="112" spans="3:13" s="72" customFormat="1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</row>
    <row r="113" spans="3:13" s="72" customFormat="1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</row>
    <row r="114" spans="3:13" s="72" customFormat="1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</row>
    <row r="115" spans="3:13" s="72" customFormat="1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</row>
    <row r="116" spans="3:13" s="72" customFormat="1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</row>
    <row r="117" spans="3:13" s="72" customFormat="1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</row>
    <row r="118" spans="3:13" s="72" customFormat="1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</row>
    <row r="119" spans="3:13" s="72" customFormat="1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</row>
    <row r="120" spans="3:13" s="72" customFormat="1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</row>
    <row r="121" spans="3:13" s="72" customFormat="1" x14ac:dyDescent="0.3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</row>
    <row r="122" spans="3:13" s="72" customFormat="1" x14ac:dyDescent="0.3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</row>
    <row r="123" spans="3:13" s="72" customFormat="1" x14ac:dyDescent="0.3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</row>
    <row r="124" spans="3:13" s="72" customFormat="1" x14ac:dyDescent="0.3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</row>
    <row r="125" spans="3:13" s="72" customFormat="1" x14ac:dyDescent="0.3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</row>
    <row r="126" spans="3:13" s="72" customFormat="1" x14ac:dyDescent="0.3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</row>
    <row r="127" spans="3:13" s="72" customFormat="1" x14ac:dyDescent="0.3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</row>
    <row r="128" spans="3:13" s="72" customFormat="1" x14ac:dyDescent="0.3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</row>
    <row r="129" spans="3:13" s="72" customFormat="1" x14ac:dyDescent="0.3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</row>
    <row r="130" spans="3:13" s="72" customFormat="1" x14ac:dyDescent="0.3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</row>
    <row r="131" spans="3:13" s="72" customFormat="1" x14ac:dyDescent="0.3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</row>
    <row r="132" spans="3:13" s="72" customFormat="1" x14ac:dyDescent="0.3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</row>
    <row r="133" spans="3:13" s="72" customFormat="1" x14ac:dyDescent="0.3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</row>
    <row r="134" spans="3:13" s="72" customFormat="1" x14ac:dyDescent="0.3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</row>
    <row r="135" spans="3:13" s="72" customFormat="1" x14ac:dyDescent="0.3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</row>
    <row r="136" spans="3:13" s="72" customFormat="1" x14ac:dyDescent="0.3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</row>
    <row r="137" spans="3:13" s="72" customFormat="1" x14ac:dyDescent="0.3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</row>
    <row r="138" spans="3:13" s="72" customFormat="1" x14ac:dyDescent="0.3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</row>
    <row r="139" spans="3:13" s="72" customFormat="1" x14ac:dyDescent="0.3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</row>
    <row r="140" spans="3:13" s="72" customFormat="1" x14ac:dyDescent="0.3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</row>
    <row r="141" spans="3:13" s="72" customFormat="1" x14ac:dyDescent="0.3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</row>
    <row r="142" spans="3:13" s="72" customFormat="1" x14ac:dyDescent="0.3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</row>
    <row r="143" spans="3:13" s="72" customFormat="1" x14ac:dyDescent="0.3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</row>
    <row r="144" spans="3:13" s="72" customFormat="1" x14ac:dyDescent="0.3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</row>
    <row r="145" spans="3:13" s="72" customFormat="1" x14ac:dyDescent="0.3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</row>
    <row r="146" spans="3:13" s="72" customFormat="1" x14ac:dyDescent="0.3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</row>
    <row r="147" spans="3:13" s="72" customFormat="1" x14ac:dyDescent="0.3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</row>
    <row r="148" spans="3:13" s="72" customFormat="1" x14ac:dyDescent="0.3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</row>
    <row r="149" spans="3:13" s="72" customFormat="1" x14ac:dyDescent="0.3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</row>
    <row r="150" spans="3:13" s="72" customFormat="1" x14ac:dyDescent="0.3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</row>
    <row r="151" spans="3:13" s="72" customFormat="1" x14ac:dyDescent="0.3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</row>
    <row r="152" spans="3:13" s="72" customFormat="1" x14ac:dyDescent="0.3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</row>
    <row r="153" spans="3:13" s="72" customFormat="1" x14ac:dyDescent="0.3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</row>
    <row r="154" spans="3:13" s="72" customFormat="1" x14ac:dyDescent="0.3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</row>
    <row r="155" spans="3:13" s="72" customFormat="1" x14ac:dyDescent="0.3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</row>
    <row r="156" spans="3:13" s="72" customFormat="1" x14ac:dyDescent="0.3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</row>
    <row r="157" spans="3:13" s="72" customFormat="1" x14ac:dyDescent="0.3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</row>
    <row r="158" spans="3:13" s="72" customFormat="1" x14ac:dyDescent="0.3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3:13" s="72" customFormat="1" x14ac:dyDescent="0.3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</row>
    <row r="160" spans="3:13" s="72" customFormat="1" x14ac:dyDescent="0.3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</row>
    <row r="161" spans="3:13" s="72" customFormat="1" x14ac:dyDescent="0.3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</row>
    <row r="162" spans="3:13" s="72" customFormat="1" x14ac:dyDescent="0.3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</row>
    <row r="163" spans="3:13" s="72" customFormat="1" x14ac:dyDescent="0.3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</row>
    <row r="164" spans="3:13" s="72" customFormat="1" x14ac:dyDescent="0.3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</row>
    <row r="165" spans="3:13" s="72" customFormat="1" x14ac:dyDescent="0.3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</row>
    <row r="166" spans="3:13" s="72" customFormat="1" x14ac:dyDescent="0.3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</row>
    <row r="167" spans="3:13" s="72" customFormat="1" x14ac:dyDescent="0.3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</row>
    <row r="168" spans="3:13" s="72" customFormat="1" x14ac:dyDescent="0.3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</row>
    <row r="169" spans="3:13" s="72" customFormat="1" x14ac:dyDescent="0.3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</row>
    <row r="170" spans="3:13" s="72" customFormat="1" x14ac:dyDescent="0.3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</row>
    <row r="171" spans="3:13" s="72" customFormat="1" x14ac:dyDescent="0.3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</row>
    <row r="172" spans="3:13" s="72" customFormat="1" x14ac:dyDescent="0.3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</row>
    <row r="173" spans="3:13" s="72" customFormat="1" x14ac:dyDescent="0.3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</row>
    <row r="174" spans="3:13" s="72" customFormat="1" x14ac:dyDescent="0.3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</row>
    <row r="175" spans="3:13" s="72" customFormat="1" x14ac:dyDescent="0.3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</row>
    <row r="176" spans="3:13" s="72" customFormat="1" x14ac:dyDescent="0.3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</row>
    <row r="177" spans="3:13" s="72" customFormat="1" x14ac:dyDescent="0.3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</row>
    <row r="178" spans="3:13" s="72" customFormat="1" x14ac:dyDescent="0.3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</row>
    <row r="179" spans="3:13" s="72" customFormat="1" x14ac:dyDescent="0.3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</row>
    <row r="180" spans="3:13" s="72" customFormat="1" x14ac:dyDescent="0.3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</row>
    <row r="181" spans="3:13" s="72" customFormat="1" x14ac:dyDescent="0.3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</row>
    <row r="182" spans="3:13" s="72" customFormat="1" x14ac:dyDescent="0.3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</row>
    <row r="183" spans="3:13" s="72" customFormat="1" x14ac:dyDescent="0.3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</row>
    <row r="184" spans="3:13" s="72" customFormat="1" x14ac:dyDescent="0.3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</row>
    <row r="185" spans="3:13" s="72" customFormat="1" x14ac:dyDescent="0.3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</row>
    <row r="186" spans="3:13" s="72" customFormat="1" x14ac:dyDescent="0.3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</row>
    <row r="187" spans="3:13" s="72" customFormat="1" x14ac:dyDescent="0.3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</row>
    <row r="188" spans="3:13" s="72" customFormat="1" x14ac:dyDescent="0.3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</row>
    <row r="189" spans="3:13" s="72" customFormat="1" x14ac:dyDescent="0.3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</row>
    <row r="190" spans="3:13" s="72" customFormat="1" x14ac:dyDescent="0.3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</row>
    <row r="191" spans="3:13" s="72" customFormat="1" x14ac:dyDescent="0.3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</row>
    <row r="192" spans="3:13" s="72" customFormat="1" x14ac:dyDescent="0.3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</row>
    <row r="193" spans="3:13" s="72" customFormat="1" x14ac:dyDescent="0.3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</row>
    <row r="194" spans="3:13" s="72" customFormat="1" x14ac:dyDescent="0.3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</row>
    <row r="195" spans="3:13" s="72" customFormat="1" x14ac:dyDescent="0.3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</row>
    <row r="196" spans="3:13" s="72" customFormat="1" x14ac:dyDescent="0.3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</row>
    <row r="197" spans="3:13" s="72" customFormat="1" x14ac:dyDescent="0.3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</row>
    <row r="198" spans="3:13" s="72" customFormat="1" x14ac:dyDescent="0.3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</row>
    <row r="199" spans="3:13" s="72" customFormat="1" x14ac:dyDescent="0.3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</row>
    <row r="200" spans="3:13" s="72" customFormat="1" x14ac:dyDescent="0.3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</row>
    <row r="201" spans="3:13" s="72" customFormat="1" x14ac:dyDescent="0.3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</row>
    <row r="202" spans="3:13" s="72" customFormat="1" x14ac:dyDescent="0.3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</row>
    <row r="203" spans="3:13" s="72" customFormat="1" x14ac:dyDescent="0.3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</row>
    <row r="204" spans="3:13" s="72" customFormat="1" x14ac:dyDescent="0.3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</row>
    <row r="205" spans="3:13" s="72" customFormat="1" x14ac:dyDescent="0.3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</row>
    <row r="206" spans="3:13" s="72" customFormat="1" x14ac:dyDescent="0.3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</row>
    <row r="207" spans="3:13" s="72" customFormat="1" x14ac:dyDescent="0.3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</row>
    <row r="208" spans="3:13" s="72" customFormat="1" x14ac:dyDescent="0.3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</row>
    <row r="209" spans="3:13" s="72" customFormat="1" x14ac:dyDescent="0.3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</row>
    <row r="210" spans="3:13" s="72" customFormat="1" x14ac:dyDescent="0.3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</row>
    <row r="211" spans="3:13" s="72" customFormat="1" x14ac:dyDescent="0.3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</row>
    <row r="212" spans="3:13" s="72" customFormat="1" x14ac:dyDescent="0.3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</row>
    <row r="213" spans="3:13" s="72" customFormat="1" x14ac:dyDescent="0.3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</row>
    <row r="214" spans="3:13" s="72" customFormat="1" x14ac:dyDescent="0.3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</row>
    <row r="215" spans="3:13" s="72" customFormat="1" x14ac:dyDescent="0.3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</row>
    <row r="216" spans="3:13" s="72" customFormat="1" x14ac:dyDescent="0.3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</row>
    <row r="217" spans="3:13" s="72" customFormat="1" x14ac:dyDescent="0.3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</row>
    <row r="218" spans="3:13" s="72" customFormat="1" x14ac:dyDescent="0.3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</row>
    <row r="219" spans="3:13" s="72" customFormat="1" x14ac:dyDescent="0.3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</row>
    <row r="220" spans="3:13" s="72" customFormat="1" x14ac:dyDescent="0.3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</row>
    <row r="221" spans="3:13" s="72" customFormat="1" x14ac:dyDescent="0.3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</row>
    <row r="222" spans="3:13" s="72" customFormat="1" x14ac:dyDescent="0.3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</row>
    <row r="223" spans="3:13" s="72" customFormat="1" x14ac:dyDescent="0.3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</row>
    <row r="224" spans="3:13" s="72" customFormat="1" x14ac:dyDescent="0.3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</row>
    <row r="225" spans="3:13" s="72" customFormat="1" x14ac:dyDescent="0.3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</row>
    <row r="226" spans="3:13" s="72" customFormat="1" x14ac:dyDescent="0.3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</row>
    <row r="227" spans="3:13" s="72" customFormat="1" x14ac:dyDescent="0.3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</row>
    <row r="228" spans="3:13" s="72" customFormat="1" x14ac:dyDescent="0.3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</row>
    <row r="229" spans="3:13" s="72" customFormat="1" x14ac:dyDescent="0.3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</row>
    <row r="230" spans="3:13" s="72" customFormat="1" x14ac:dyDescent="0.3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</row>
    <row r="231" spans="3:13" s="72" customFormat="1" x14ac:dyDescent="0.3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</row>
    <row r="232" spans="3:13" s="72" customFormat="1" x14ac:dyDescent="0.3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</row>
    <row r="233" spans="3:13" s="72" customFormat="1" x14ac:dyDescent="0.3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</row>
    <row r="234" spans="3:13" s="72" customFormat="1" x14ac:dyDescent="0.3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</row>
    <row r="235" spans="3:13" s="72" customFormat="1" x14ac:dyDescent="0.3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</row>
    <row r="236" spans="3:13" s="72" customFormat="1" x14ac:dyDescent="0.3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</row>
    <row r="237" spans="3:13" s="72" customFormat="1" x14ac:dyDescent="0.3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</row>
    <row r="238" spans="3:13" s="72" customFormat="1" x14ac:dyDescent="0.3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</row>
    <row r="239" spans="3:13" s="72" customFormat="1" x14ac:dyDescent="0.3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</row>
    <row r="240" spans="3:13" s="72" customFormat="1" x14ac:dyDescent="0.3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</row>
    <row r="241" spans="3:13" s="72" customFormat="1" x14ac:dyDescent="0.3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</row>
    <row r="242" spans="3:13" s="72" customFormat="1" x14ac:dyDescent="0.3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</row>
    <row r="243" spans="3:13" s="72" customFormat="1" x14ac:dyDescent="0.3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</row>
    <row r="244" spans="3:13" s="72" customFormat="1" x14ac:dyDescent="0.3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</row>
    <row r="245" spans="3:13" s="72" customFormat="1" x14ac:dyDescent="0.3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</row>
    <row r="246" spans="3:13" s="72" customFormat="1" x14ac:dyDescent="0.3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</row>
    <row r="247" spans="3:13" s="72" customFormat="1" x14ac:dyDescent="0.3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</row>
    <row r="248" spans="3:13" s="72" customFormat="1" x14ac:dyDescent="0.3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</row>
    <row r="249" spans="3:13" s="72" customFormat="1" x14ac:dyDescent="0.3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</row>
    <row r="250" spans="3:13" s="72" customFormat="1" x14ac:dyDescent="0.3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</row>
    <row r="251" spans="3:13" s="72" customFormat="1" x14ac:dyDescent="0.3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</row>
    <row r="252" spans="3:13" s="72" customFormat="1" x14ac:dyDescent="0.3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</row>
    <row r="253" spans="3:13" s="72" customFormat="1" x14ac:dyDescent="0.3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</row>
    <row r="254" spans="3:13" s="72" customFormat="1" x14ac:dyDescent="0.3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</row>
    <row r="255" spans="3:13" s="72" customFormat="1" x14ac:dyDescent="0.3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</row>
    <row r="256" spans="3:13" s="72" customFormat="1" x14ac:dyDescent="0.3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</row>
    <row r="257" spans="3:13" s="72" customFormat="1" x14ac:dyDescent="0.3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</row>
    <row r="258" spans="3:13" s="72" customFormat="1" x14ac:dyDescent="0.3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</row>
    <row r="259" spans="3:13" s="72" customFormat="1" x14ac:dyDescent="0.3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</row>
    <row r="260" spans="3:13" s="72" customFormat="1" x14ac:dyDescent="0.3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</row>
    <row r="261" spans="3:13" s="72" customFormat="1" x14ac:dyDescent="0.3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</row>
    <row r="262" spans="3:13" s="72" customFormat="1" x14ac:dyDescent="0.3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</row>
    <row r="263" spans="3:13" s="72" customFormat="1" x14ac:dyDescent="0.3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</row>
    <row r="264" spans="3:13" s="72" customFormat="1" x14ac:dyDescent="0.3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</row>
    <row r="265" spans="3:13" s="72" customFormat="1" x14ac:dyDescent="0.3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</row>
    <row r="266" spans="3:13" s="72" customFormat="1" x14ac:dyDescent="0.3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</row>
    <row r="267" spans="3:13" s="72" customFormat="1" x14ac:dyDescent="0.3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</row>
    <row r="268" spans="3:13" s="72" customFormat="1" x14ac:dyDescent="0.3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</row>
    <row r="269" spans="3:13" s="72" customFormat="1" x14ac:dyDescent="0.3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</row>
    <row r="270" spans="3:13" s="72" customFormat="1" x14ac:dyDescent="0.3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</row>
    <row r="271" spans="3:13" s="72" customFormat="1" x14ac:dyDescent="0.3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</row>
    <row r="272" spans="3:13" s="72" customFormat="1" x14ac:dyDescent="0.3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</row>
    <row r="273" spans="3:13" s="72" customFormat="1" x14ac:dyDescent="0.3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</row>
    <row r="274" spans="3:13" s="72" customFormat="1" x14ac:dyDescent="0.3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</row>
    <row r="275" spans="3:13" s="72" customFormat="1" x14ac:dyDescent="0.3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</row>
    <row r="276" spans="3:13" s="72" customFormat="1" x14ac:dyDescent="0.3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</row>
    <row r="277" spans="3:13" s="72" customFormat="1" x14ac:dyDescent="0.3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</row>
    <row r="278" spans="3:13" s="72" customFormat="1" x14ac:dyDescent="0.3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</row>
    <row r="279" spans="3:13" s="72" customFormat="1" x14ac:dyDescent="0.3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</row>
    <row r="280" spans="3:13" s="72" customFormat="1" x14ac:dyDescent="0.3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</row>
    <row r="281" spans="3:13" s="72" customFormat="1" x14ac:dyDescent="0.3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</row>
    <row r="282" spans="3:13" s="72" customFormat="1" x14ac:dyDescent="0.3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</row>
    <row r="283" spans="3:13" s="72" customFormat="1" x14ac:dyDescent="0.3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</row>
    <row r="284" spans="3:13" s="72" customFormat="1" x14ac:dyDescent="0.3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</row>
  </sheetData>
  <pageMargins left="0.70866141732283472" right="0.70866141732283472" top="0.74803149606299213" bottom="0.74803149606299213" header="0.31496062992125984" footer="0.31496062992125984"/>
  <pageSetup paperSize="9" scale="60" orientation="portrait" horizontalDpi="300" verticalDpi="300" r:id="rId1"/>
  <colBreaks count="1" manualBreakCount="1">
    <brk id="4" max="1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32"/>
  <sheetViews>
    <sheetView zoomScale="48" zoomScaleNormal="48" zoomScaleSheetLayoutView="40" workbookViewId="0">
      <pane ySplit="1" topLeftCell="A4" activePane="bottomLeft" state="frozen"/>
      <selection pane="bottomLeft" activeCell="L22" sqref="L22:L23"/>
    </sheetView>
  </sheetViews>
  <sheetFormatPr defaultRowHeight="23.25" x14ac:dyDescent="0.35"/>
  <cols>
    <col min="1" max="1" width="14.85546875" style="16" customWidth="1"/>
    <col min="2" max="2" width="0.140625" style="16" hidden="1" customWidth="1"/>
    <col min="3" max="3" width="0.28515625" style="16" customWidth="1"/>
    <col min="4" max="4" width="36.85546875" style="16" hidden="1" customWidth="1"/>
    <col min="5" max="5" width="29" style="16" customWidth="1"/>
    <col min="6" max="6" width="25.28515625" style="16" hidden="1" customWidth="1"/>
    <col min="7" max="7" width="11.42578125" style="16" customWidth="1"/>
    <col min="8" max="8" width="12" style="16" customWidth="1"/>
    <col min="9" max="9" width="8.85546875" style="16" customWidth="1"/>
    <col min="10" max="10" width="15.140625" style="42" customWidth="1"/>
    <col min="11" max="11" width="13.42578125" style="16" customWidth="1"/>
    <col min="12" max="12" width="15.7109375" style="16" customWidth="1"/>
    <col min="13" max="13" width="13.28515625" style="16" customWidth="1"/>
    <col min="14" max="14" width="12" style="16" customWidth="1"/>
    <col min="15" max="15" width="14.28515625" style="16" customWidth="1"/>
    <col min="16" max="16" width="9.85546875" style="16" customWidth="1"/>
    <col min="17" max="17" width="11.85546875" style="16" customWidth="1"/>
    <col min="18" max="18" width="12.7109375" style="16" customWidth="1"/>
    <col min="19" max="19" width="0.140625" style="16" customWidth="1"/>
    <col min="20" max="20" width="13.140625" style="16" customWidth="1"/>
    <col min="21" max="21" width="19.42578125" style="16" customWidth="1"/>
    <col min="22" max="22" width="1.5703125" style="16" hidden="1" customWidth="1"/>
    <col min="23" max="23" width="0.42578125" style="42" customWidth="1"/>
    <col min="24" max="24" width="16.42578125" style="42" customWidth="1"/>
    <col min="25" max="25" width="13.28515625" style="16" customWidth="1"/>
    <col min="26" max="26" width="16" style="16" customWidth="1"/>
    <col min="27" max="27" width="38.140625" style="16" customWidth="1"/>
    <col min="28" max="16384" width="9.140625" style="16"/>
  </cols>
  <sheetData>
    <row r="1" spans="1:28" ht="41.25" customHeight="1" x14ac:dyDescent="0.35"/>
    <row r="2" spans="1:28" ht="72.75" customHeight="1" x14ac:dyDescent="0.35">
      <c r="A2" s="18"/>
      <c r="B2" s="18"/>
      <c r="C2" s="18"/>
      <c r="D2" s="18"/>
      <c r="E2" s="18"/>
      <c r="F2" s="18"/>
      <c r="G2" s="18"/>
      <c r="H2" s="18"/>
      <c r="I2" s="18"/>
      <c r="J2" s="19"/>
      <c r="K2" s="18"/>
      <c r="L2" s="18"/>
      <c r="M2" s="431" t="s">
        <v>56</v>
      </c>
      <c r="N2" s="431"/>
      <c r="O2" s="431"/>
      <c r="P2" s="432"/>
      <c r="Q2" s="432"/>
      <c r="R2" s="433" t="s">
        <v>232</v>
      </c>
      <c r="S2" s="433"/>
      <c r="T2" s="433"/>
      <c r="U2" s="433"/>
      <c r="V2" s="434"/>
      <c r="W2" s="20"/>
      <c r="X2" s="20"/>
      <c r="Y2" s="18"/>
      <c r="Z2" s="18"/>
      <c r="AA2" s="18"/>
    </row>
    <row r="3" spans="1:28" ht="39.75" customHeight="1" x14ac:dyDescent="0.35">
      <c r="A3" s="18"/>
      <c r="B3" s="18"/>
      <c r="C3" s="18"/>
      <c r="D3" s="18"/>
      <c r="E3" s="18"/>
      <c r="F3" s="18"/>
      <c r="G3" s="18"/>
      <c r="H3" s="18"/>
      <c r="I3" s="18"/>
      <c r="J3" s="19"/>
      <c r="K3" s="18"/>
      <c r="L3" s="18"/>
      <c r="M3" s="270"/>
      <c r="N3" s="270"/>
      <c r="O3" s="271"/>
      <c r="P3" s="268"/>
      <c r="Q3" s="268"/>
      <c r="R3" s="269"/>
      <c r="S3" s="269"/>
      <c r="T3" s="269"/>
      <c r="U3" s="269"/>
      <c r="V3" s="267"/>
      <c r="W3" s="20"/>
      <c r="X3" s="20"/>
      <c r="Y3" s="18"/>
      <c r="Z3" s="18"/>
      <c r="AA3" s="18"/>
    </row>
    <row r="4" spans="1:28" ht="52.5" customHeight="1" x14ac:dyDescent="0.35">
      <c r="A4" s="18"/>
      <c r="B4" s="18"/>
      <c r="C4" s="18"/>
      <c r="D4" s="18"/>
      <c r="E4" s="272" t="s">
        <v>244</v>
      </c>
      <c r="F4" s="272"/>
      <c r="G4" s="272"/>
      <c r="H4" s="272"/>
      <c r="I4" s="272"/>
      <c r="J4" s="273"/>
      <c r="K4" s="272"/>
      <c r="L4" s="236"/>
      <c r="M4" s="268"/>
      <c r="N4" s="268"/>
      <c r="O4" s="268"/>
      <c r="P4" s="268"/>
      <c r="Q4" s="268"/>
      <c r="R4" s="269"/>
      <c r="S4" s="269"/>
      <c r="T4" s="269"/>
      <c r="U4" s="269"/>
      <c r="V4" s="267"/>
      <c r="W4" s="20"/>
      <c r="X4" s="20"/>
      <c r="Y4" s="18"/>
      <c r="Z4" s="18"/>
      <c r="AA4" s="18"/>
    </row>
    <row r="5" spans="1:28" ht="49.5" customHeight="1" x14ac:dyDescent="0.35">
      <c r="A5" s="18"/>
      <c r="B5" s="18"/>
      <c r="C5" s="18"/>
      <c r="D5" s="18"/>
      <c r="E5" s="272" t="s">
        <v>245</v>
      </c>
      <c r="F5" s="272"/>
      <c r="G5" s="272"/>
      <c r="H5" s="272"/>
      <c r="I5" s="272"/>
      <c r="J5" s="273"/>
      <c r="K5" s="272"/>
      <c r="L5" s="236"/>
      <c r="M5" s="268"/>
      <c r="N5" s="268"/>
      <c r="O5" s="268"/>
      <c r="P5" s="268"/>
      <c r="Q5" s="268"/>
      <c r="R5" s="269"/>
      <c r="S5" s="269"/>
      <c r="T5" s="269"/>
      <c r="U5" s="269"/>
      <c r="V5" s="267"/>
      <c r="W5" s="20"/>
      <c r="X5" s="20"/>
      <c r="Y5" s="18"/>
      <c r="Z5" s="18"/>
      <c r="AA5" s="18"/>
    </row>
    <row r="6" spans="1:28" ht="46.5" customHeight="1" x14ac:dyDescent="0.35">
      <c r="A6" s="18"/>
      <c r="B6" s="18"/>
      <c r="C6" s="18"/>
      <c r="D6" s="18"/>
      <c r="E6" s="18"/>
      <c r="F6" s="18"/>
      <c r="G6" s="18"/>
      <c r="H6" s="18"/>
      <c r="I6" s="18"/>
      <c r="J6" s="19"/>
      <c r="K6" s="18"/>
      <c r="L6" s="18"/>
      <c r="M6" s="435" t="s">
        <v>61</v>
      </c>
      <c r="N6" s="435"/>
      <c r="O6" s="435"/>
      <c r="P6" s="435"/>
      <c r="Q6" s="435"/>
      <c r="R6" s="436" t="s">
        <v>297</v>
      </c>
      <c r="S6" s="436"/>
      <c r="T6" s="436"/>
      <c r="U6" s="436"/>
      <c r="V6" s="434"/>
      <c r="W6" s="21"/>
      <c r="X6" s="21"/>
      <c r="Y6" s="18"/>
      <c r="Z6" s="18"/>
      <c r="AA6" s="18"/>
    </row>
    <row r="7" spans="1:28" s="43" customFormat="1" ht="79.5" customHeight="1" x14ac:dyDescent="0.35">
      <c r="A7" s="22" t="s">
        <v>3</v>
      </c>
      <c r="B7" s="23" t="s">
        <v>4</v>
      </c>
      <c r="C7" s="24" t="s">
        <v>5</v>
      </c>
      <c r="D7" s="25" t="s">
        <v>6</v>
      </c>
      <c r="E7" s="26" t="s">
        <v>7</v>
      </c>
      <c r="F7" s="27" t="s">
        <v>8</v>
      </c>
      <c r="G7" s="29" t="s">
        <v>10</v>
      </c>
      <c r="H7" s="29" t="s">
        <v>11</v>
      </c>
      <c r="I7" s="29" t="s">
        <v>12</v>
      </c>
      <c r="J7" s="28" t="s">
        <v>13</v>
      </c>
      <c r="K7" s="30" t="s">
        <v>14</v>
      </c>
      <c r="L7" s="31" t="s">
        <v>15</v>
      </c>
      <c r="M7" s="31" t="s">
        <v>16</v>
      </c>
      <c r="N7" s="32" t="s">
        <v>154</v>
      </c>
      <c r="O7" s="33" t="s">
        <v>17</v>
      </c>
      <c r="P7" s="33" t="s">
        <v>152</v>
      </c>
      <c r="Q7" s="33" t="s">
        <v>153</v>
      </c>
      <c r="R7" s="33" t="s">
        <v>18</v>
      </c>
      <c r="S7" s="33" t="s">
        <v>193</v>
      </c>
      <c r="T7" s="34" t="s">
        <v>19</v>
      </c>
      <c r="U7" s="34" t="s">
        <v>20</v>
      </c>
      <c r="V7" s="34" t="s">
        <v>21</v>
      </c>
      <c r="W7" s="34" t="s">
        <v>62</v>
      </c>
      <c r="X7" s="34" t="s">
        <v>22</v>
      </c>
      <c r="Y7" s="35" t="s">
        <v>23</v>
      </c>
      <c r="Z7" s="35" t="s">
        <v>24</v>
      </c>
      <c r="AA7" s="35" t="s">
        <v>25</v>
      </c>
      <c r="AB7" s="44"/>
    </row>
    <row r="8" spans="1:28" s="206" customFormat="1" ht="56.25" customHeight="1" x14ac:dyDescent="0.3">
      <c r="A8" s="193">
        <v>1</v>
      </c>
      <c r="B8" s="194">
        <v>5605555787</v>
      </c>
      <c r="C8" s="195">
        <v>100528128273</v>
      </c>
      <c r="D8" s="196" t="s">
        <v>63</v>
      </c>
      <c r="E8" s="394" t="s">
        <v>64</v>
      </c>
      <c r="F8" s="197">
        <v>41953</v>
      </c>
      <c r="G8" s="198">
        <v>390</v>
      </c>
      <c r="H8" s="198">
        <v>283</v>
      </c>
      <c r="I8" s="198">
        <f>+G8-H8</f>
        <v>107</v>
      </c>
      <c r="J8" s="199">
        <v>25</v>
      </c>
      <c r="K8" s="198">
        <f t="shared" ref="K8:K13" si="0">J8*G8</f>
        <v>9750</v>
      </c>
      <c r="L8" s="200">
        <f t="shared" ref="L8:L13" si="1">H8*J8</f>
        <v>7075</v>
      </c>
      <c r="M8" s="200">
        <f t="shared" ref="M8:M13" si="2">L8*12%</f>
        <v>849</v>
      </c>
      <c r="N8" s="200">
        <f>L8*13%</f>
        <v>919.75</v>
      </c>
      <c r="O8" s="200">
        <f t="shared" ref="O8:O13" si="3">M8+N8</f>
        <v>1768.75</v>
      </c>
      <c r="P8" s="200">
        <f t="shared" ref="P8:P13" si="4">K8*0.75%</f>
        <v>73.125</v>
      </c>
      <c r="Q8" s="200">
        <f>K8*3.25%</f>
        <v>316.875</v>
      </c>
      <c r="R8" s="200">
        <f t="shared" ref="R8:R13" si="5">P8+Q8</f>
        <v>390</v>
      </c>
      <c r="S8" s="200"/>
      <c r="T8" s="200">
        <f>M8+P8+S8</f>
        <v>922.125</v>
      </c>
      <c r="U8" s="200">
        <f t="shared" ref="U8:U13" si="6">K8-T8</f>
        <v>8827.875</v>
      </c>
      <c r="V8" s="201"/>
      <c r="W8" s="202"/>
      <c r="X8" s="203">
        <f>U8+V8-W8</f>
        <v>8827.875</v>
      </c>
      <c r="Y8" s="203">
        <f>X8</f>
        <v>8827.875</v>
      </c>
      <c r="Z8" s="201">
        <v>0</v>
      </c>
      <c r="AA8" s="204">
        <v>57110100003696</v>
      </c>
      <c r="AB8" s="205"/>
    </row>
    <row r="9" spans="1:28" s="206" customFormat="1" ht="37.5" customHeight="1" x14ac:dyDescent="0.3">
      <c r="A9" s="193">
        <v>2</v>
      </c>
      <c r="B9" s="194">
        <v>5600461448</v>
      </c>
      <c r="C9" s="195">
        <v>100527360793</v>
      </c>
      <c r="D9" s="196" t="s">
        <v>65</v>
      </c>
      <c r="E9" s="394" t="s">
        <v>66</v>
      </c>
      <c r="F9" s="207">
        <v>41923</v>
      </c>
      <c r="G9" s="198">
        <v>390</v>
      </c>
      <c r="H9" s="198">
        <v>283</v>
      </c>
      <c r="I9" s="198">
        <f t="shared" ref="I9:I13" si="7">+G9-H9</f>
        <v>107</v>
      </c>
      <c r="J9" s="199">
        <v>23</v>
      </c>
      <c r="K9" s="198">
        <f t="shared" si="0"/>
        <v>8970</v>
      </c>
      <c r="L9" s="200">
        <f t="shared" si="1"/>
        <v>6509</v>
      </c>
      <c r="M9" s="200">
        <f t="shared" si="2"/>
        <v>781.07999999999993</v>
      </c>
      <c r="N9" s="200">
        <f t="shared" ref="N9:N13" si="8">L9*13%</f>
        <v>846.17000000000007</v>
      </c>
      <c r="O9" s="200">
        <f t="shared" si="3"/>
        <v>1627.25</v>
      </c>
      <c r="P9" s="200">
        <f t="shared" si="4"/>
        <v>67.274999999999991</v>
      </c>
      <c r="Q9" s="200">
        <f t="shared" ref="Q9:Q13" si="9">K9*3.25%</f>
        <v>291.52500000000003</v>
      </c>
      <c r="R9" s="200">
        <f t="shared" si="5"/>
        <v>358.8</v>
      </c>
      <c r="S9" s="200"/>
      <c r="T9" s="200">
        <f t="shared" ref="T9:T13" si="10">M9+P9+S9</f>
        <v>848.3549999999999</v>
      </c>
      <c r="U9" s="200">
        <f t="shared" si="6"/>
        <v>8121.6450000000004</v>
      </c>
      <c r="V9" s="201"/>
      <c r="W9" s="202"/>
      <c r="X9" s="203">
        <f t="shared" ref="X9:X13" si="11">U9+V9-W9</f>
        <v>8121.6450000000004</v>
      </c>
      <c r="Y9" s="203">
        <f t="shared" ref="Y9:Y13" si="12">X9</f>
        <v>8121.6450000000004</v>
      </c>
      <c r="Z9" s="201">
        <v>0</v>
      </c>
      <c r="AA9" s="204">
        <v>57110100003763</v>
      </c>
      <c r="AB9" s="205"/>
    </row>
    <row r="10" spans="1:28" s="206" customFormat="1" ht="37.5" customHeight="1" x14ac:dyDescent="0.3">
      <c r="A10" s="193">
        <v>3</v>
      </c>
      <c r="B10" s="194">
        <v>5605557375</v>
      </c>
      <c r="C10" s="195">
        <v>100756924911</v>
      </c>
      <c r="D10" s="201" t="s">
        <v>67</v>
      </c>
      <c r="E10" s="395" t="s">
        <v>68</v>
      </c>
      <c r="F10" s="208">
        <v>42607</v>
      </c>
      <c r="G10" s="201">
        <v>280</v>
      </c>
      <c r="H10" s="201">
        <v>214</v>
      </c>
      <c r="I10" s="198">
        <f t="shared" si="7"/>
        <v>66</v>
      </c>
      <c r="J10" s="209">
        <v>19.5</v>
      </c>
      <c r="K10" s="198">
        <f t="shared" si="0"/>
        <v>5460</v>
      </c>
      <c r="L10" s="200">
        <f t="shared" si="1"/>
        <v>4173</v>
      </c>
      <c r="M10" s="200">
        <f t="shared" si="2"/>
        <v>500.76</v>
      </c>
      <c r="N10" s="200">
        <f t="shared" si="8"/>
        <v>542.49</v>
      </c>
      <c r="O10" s="200">
        <f t="shared" si="3"/>
        <v>1043.25</v>
      </c>
      <c r="P10" s="200">
        <f t="shared" si="4"/>
        <v>40.949999999999996</v>
      </c>
      <c r="Q10" s="200">
        <f t="shared" si="9"/>
        <v>177.45000000000002</v>
      </c>
      <c r="R10" s="200">
        <f t="shared" si="5"/>
        <v>218.4</v>
      </c>
      <c r="S10" s="200"/>
      <c r="T10" s="200">
        <f t="shared" si="10"/>
        <v>541.71</v>
      </c>
      <c r="U10" s="200">
        <f t="shared" si="6"/>
        <v>4918.29</v>
      </c>
      <c r="V10" s="200"/>
      <c r="W10" s="202"/>
      <c r="X10" s="203">
        <f t="shared" si="11"/>
        <v>4918.29</v>
      </c>
      <c r="Y10" s="203">
        <f t="shared" si="12"/>
        <v>4918.29</v>
      </c>
      <c r="Z10" s="200">
        <v>0</v>
      </c>
      <c r="AA10" s="204">
        <v>57110100003758</v>
      </c>
      <c r="AB10" s="205"/>
    </row>
    <row r="11" spans="1:28" s="206" customFormat="1" ht="37.5" customHeight="1" x14ac:dyDescent="0.3">
      <c r="A11" s="193">
        <v>4</v>
      </c>
      <c r="B11" s="194">
        <v>5607081612</v>
      </c>
      <c r="C11" s="195">
        <v>101216506010</v>
      </c>
      <c r="D11" s="201" t="s">
        <v>63</v>
      </c>
      <c r="E11" s="396" t="s">
        <v>69</v>
      </c>
      <c r="F11" s="210">
        <v>42917</v>
      </c>
      <c r="G11" s="211">
        <v>360</v>
      </c>
      <c r="H11" s="211">
        <v>283</v>
      </c>
      <c r="I11" s="198">
        <f t="shared" si="7"/>
        <v>77</v>
      </c>
      <c r="J11" s="212">
        <v>22</v>
      </c>
      <c r="K11" s="213">
        <f t="shared" si="0"/>
        <v>7920</v>
      </c>
      <c r="L11" s="200">
        <f t="shared" si="1"/>
        <v>6226</v>
      </c>
      <c r="M11" s="213">
        <f t="shared" si="2"/>
        <v>747.12</v>
      </c>
      <c r="N11" s="200">
        <f t="shared" si="8"/>
        <v>809.38</v>
      </c>
      <c r="O11" s="213">
        <f t="shared" si="3"/>
        <v>1556.5</v>
      </c>
      <c r="P11" s="200">
        <f t="shared" si="4"/>
        <v>59.4</v>
      </c>
      <c r="Q11" s="200">
        <f t="shared" si="9"/>
        <v>257.40000000000003</v>
      </c>
      <c r="R11" s="200">
        <f t="shared" si="5"/>
        <v>316.8</v>
      </c>
      <c r="S11" s="200"/>
      <c r="T11" s="200">
        <f t="shared" si="10"/>
        <v>806.52</v>
      </c>
      <c r="U11" s="200">
        <f t="shared" si="6"/>
        <v>7113.48</v>
      </c>
      <c r="V11" s="201"/>
      <c r="W11" s="202"/>
      <c r="X11" s="203">
        <f t="shared" si="11"/>
        <v>7113.48</v>
      </c>
      <c r="Y11" s="203">
        <f t="shared" si="12"/>
        <v>7113.48</v>
      </c>
      <c r="Z11" s="200">
        <v>0</v>
      </c>
      <c r="AA11" s="204">
        <v>57110100003741</v>
      </c>
      <c r="AB11" s="205"/>
    </row>
    <row r="12" spans="1:28" s="206" customFormat="1" ht="35.25" customHeight="1" x14ac:dyDescent="0.3">
      <c r="A12" s="193">
        <v>5</v>
      </c>
      <c r="B12" s="194">
        <v>5607331030</v>
      </c>
      <c r="C12" s="195">
        <v>101278998188</v>
      </c>
      <c r="D12" s="201" t="s">
        <v>70</v>
      </c>
      <c r="E12" s="396" t="s">
        <v>71</v>
      </c>
      <c r="F12" s="210">
        <v>42970</v>
      </c>
      <c r="G12" s="213">
        <v>395</v>
      </c>
      <c r="H12" s="213">
        <v>283</v>
      </c>
      <c r="I12" s="198">
        <f t="shared" si="7"/>
        <v>112</v>
      </c>
      <c r="J12" s="212">
        <v>22</v>
      </c>
      <c r="K12" s="213">
        <f t="shared" si="0"/>
        <v>8690</v>
      </c>
      <c r="L12" s="200">
        <f t="shared" si="1"/>
        <v>6226</v>
      </c>
      <c r="M12" s="213">
        <f t="shared" si="2"/>
        <v>747.12</v>
      </c>
      <c r="N12" s="200">
        <f t="shared" si="8"/>
        <v>809.38</v>
      </c>
      <c r="O12" s="213">
        <f t="shared" si="3"/>
        <v>1556.5</v>
      </c>
      <c r="P12" s="213">
        <f t="shared" si="4"/>
        <v>65.174999999999997</v>
      </c>
      <c r="Q12" s="200">
        <f t="shared" si="9"/>
        <v>282.42500000000001</v>
      </c>
      <c r="R12" s="213">
        <f t="shared" si="5"/>
        <v>347.6</v>
      </c>
      <c r="S12" s="200"/>
      <c r="T12" s="200">
        <f t="shared" si="10"/>
        <v>812.29499999999996</v>
      </c>
      <c r="U12" s="200">
        <f t="shared" si="6"/>
        <v>7877.7049999999999</v>
      </c>
      <c r="V12" s="200"/>
      <c r="W12" s="202"/>
      <c r="X12" s="203">
        <f t="shared" si="11"/>
        <v>7877.7049999999999</v>
      </c>
      <c r="Y12" s="203">
        <f t="shared" si="12"/>
        <v>7877.7049999999999</v>
      </c>
      <c r="Z12" s="200">
        <v>0</v>
      </c>
      <c r="AA12" s="204">
        <v>57110100003735</v>
      </c>
      <c r="AB12" s="205"/>
    </row>
    <row r="13" spans="1:28" s="206" customFormat="1" ht="35.25" customHeight="1" x14ac:dyDescent="0.3">
      <c r="A13" s="193">
        <v>6</v>
      </c>
      <c r="B13" s="194">
        <v>5607081636</v>
      </c>
      <c r="C13" s="195">
        <v>101216506052</v>
      </c>
      <c r="D13" s="201" t="s">
        <v>73</v>
      </c>
      <c r="E13" s="396" t="s">
        <v>74</v>
      </c>
      <c r="F13" s="210">
        <v>42917</v>
      </c>
      <c r="G13" s="211">
        <v>290</v>
      </c>
      <c r="H13" s="211">
        <v>214</v>
      </c>
      <c r="I13" s="198">
        <f t="shared" si="7"/>
        <v>76</v>
      </c>
      <c r="J13" s="212">
        <v>23.5</v>
      </c>
      <c r="K13" s="213">
        <f t="shared" si="0"/>
        <v>6815</v>
      </c>
      <c r="L13" s="200">
        <f t="shared" si="1"/>
        <v>5029</v>
      </c>
      <c r="M13" s="213">
        <f t="shared" si="2"/>
        <v>603.48</v>
      </c>
      <c r="N13" s="200">
        <f t="shared" si="8"/>
        <v>653.77</v>
      </c>
      <c r="O13" s="213">
        <f t="shared" si="3"/>
        <v>1257.25</v>
      </c>
      <c r="P13" s="213">
        <f t="shared" si="4"/>
        <v>51.112499999999997</v>
      </c>
      <c r="Q13" s="200">
        <f t="shared" si="9"/>
        <v>221.48750000000001</v>
      </c>
      <c r="R13" s="213">
        <f t="shared" si="5"/>
        <v>272.60000000000002</v>
      </c>
      <c r="S13" s="200"/>
      <c r="T13" s="200">
        <f t="shared" si="10"/>
        <v>654.59249999999997</v>
      </c>
      <c r="U13" s="200">
        <f t="shared" si="6"/>
        <v>6160.4075000000003</v>
      </c>
      <c r="V13" s="200"/>
      <c r="W13" s="202"/>
      <c r="X13" s="203">
        <f t="shared" si="11"/>
        <v>6160.4075000000003</v>
      </c>
      <c r="Y13" s="203">
        <f t="shared" si="12"/>
        <v>6160.4075000000003</v>
      </c>
      <c r="Z13" s="200">
        <v>0</v>
      </c>
      <c r="AA13" s="375">
        <v>57110100003864</v>
      </c>
      <c r="AB13" s="205"/>
    </row>
    <row r="14" spans="1:28" s="56" customFormat="1" ht="39.75" customHeight="1" x14ac:dyDescent="0.3">
      <c r="A14" s="36"/>
      <c r="B14" s="37"/>
      <c r="C14" s="37"/>
      <c r="D14" s="37"/>
      <c r="E14" s="38" t="s">
        <v>26</v>
      </c>
      <c r="F14" s="39"/>
      <c r="G14" s="40"/>
      <c r="H14" s="40"/>
      <c r="I14" s="40"/>
      <c r="J14" s="254"/>
      <c r="K14" s="41">
        <f t="shared" ref="K14:R14" si="13">SUM(K8:K13)</f>
        <v>47605</v>
      </c>
      <c r="L14" s="41">
        <f t="shared" si="13"/>
        <v>35238</v>
      </c>
      <c r="M14" s="41">
        <f t="shared" si="13"/>
        <v>4228.5599999999995</v>
      </c>
      <c r="N14" s="41">
        <f t="shared" si="13"/>
        <v>4580.9400000000005</v>
      </c>
      <c r="O14" s="41">
        <f t="shared" si="13"/>
        <v>8809.5</v>
      </c>
      <c r="P14" s="41">
        <f t="shared" si="13"/>
        <v>357.03749999999997</v>
      </c>
      <c r="Q14" s="41">
        <f t="shared" si="13"/>
        <v>1547.1625000000001</v>
      </c>
      <c r="R14" s="41">
        <f t="shared" si="13"/>
        <v>1904.1999999999998</v>
      </c>
      <c r="S14" s="41"/>
      <c r="T14" s="41">
        <f t="shared" ref="T14:Z14" si="14">SUM(T8:T13)</f>
        <v>4585.5974999999999</v>
      </c>
      <c r="U14" s="41">
        <f t="shared" si="14"/>
        <v>43019.402500000004</v>
      </c>
      <c r="V14" s="41">
        <f t="shared" si="14"/>
        <v>0</v>
      </c>
      <c r="W14" s="41">
        <f t="shared" si="14"/>
        <v>0</v>
      </c>
      <c r="X14" s="41">
        <f t="shared" si="14"/>
        <v>43019.402500000004</v>
      </c>
      <c r="Y14" s="55">
        <f t="shared" si="14"/>
        <v>43019.402500000004</v>
      </c>
      <c r="Z14" s="41">
        <f t="shared" si="14"/>
        <v>0</v>
      </c>
      <c r="AA14" s="41"/>
      <c r="AB14" s="45"/>
    </row>
    <row r="15" spans="1:28" ht="30" customHeight="1" x14ac:dyDescent="0.35">
      <c r="P15" s="46"/>
      <c r="U15" s="46"/>
      <c r="Y15" s="46"/>
      <c r="Z15" s="46"/>
    </row>
    <row r="17" spans="10:26" ht="30" customHeight="1" x14ac:dyDescent="0.35">
      <c r="X17" s="47"/>
      <c r="Y17" s="46"/>
    </row>
    <row r="18" spans="10:26" ht="30" customHeight="1" x14ac:dyDescent="0.35">
      <c r="Y18" s="46"/>
      <c r="Z18" s="46"/>
    </row>
    <row r="22" spans="10:26" ht="30" customHeight="1" x14ac:dyDescent="0.35">
      <c r="V22" s="48"/>
      <c r="W22" s="49"/>
      <c r="X22" s="50"/>
    </row>
    <row r="23" spans="10:26" x14ac:dyDescent="0.35">
      <c r="J23" s="16"/>
      <c r="V23" s="48"/>
      <c r="W23" s="50"/>
      <c r="X23" s="49"/>
    </row>
    <row r="24" spans="10:26" x14ac:dyDescent="0.35">
      <c r="J24" s="16"/>
      <c r="V24" s="48"/>
      <c r="W24" s="50"/>
      <c r="X24" s="49"/>
    </row>
    <row r="25" spans="10:26" x14ac:dyDescent="0.35">
      <c r="J25" s="16"/>
      <c r="V25" s="48"/>
      <c r="W25" s="49"/>
    </row>
    <row r="26" spans="10:26" x14ac:dyDescent="0.35">
      <c r="J26" s="16"/>
      <c r="V26" s="48"/>
      <c r="W26" s="50"/>
      <c r="X26" s="49"/>
    </row>
    <row r="27" spans="10:26" x14ac:dyDescent="0.35">
      <c r="J27" s="16"/>
      <c r="V27" s="48"/>
      <c r="W27" s="50"/>
      <c r="X27" s="49"/>
    </row>
    <row r="28" spans="10:26" x14ac:dyDescent="0.35">
      <c r="J28" s="16"/>
      <c r="V28" s="48"/>
      <c r="W28" s="49"/>
      <c r="X28" s="49"/>
    </row>
    <row r="29" spans="10:26" x14ac:dyDescent="0.35">
      <c r="J29" s="16"/>
      <c r="V29" s="48"/>
      <c r="W29" s="49"/>
      <c r="X29" s="50"/>
    </row>
    <row r="32" spans="10:26" x14ac:dyDescent="0.35">
      <c r="J32" s="16"/>
      <c r="Q32" s="15"/>
      <c r="W32" s="16"/>
      <c r="X32" s="16"/>
    </row>
  </sheetData>
  <mergeCells count="4">
    <mergeCell ref="M2:Q2"/>
    <mergeCell ref="R2:V2"/>
    <mergeCell ref="M6:Q6"/>
    <mergeCell ref="R6:V6"/>
  </mergeCells>
  <pageMargins left="0.7" right="0.7" top="0.75" bottom="0.75" header="0.3" footer="0.3"/>
  <pageSetup paperSize="9" scale="46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29"/>
  <sheetViews>
    <sheetView topLeftCell="A40" zoomScale="70" zoomScaleNormal="70" workbookViewId="0">
      <selection activeCell="O8" sqref="O8"/>
    </sheetView>
  </sheetViews>
  <sheetFormatPr defaultRowHeight="27" x14ac:dyDescent="0.35"/>
  <cols>
    <col min="1" max="1" width="10.140625" style="74" bestFit="1" customWidth="1"/>
    <col min="2" max="2" width="44.7109375" style="74" customWidth="1"/>
    <col min="3" max="3" width="20.28515625" style="75" customWidth="1"/>
    <col min="4" max="4" width="20.140625" style="75" customWidth="1"/>
    <col min="5" max="5" width="20.5703125" style="75" customWidth="1"/>
    <col min="6" max="6" width="17" style="75" customWidth="1"/>
    <col min="7" max="7" width="23.28515625" style="75" customWidth="1"/>
    <col min="8" max="8" width="23.42578125" style="75" customWidth="1"/>
    <col min="9" max="9" width="33.42578125" style="75" hidden="1" customWidth="1"/>
    <col min="10" max="10" width="24" style="75" customWidth="1"/>
    <col min="11" max="11" width="26.28515625" style="75" customWidth="1"/>
    <col min="12" max="12" width="12.5703125" style="75" customWidth="1"/>
    <col min="13" max="13" width="18.140625" style="75" customWidth="1"/>
    <col min="14" max="14" width="13.7109375" style="75" customWidth="1"/>
    <col min="15" max="15" width="16.28515625" style="75" customWidth="1"/>
    <col min="16" max="17" width="9.140625" style="75" customWidth="1"/>
    <col min="18" max="18" width="12.28515625" style="75" customWidth="1"/>
    <col min="19" max="20" width="9.140625" style="75" customWidth="1"/>
    <col min="21" max="21" width="9.140625" style="74" customWidth="1"/>
    <col min="22" max="16384" width="9.140625" style="74"/>
  </cols>
  <sheetData>
    <row r="1" spans="1:20" s="57" customFormat="1" ht="30" x14ac:dyDescent="0.4">
      <c r="C1" s="58"/>
      <c r="D1" s="58"/>
      <c r="E1" s="58"/>
      <c r="F1" s="59" t="s">
        <v>56</v>
      </c>
      <c r="G1" s="60"/>
      <c r="H1" s="61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spans="1:20" s="57" customFormat="1" ht="30" x14ac:dyDescent="0.4">
      <c r="C2" s="58"/>
      <c r="D2" s="58"/>
      <c r="E2" s="58"/>
      <c r="F2" s="62" t="s">
        <v>57</v>
      </c>
      <c r="G2" s="63" t="s">
        <v>59</v>
      </c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spans="1:20" s="57" customFormat="1" ht="30" x14ac:dyDescent="0.4">
      <c r="B3" s="57" t="s">
        <v>246</v>
      </c>
      <c r="C3" s="58"/>
      <c r="D3" s="58"/>
      <c r="E3" s="58"/>
      <c r="F3" s="64" t="s">
        <v>91</v>
      </c>
      <c r="G3" s="65">
        <v>44105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s="57" customFormat="1" ht="30" x14ac:dyDescent="0.4">
      <c r="B4" s="57" t="s">
        <v>247</v>
      </c>
      <c r="C4" s="58"/>
      <c r="D4" s="58"/>
      <c r="E4" s="58"/>
      <c r="F4" s="64"/>
      <c r="G4" s="65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 s="57" customFormat="1" ht="30.75" thickBot="1" x14ac:dyDescent="0.45"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 s="57" customFormat="1" ht="54.75" customHeight="1" x14ac:dyDescent="0.4">
      <c r="A6" s="406" t="s">
        <v>27</v>
      </c>
      <c r="B6" s="407" t="s">
        <v>28</v>
      </c>
      <c r="C6" s="408" t="s">
        <v>1</v>
      </c>
      <c r="D6" s="408" t="s">
        <v>29</v>
      </c>
      <c r="E6" s="409" t="s">
        <v>20</v>
      </c>
      <c r="F6" s="408" t="s">
        <v>30</v>
      </c>
      <c r="G6" s="409" t="s">
        <v>31</v>
      </c>
      <c r="H6" s="409" t="s">
        <v>338</v>
      </c>
      <c r="I6" s="410">
        <v>8.3299999999999999E-2</v>
      </c>
      <c r="J6" s="418" t="s">
        <v>324</v>
      </c>
      <c r="K6" s="420" t="s">
        <v>32</v>
      </c>
      <c r="L6" s="58"/>
      <c r="M6" s="58"/>
      <c r="N6" s="58"/>
      <c r="O6" s="58"/>
      <c r="P6" s="58"/>
      <c r="Q6" s="58"/>
      <c r="R6" s="58"/>
      <c r="S6" s="58"/>
      <c r="T6" s="58"/>
    </row>
    <row r="7" spans="1:20" s="183" customFormat="1" ht="30" x14ac:dyDescent="0.4">
      <c r="A7" s="411">
        <v>1</v>
      </c>
      <c r="B7" s="389" t="s">
        <v>87</v>
      </c>
      <c r="C7" s="177">
        <v>280</v>
      </c>
      <c r="D7" s="178">
        <v>23</v>
      </c>
      <c r="E7" s="179">
        <f t="shared" ref="E7:E8" si="0">C7*D7</f>
        <v>6440</v>
      </c>
      <c r="F7" s="393">
        <v>49</v>
      </c>
      <c r="G7" s="179">
        <f t="shared" ref="G7:G9" si="1">+C7/8*F7</f>
        <v>1715</v>
      </c>
      <c r="H7" s="180">
        <f t="shared" ref="H7:H31" si="2">E7+G7</f>
        <v>8155</v>
      </c>
      <c r="I7" s="179">
        <f t="shared" ref="I7:I13" si="3">H7*8.33%</f>
        <v>679.31150000000002</v>
      </c>
      <c r="J7" s="419">
        <v>0</v>
      </c>
      <c r="K7" s="423">
        <f>H7-J7</f>
        <v>8155</v>
      </c>
      <c r="L7" s="182"/>
      <c r="M7" s="182"/>
      <c r="N7" s="182"/>
      <c r="O7" s="182"/>
      <c r="P7" s="182"/>
      <c r="Q7" s="182"/>
      <c r="R7" s="182"/>
      <c r="S7" s="182"/>
      <c r="T7" s="182"/>
    </row>
    <row r="8" spans="1:20" s="183" customFormat="1" ht="30" x14ac:dyDescent="0.4">
      <c r="A8" s="411">
        <v>2</v>
      </c>
      <c r="B8" s="390" t="s">
        <v>151</v>
      </c>
      <c r="C8" s="177">
        <v>270</v>
      </c>
      <c r="D8" s="178">
        <v>21</v>
      </c>
      <c r="E8" s="179">
        <f t="shared" si="0"/>
        <v>5670</v>
      </c>
      <c r="F8" s="393">
        <v>38.5</v>
      </c>
      <c r="G8" s="179">
        <f t="shared" si="1"/>
        <v>1299.375</v>
      </c>
      <c r="H8" s="180">
        <f t="shared" si="2"/>
        <v>6969.375</v>
      </c>
      <c r="I8" s="179">
        <f t="shared" si="3"/>
        <v>580.54893749999997</v>
      </c>
      <c r="J8" s="419">
        <v>0</v>
      </c>
      <c r="K8" s="423">
        <f t="shared" ref="K8:K41" si="4">H8-J8</f>
        <v>6969.375</v>
      </c>
      <c r="L8" s="182"/>
      <c r="M8" s="182"/>
      <c r="N8" s="182"/>
      <c r="O8" s="182"/>
      <c r="P8" s="182"/>
      <c r="Q8" s="182"/>
      <c r="R8" s="182"/>
      <c r="S8" s="182"/>
      <c r="T8" s="182"/>
    </row>
    <row r="9" spans="1:20" s="183" customFormat="1" ht="30" x14ac:dyDescent="0.4">
      <c r="A9" s="411">
        <v>3</v>
      </c>
      <c r="B9" s="389" t="s">
        <v>88</v>
      </c>
      <c r="C9" s="177">
        <v>270</v>
      </c>
      <c r="D9" s="178">
        <v>21.5</v>
      </c>
      <c r="E9" s="179">
        <f t="shared" ref="E9" si="5">C9*D9</f>
        <v>5805</v>
      </c>
      <c r="F9" s="393">
        <v>52.5</v>
      </c>
      <c r="G9" s="179">
        <f t="shared" si="1"/>
        <v>1771.875</v>
      </c>
      <c r="H9" s="180">
        <f t="shared" si="2"/>
        <v>7576.875</v>
      </c>
      <c r="I9" s="179">
        <f t="shared" si="3"/>
        <v>631.15368750000005</v>
      </c>
      <c r="J9" s="419">
        <v>0</v>
      </c>
      <c r="K9" s="423">
        <f t="shared" si="4"/>
        <v>7576.875</v>
      </c>
      <c r="L9" s="182"/>
      <c r="M9" s="182"/>
      <c r="N9" s="182"/>
      <c r="O9" s="182"/>
      <c r="P9" s="182"/>
      <c r="Q9" s="182"/>
      <c r="R9" s="182"/>
      <c r="S9" s="182"/>
      <c r="T9" s="182"/>
    </row>
    <row r="10" spans="1:20" s="183" customFormat="1" ht="30" x14ac:dyDescent="0.4">
      <c r="A10" s="411">
        <v>4</v>
      </c>
      <c r="B10" s="391" t="s">
        <v>159</v>
      </c>
      <c r="C10" s="177">
        <v>480</v>
      </c>
      <c r="D10" s="178">
        <v>25</v>
      </c>
      <c r="E10" s="179">
        <v>12000</v>
      </c>
      <c r="F10" s="393">
        <v>0</v>
      </c>
      <c r="G10" s="179">
        <f t="shared" ref="G10:G40" si="6">+C10/8*F10</f>
        <v>0</v>
      </c>
      <c r="H10" s="180">
        <f t="shared" si="2"/>
        <v>12000</v>
      </c>
      <c r="I10" s="179">
        <f t="shared" si="3"/>
        <v>999.6</v>
      </c>
      <c r="J10" s="419">
        <v>0</v>
      </c>
      <c r="K10" s="423">
        <f t="shared" si="4"/>
        <v>12000</v>
      </c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s="183" customFormat="1" ht="30" x14ac:dyDescent="0.4">
      <c r="A11" s="411">
        <v>5</v>
      </c>
      <c r="B11" s="391" t="s">
        <v>184</v>
      </c>
      <c r="C11" s="177">
        <v>200</v>
      </c>
      <c r="D11" s="178">
        <v>2</v>
      </c>
      <c r="E11" s="179">
        <f>C11*D11</f>
        <v>400</v>
      </c>
      <c r="F11" s="393">
        <v>0</v>
      </c>
      <c r="G11" s="179">
        <f t="shared" si="6"/>
        <v>0</v>
      </c>
      <c r="H11" s="180">
        <f t="shared" si="2"/>
        <v>400</v>
      </c>
      <c r="I11" s="179">
        <f t="shared" si="3"/>
        <v>33.32</v>
      </c>
      <c r="J11" s="419">
        <v>0</v>
      </c>
      <c r="K11" s="423">
        <f t="shared" si="4"/>
        <v>400</v>
      </c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s="183" customFormat="1" ht="30" x14ac:dyDescent="0.4">
      <c r="A12" s="411">
        <v>6</v>
      </c>
      <c r="B12" s="391" t="s">
        <v>335</v>
      </c>
      <c r="C12" s="177">
        <v>280</v>
      </c>
      <c r="D12" s="178">
        <v>9.5</v>
      </c>
      <c r="E12" s="179">
        <f t="shared" ref="E12:E13" si="7">C12*D12</f>
        <v>2660</v>
      </c>
      <c r="F12" s="393">
        <v>6.5</v>
      </c>
      <c r="G12" s="179">
        <f t="shared" si="6"/>
        <v>227.5</v>
      </c>
      <c r="H12" s="180">
        <f t="shared" si="2"/>
        <v>2887.5</v>
      </c>
      <c r="I12" s="179">
        <f t="shared" si="3"/>
        <v>240.52875</v>
      </c>
      <c r="J12" s="419">
        <v>0</v>
      </c>
      <c r="K12" s="423">
        <f t="shared" si="4"/>
        <v>2887.5</v>
      </c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s="183" customFormat="1" ht="30" x14ac:dyDescent="0.4">
      <c r="A13" s="411">
        <v>7</v>
      </c>
      <c r="B13" s="391" t="s">
        <v>303</v>
      </c>
      <c r="C13" s="177">
        <v>220</v>
      </c>
      <c r="D13" s="178">
        <v>6</v>
      </c>
      <c r="E13" s="179">
        <f t="shared" si="7"/>
        <v>1320</v>
      </c>
      <c r="F13" s="393">
        <v>8.5</v>
      </c>
      <c r="G13" s="179">
        <f t="shared" si="6"/>
        <v>233.75</v>
      </c>
      <c r="H13" s="180">
        <f t="shared" si="2"/>
        <v>1553.75</v>
      </c>
      <c r="I13" s="179">
        <f t="shared" si="3"/>
        <v>129.42737500000001</v>
      </c>
      <c r="J13" s="419">
        <v>0</v>
      </c>
      <c r="K13" s="423">
        <f t="shared" si="4"/>
        <v>1553.75</v>
      </c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s="183" customFormat="1" ht="30" x14ac:dyDescent="0.4">
      <c r="A14" s="411">
        <v>8</v>
      </c>
      <c r="B14" s="391" t="s">
        <v>328</v>
      </c>
      <c r="C14" s="177">
        <v>230</v>
      </c>
      <c r="D14" s="178">
        <v>8</v>
      </c>
      <c r="E14" s="179">
        <f>C14*D14</f>
        <v>1840</v>
      </c>
      <c r="F14" s="393">
        <v>2</v>
      </c>
      <c r="G14" s="179">
        <f t="shared" si="6"/>
        <v>57.5</v>
      </c>
      <c r="H14" s="180">
        <f t="shared" si="2"/>
        <v>1897.5</v>
      </c>
      <c r="I14" s="179">
        <f t="shared" ref="I14" si="8">H14*8.33%</f>
        <v>158.06174999999999</v>
      </c>
      <c r="J14" s="419">
        <v>0</v>
      </c>
      <c r="K14" s="423">
        <f t="shared" si="4"/>
        <v>1897.5</v>
      </c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s="183" customFormat="1" ht="30" x14ac:dyDescent="0.4">
      <c r="A15" s="411">
        <v>9</v>
      </c>
      <c r="B15" s="184" t="s">
        <v>86</v>
      </c>
      <c r="C15" s="177">
        <v>200</v>
      </c>
      <c r="D15" s="178">
        <v>23</v>
      </c>
      <c r="E15" s="179">
        <f t="shared" ref="E15:E24" si="9">C15*D15</f>
        <v>4600</v>
      </c>
      <c r="F15" s="393">
        <v>22</v>
      </c>
      <c r="G15" s="179">
        <f t="shared" ref="G15" si="10">+C15/8*F15</f>
        <v>550</v>
      </c>
      <c r="H15" s="180">
        <f t="shared" si="2"/>
        <v>5150</v>
      </c>
      <c r="I15" s="179">
        <f t="shared" ref="I15" si="11">H15*8.33%</f>
        <v>428.995</v>
      </c>
      <c r="J15" s="419">
        <v>0</v>
      </c>
      <c r="K15" s="423">
        <f t="shared" si="4"/>
        <v>5150</v>
      </c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s="183" customFormat="1" ht="30" x14ac:dyDescent="0.4">
      <c r="A16" s="411">
        <v>10</v>
      </c>
      <c r="B16" s="184" t="s">
        <v>337</v>
      </c>
      <c r="C16" s="177">
        <v>200</v>
      </c>
      <c r="D16" s="178">
        <v>11</v>
      </c>
      <c r="E16" s="179">
        <f t="shared" ref="E16" si="12">C16*D16</f>
        <v>2200</v>
      </c>
      <c r="F16" s="393">
        <v>10</v>
      </c>
      <c r="G16" s="179">
        <f t="shared" ref="G16" si="13">+C16/8*F16</f>
        <v>250</v>
      </c>
      <c r="H16" s="180">
        <f t="shared" si="2"/>
        <v>2450</v>
      </c>
      <c r="I16" s="179">
        <f t="shared" ref="I16" si="14">H16*8.33%</f>
        <v>204.08500000000001</v>
      </c>
      <c r="J16" s="419">
        <v>0</v>
      </c>
      <c r="K16" s="423">
        <f t="shared" si="4"/>
        <v>2450</v>
      </c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s="183" customFormat="1" ht="30" x14ac:dyDescent="0.4">
      <c r="A17" s="411">
        <v>11</v>
      </c>
      <c r="B17" s="392" t="s">
        <v>331</v>
      </c>
      <c r="C17" s="177">
        <v>270</v>
      </c>
      <c r="D17" s="178">
        <v>25</v>
      </c>
      <c r="E17" s="179">
        <f t="shared" si="9"/>
        <v>6750</v>
      </c>
      <c r="F17" s="393">
        <v>51.5</v>
      </c>
      <c r="G17" s="179">
        <f t="shared" ref="G17:G23" si="15">+C17/8*F17</f>
        <v>1738.125</v>
      </c>
      <c r="H17" s="180">
        <f t="shared" si="2"/>
        <v>8488.125</v>
      </c>
      <c r="I17" s="179">
        <f t="shared" ref="I17" si="16">H17*8.33%</f>
        <v>707.0608125</v>
      </c>
      <c r="J17" s="419">
        <v>0</v>
      </c>
      <c r="K17" s="423">
        <f t="shared" si="4"/>
        <v>8488.125</v>
      </c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s="183" customFormat="1" ht="30" x14ac:dyDescent="0.4">
      <c r="A18" s="411">
        <v>12</v>
      </c>
      <c r="B18" s="392" t="s">
        <v>221</v>
      </c>
      <c r="C18" s="177">
        <v>380</v>
      </c>
      <c r="D18" s="178">
        <v>15.5</v>
      </c>
      <c r="E18" s="179">
        <f t="shared" si="9"/>
        <v>5890</v>
      </c>
      <c r="F18" s="393">
        <v>13</v>
      </c>
      <c r="G18" s="179">
        <f t="shared" si="15"/>
        <v>617.5</v>
      </c>
      <c r="H18" s="180">
        <f t="shared" si="2"/>
        <v>6507.5</v>
      </c>
      <c r="I18" s="179">
        <f t="shared" ref="I18:I40" si="17">H18*8.33%</f>
        <v>542.07474999999999</v>
      </c>
      <c r="J18" s="419">
        <v>0</v>
      </c>
      <c r="K18" s="423">
        <f t="shared" si="4"/>
        <v>6507.5</v>
      </c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s="183" customFormat="1" ht="30" x14ac:dyDescent="0.4">
      <c r="A19" s="411">
        <v>13</v>
      </c>
      <c r="B19" s="392" t="s">
        <v>283</v>
      </c>
      <c r="C19" s="177">
        <v>150</v>
      </c>
      <c r="D19" s="178">
        <v>5</v>
      </c>
      <c r="E19" s="179">
        <f t="shared" si="9"/>
        <v>750</v>
      </c>
      <c r="F19" s="393">
        <v>3</v>
      </c>
      <c r="G19" s="179">
        <f t="shared" si="15"/>
        <v>56.25</v>
      </c>
      <c r="H19" s="180">
        <f t="shared" si="2"/>
        <v>806.25</v>
      </c>
      <c r="I19" s="179">
        <f t="shared" si="17"/>
        <v>67.160624999999996</v>
      </c>
      <c r="J19" s="419">
        <v>0</v>
      </c>
      <c r="K19" s="423">
        <f t="shared" si="4"/>
        <v>806.25</v>
      </c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s="183" customFormat="1" ht="30" x14ac:dyDescent="0.4">
      <c r="A20" s="411">
        <v>14</v>
      </c>
      <c r="B20" s="392" t="s">
        <v>285</v>
      </c>
      <c r="C20" s="177">
        <v>250</v>
      </c>
      <c r="D20" s="178">
        <v>6</v>
      </c>
      <c r="E20" s="179">
        <f t="shared" si="9"/>
        <v>1500</v>
      </c>
      <c r="F20" s="393">
        <v>13</v>
      </c>
      <c r="G20" s="179">
        <f t="shared" si="15"/>
        <v>406.25</v>
      </c>
      <c r="H20" s="180">
        <f t="shared" si="2"/>
        <v>1906.25</v>
      </c>
      <c r="I20" s="179">
        <f t="shared" si="17"/>
        <v>158.79062500000001</v>
      </c>
      <c r="J20" s="419">
        <v>0</v>
      </c>
      <c r="K20" s="423">
        <f t="shared" si="4"/>
        <v>1906.25</v>
      </c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s="183" customFormat="1" ht="30" x14ac:dyDescent="0.4">
      <c r="A21" s="411">
        <v>15</v>
      </c>
      <c r="B21" s="392" t="s">
        <v>156</v>
      </c>
      <c r="C21" s="177">
        <v>269</v>
      </c>
      <c r="D21" s="178">
        <v>6</v>
      </c>
      <c r="E21" s="179">
        <f t="shared" si="9"/>
        <v>1614</v>
      </c>
      <c r="F21" s="393">
        <v>0</v>
      </c>
      <c r="G21" s="179">
        <f t="shared" si="15"/>
        <v>0</v>
      </c>
      <c r="H21" s="180">
        <f t="shared" si="2"/>
        <v>1614</v>
      </c>
      <c r="I21" s="179">
        <f t="shared" si="17"/>
        <v>134.4462</v>
      </c>
      <c r="J21" s="419">
        <v>0</v>
      </c>
      <c r="K21" s="423">
        <f t="shared" si="4"/>
        <v>1614</v>
      </c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s="183" customFormat="1" ht="30" x14ac:dyDescent="0.4">
      <c r="A22" s="411">
        <v>16</v>
      </c>
      <c r="B22" s="392" t="s">
        <v>72</v>
      </c>
      <c r="C22" s="177">
        <v>269</v>
      </c>
      <c r="D22" s="178">
        <v>6</v>
      </c>
      <c r="E22" s="179">
        <f t="shared" si="9"/>
        <v>1614</v>
      </c>
      <c r="F22" s="393">
        <v>0</v>
      </c>
      <c r="G22" s="179">
        <f t="shared" si="15"/>
        <v>0</v>
      </c>
      <c r="H22" s="180">
        <f t="shared" si="2"/>
        <v>1614</v>
      </c>
      <c r="I22" s="179"/>
      <c r="J22" s="419">
        <v>0</v>
      </c>
      <c r="K22" s="423">
        <f t="shared" si="4"/>
        <v>1614</v>
      </c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s="183" customFormat="1" ht="30" x14ac:dyDescent="0.4">
      <c r="A23" s="411">
        <v>17</v>
      </c>
      <c r="B23" s="392" t="s">
        <v>230</v>
      </c>
      <c r="C23" s="177">
        <v>269</v>
      </c>
      <c r="D23" s="178">
        <v>23</v>
      </c>
      <c r="E23" s="179">
        <f t="shared" si="9"/>
        <v>6187</v>
      </c>
      <c r="F23" s="393">
        <v>0</v>
      </c>
      <c r="G23" s="179">
        <f t="shared" si="15"/>
        <v>0</v>
      </c>
      <c r="H23" s="180">
        <f t="shared" si="2"/>
        <v>6187</v>
      </c>
      <c r="I23" s="179">
        <f t="shared" si="17"/>
        <v>515.37710000000004</v>
      </c>
      <c r="J23" s="419">
        <v>0</v>
      </c>
      <c r="K23" s="423">
        <f t="shared" si="4"/>
        <v>6187</v>
      </c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s="183" customFormat="1" ht="30" x14ac:dyDescent="0.4">
      <c r="A24" s="411">
        <v>18</v>
      </c>
      <c r="B24" s="392" t="s">
        <v>286</v>
      </c>
      <c r="C24" s="384">
        <v>280</v>
      </c>
      <c r="D24" s="178">
        <v>25</v>
      </c>
      <c r="E24" s="179">
        <f t="shared" si="9"/>
        <v>7000</v>
      </c>
      <c r="F24" s="393">
        <v>58</v>
      </c>
      <c r="G24" s="179">
        <f t="shared" ref="G24" si="18">+C24/8*F24</f>
        <v>2030</v>
      </c>
      <c r="H24" s="180">
        <f t="shared" si="2"/>
        <v>9030</v>
      </c>
      <c r="I24" s="179">
        <f t="shared" ref="I24" si="19">H24*8.33%</f>
        <v>752.19899999999996</v>
      </c>
      <c r="J24" s="419">
        <v>0</v>
      </c>
      <c r="K24" s="423">
        <f t="shared" si="4"/>
        <v>9030</v>
      </c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s="183" customFormat="1" ht="30" x14ac:dyDescent="0.4">
      <c r="A25" s="411">
        <v>19</v>
      </c>
      <c r="B25" s="392" t="s">
        <v>224</v>
      </c>
      <c r="C25" s="177">
        <v>280</v>
      </c>
      <c r="D25" s="178">
        <v>24</v>
      </c>
      <c r="E25" s="179">
        <f t="shared" ref="E25" si="20">C25*D25</f>
        <v>6720</v>
      </c>
      <c r="F25" s="393">
        <v>56.5</v>
      </c>
      <c r="G25" s="179">
        <f t="shared" ref="G25" si="21">+C25/8*F25</f>
        <v>1977.5</v>
      </c>
      <c r="H25" s="180">
        <f t="shared" si="2"/>
        <v>8697.5</v>
      </c>
      <c r="I25" s="179">
        <f t="shared" ref="I25" si="22">H25*8.33%</f>
        <v>724.50175000000002</v>
      </c>
      <c r="J25" s="419">
        <v>0</v>
      </c>
      <c r="K25" s="423">
        <f t="shared" si="4"/>
        <v>8697.5</v>
      </c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s="183" customFormat="1" ht="30" x14ac:dyDescent="0.4">
      <c r="A26" s="411">
        <v>20</v>
      </c>
      <c r="B26" s="392" t="s">
        <v>336</v>
      </c>
      <c r="C26" s="177">
        <v>280</v>
      </c>
      <c r="D26" s="178">
        <v>7</v>
      </c>
      <c r="E26" s="179">
        <f t="shared" ref="E26" si="23">C26*D26</f>
        <v>1960</v>
      </c>
      <c r="F26" s="393">
        <v>5.5</v>
      </c>
      <c r="G26" s="179">
        <f t="shared" ref="G26" si="24">+C26/8*F26</f>
        <v>192.5</v>
      </c>
      <c r="H26" s="180">
        <f t="shared" ref="H26" si="25">E26+G26</f>
        <v>2152.5</v>
      </c>
      <c r="I26" s="179"/>
      <c r="J26" s="419">
        <v>0</v>
      </c>
      <c r="K26" s="423">
        <f t="shared" si="4"/>
        <v>2152.5</v>
      </c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s="183" customFormat="1" ht="30" x14ac:dyDescent="0.4">
      <c r="A27" s="411">
        <v>21</v>
      </c>
      <c r="B27" s="392" t="s">
        <v>329</v>
      </c>
      <c r="C27" s="177">
        <v>260</v>
      </c>
      <c r="D27" s="178">
        <v>20.5</v>
      </c>
      <c r="E27" s="179">
        <f t="shared" ref="E27:E31" si="26">C27*D27</f>
        <v>5330</v>
      </c>
      <c r="F27" s="393">
        <v>44.5</v>
      </c>
      <c r="G27" s="179">
        <f t="shared" ref="G27:G33" si="27">+C27/8*F27</f>
        <v>1446.25</v>
      </c>
      <c r="H27" s="180">
        <f t="shared" si="2"/>
        <v>6776.25</v>
      </c>
      <c r="I27" s="179">
        <f t="shared" ref="I27:I31" si="28">H27*8.33%</f>
        <v>564.46162500000003</v>
      </c>
      <c r="J27" s="419">
        <v>0</v>
      </c>
      <c r="K27" s="423">
        <f t="shared" si="4"/>
        <v>6776.25</v>
      </c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s="183" customFormat="1" ht="30" x14ac:dyDescent="0.4">
      <c r="A28" s="411">
        <v>22</v>
      </c>
      <c r="B28" s="392" t="s">
        <v>334</v>
      </c>
      <c r="C28" s="177">
        <v>250</v>
      </c>
      <c r="D28" s="178">
        <v>20</v>
      </c>
      <c r="E28" s="179">
        <f t="shared" si="26"/>
        <v>5000</v>
      </c>
      <c r="F28" s="393">
        <v>27.5</v>
      </c>
      <c r="G28" s="179">
        <f t="shared" si="27"/>
        <v>859.375</v>
      </c>
      <c r="H28" s="180">
        <f t="shared" si="2"/>
        <v>5859.375</v>
      </c>
      <c r="I28" s="179">
        <f t="shared" si="28"/>
        <v>488.0859375</v>
      </c>
      <c r="J28" s="419">
        <v>0</v>
      </c>
      <c r="K28" s="423">
        <f t="shared" si="4"/>
        <v>5859.375</v>
      </c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s="183" customFormat="1" ht="30" x14ac:dyDescent="0.4">
      <c r="A29" s="411">
        <v>23</v>
      </c>
      <c r="B29" s="392" t="s">
        <v>284</v>
      </c>
      <c r="C29" s="177">
        <v>280</v>
      </c>
      <c r="D29" s="178">
        <v>5</v>
      </c>
      <c r="E29" s="179">
        <f t="shared" si="26"/>
        <v>1400</v>
      </c>
      <c r="F29" s="393">
        <v>4.5</v>
      </c>
      <c r="G29" s="179">
        <f t="shared" si="27"/>
        <v>157.5</v>
      </c>
      <c r="H29" s="180">
        <f t="shared" si="2"/>
        <v>1557.5</v>
      </c>
      <c r="I29" s="179">
        <f t="shared" si="28"/>
        <v>129.73974999999999</v>
      </c>
      <c r="J29" s="419">
        <v>0</v>
      </c>
      <c r="K29" s="423">
        <f t="shared" si="4"/>
        <v>1557.5</v>
      </c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s="183" customFormat="1" ht="30" x14ac:dyDescent="0.4">
      <c r="A30" s="411">
        <v>24</v>
      </c>
      <c r="B30" s="392" t="s">
        <v>228</v>
      </c>
      <c r="C30" s="177">
        <v>250</v>
      </c>
      <c r="D30" s="178">
        <v>4.5</v>
      </c>
      <c r="E30" s="179">
        <f t="shared" si="26"/>
        <v>1125</v>
      </c>
      <c r="F30" s="393">
        <v>13</v>
      </c>
      <c r="G30" s="179">
        <f t="shared" si="27"/>
        <v>406.25</v>
      </c>
      <c r="H30" s="180">
        <f t="shared" si="2"/>
        <v>1531.25</v>
      </c>
      <c r="I30" s="179">
        <f t="shared" si="28"/>
        <v>127.55312499999999</v>
      </c>
      <c r="J30" s="419">
        <v>0</v>
      </c>
      <c r="K30" s="423">
        <f t="shared" si="4"/>
        <v>1531.25</v>
      </c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s="183" customFormat="1" ht="30" x14ac:dyDescent="0.4">
      <c r="A31" s="411">
        <v>25</v>
      </c>
      <c r="B31" s="392" t="s">
        <v>330</v>
      </c>
      <c r="C31" s="177">
        <v>250</v>
      </c>
      <c r="D31" s="178">
        <v>23</v>
      </c>
      <c r="E31" s="179">
        <f t="shared" si="26"/>
        <v>5750</v>
      </c>
      <c r="F31" s="393">
        <v>39.5</v>
      </c>
      <c r="G31" s="179">
        <f t="shared" si="27"/>
        <v>1234.375</v>
      </c>
      <c r="H31" s="180">
        <f t="shared" si="2"/>
        <v>6984.375</v>
      </c>
      <c r="I31" s="179">
        <f t="shared" si="28"/>
        <v>581.79843749999998</v>
      </c>
      <c r="J31" s="419">
        <v>0</v>
      </c>
      <c r="K31" s="423">
        <f t="shared" si="4"/>
        <v>6984.375</v>
      </c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s="183" customFormat="1" ht="30" x14ac:dyDescent="0.4">
      <c r="A32" s="411">
        <v>26</v>
      </c>
      <c r="B32" s="392" t="s">
        <v>235</v>
      </c>
      <c r="C32" s="177">
        <v>250</v>
      </c>
      <c r="D32" s="178">
        <v>22</v>
      </c>
      <c r="E32" s="179">
        <f t="shared" ref="E32:E38" si="29">C32*D32</f>
        <v>5500</v>
      </c>
      <c r="F32" s="393">
        <v>38.5</v>
      </c>
      <c r="G32" s="179">
        <f t="shared" si="27"/>
        <v>1203.125</v>
      </c>
      <c r="H32" s="180">
        <f t="shared" ref="H32:H33" si="30">E32+G32</f>
        <v>6703.125</v>
      </c>
      <c r="I32" s="179"/>
      <c r="J32" s="419">
        <v>0</v>
      </c>
      <c r="K32" s="423">
        <f t="shared" si="4"/>
        <v>6703.125</v>
      </c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s="183" customFormat="1" ht="30" x14ac:dyDescent="0.4">
      <c r="A33" s="411">
        <v>27</v>
      </c>
      <c r="B33" s="392" t="s">
        <v>332</v>
      </c>
      <c r="C33" s="177">
        <v>290</v>
      </c>
      <c r="D33" s="178">
        <v>19</v>
      </c>
      <c r="E33" s="179">
        <f t="shared" si="29"/>
        <v>5510</v>
      </c>
      <c r="F33" s="393">
        <v>0</v>
      </c>
      <c r="G33" s="179">
        <f t="shared" si="27"/>
        <v>0</v>
      </c>
      <c r="H33" s="180">
        <f t="shared" si="30"/>
        <v>5510</v>
      </c>
      <c r="I33" s="179"/>
      <c r="J33" s="419">
        <v>0</v>
      </c>
      <c r="K33" s="423">
        <f t="shared" si="4"/>
        <v>5510</v>
      </c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s="183" customFormat="1" ht="30" x14ac:dyDescent="0.4">
      <c r="A34" s="411">
        <v>28</v>
      </c>
      <c r="B34" s="392" t="s">
        <v>305</v>
      </c>
      <c r="C34" s="177">
        <v>220</v>
      </c>
      <c r="D34" s="178">
        <v>3</v>
      </c>
      <c r="E34" s="179">
        <f t="shared" si="29"/>
        <v>660</v>
      </c>
      <c r="F34" s="393">
        <v>2.5</v>
      </c>
      <c r="G34" s="179">
        <f t="shared" ref="G34:G38" si="31">+C34/8*F34</f>
        <v>68.75</v>
      </c>
      <c r="H34" s="180">
        <f t="shared" ref="H34:H39" si="32">E34+G34</f>
        <v>728.75</v>
      </c>
      <c r="I34" s="179"/>
      <c r="J34" s="419">
        <v>0</v>
      </c>
      <c r="K34" s="423">
        <f t="shared" si="4"/>
        <v>728.75</v>
      </c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s="183" customFormat="1" ht="30" x14ac:dyDescent="0.4">
      <c r="A35" s="411">
        <v>29</v>
      </c>
      <c r="B35" s="392" t="s">
        <v>306</v>
      </c>
      <c r="C35" s="177">
        <v>220</v>
      </c>
      <c r="D35" s="178">
        <v>5</v>
      </c>
      <c r="E35" s="179">
        <f t="shared" si="29"/>
        <v>1100</v>
      </c>
      <c r="F35" s="393">
        <v>1</v>
      </c>
      <c r="G35" s="179">
        <f t="shared" ref="G35" si="33">+C35/8*F35</f>
        <v>27.5</v>
      </c>
      <c r="H35" s="180">
        <f t="shared" ref="H35" si="34">E35+G35</f>
        <v>1127.5</v>
      </c>
      <c r="I35" s="179"/>
      <c r="J35" s="419">
        <v>0</v>
      </c>
      <c r="K35" s="423">
        <f t="shared" si="4"/>
        <v>1127.5</v>
      </c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s="183" customFormat="1" ht="30" x14ac:dyDescent="0.4">
      <c r="A36" s="411">
        <v>30</v>
      </c>
      <c r="B36" s="392" t="s">
        <v>333</v>
      </c>
      <c r="C36" s="177">
        <v>280</v>
      </c>
      <c r="D36" s="178">
        <v>4</v>
      </c>
      <c r="E36" s="179">
        <f t="shared" si="29"/>
        <v>1120</v>
      </c>
      <c r="F36" s="393">
        <v>3</v>
      </c>
      <c r="G36" s="179">
        <f t="shared" ref="G36:G37" si="35">+C36/8*F36</f>
        <v>105</v>
      </c>
      <c r="H36" s="180">
        <f t="shared" ref="H36:H37" si="36">E36+G36</f>
        <v>1225</v>
      </c>
      <c r="I36" s="179"/>
      <c r="J36" s="419">
        <v>0</v>
      </c>
      <c r="K36" s="423">
        <f t="shared" si="4"/>
        <v>1225</v>
      </c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s="183" customFormat="1" ht="30" x14ac:dyDescent="0.4">
      <c r="A37" s="411">
        <v>31</v>
      </c>
      <c r="B37" s="392" t="s">
        <v>308</v>
      </c>
      <c r="C37" s="177">
        <v>280</v>
      </c>
      <c r="D37" s="178">
        <v>8</v>
      </c>
      <c r="E37" s="179">
        <f t="shared" si="29"/>
        <v>2240</v>
      </c>
      <c r="F37" s="393">
        <v>1</v>
      </c>
      <c r="G37" s="179">
        <f t="shared" si="35"/>
        <v>35</v>
      </c>
      <c r="H37" s="180">
        <f t="shared" si="36"/>
        <v>2275</v>
      </c>
      <c r="I37" s="179"/>
      <c r="J37" s="419">
        <v>0</v>
      </c>
      <c r="K37" s="423">
        <f t="shared" si="4"/>
        <v>2275</v>
      </c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s="183" customFormat="1" ht="30" x14ac:dyDescent="0.4">
      <c r="A38" s="411">
        <v>32</v>
      </c>
      <c r="B38" s="392" t="s">
        <v>304</v>
      </c>
      <c r="C38" s="177">
        <v>200</v>
      </c>
      <c r="D38" s="178">
        <v>6</v>
      </c>
      <c r="E38" s="179">
        <f t="shared" si="29"/>
        <v>1200</v>
      </c>
      <c r="F38" s="393">
        <v>14</v>
      </c>
      <c r="G38" s="179">
        <f t="shared" si="31"/>
        <v>350</v>
      </c>
      <c r="H38" s="180">
        <f t="shared" si="32"/>
        <v>1550</v>
      </c>
      <c r="I38" s="179"/>
      <c r="J38" s="419">
        <v>0</v>
      </c>
      <c r="K38" s="423">
        <f t="shared" si="4"/>
        <v>1550</v>
      </c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s="183" customFormat="1" ht="30" x14ac:dyDescent="0.4">
      <c r="A39" s="411">
        <v>33</v>
      </c>
      <c r="B39" s="392" t="s">
        <v>280</v>
      </c>
      <c r="C39" s="177">
        <v>680</v>
      </c>
      <c r="D39" s="178">
        <v>25</v>
      </c>
      <c r="E39" s="179">
        <f>C39*D39</f>
        <v>17000</v>
      </c>
      <c r="F39" s="393">
        <v>0</v>
      </c>
      <c r="G39" s="179">
        <v>0</v>
      </c>
      <c r="H39" s="180">
        <f t="shared" si="32"/>
        <v>17000</v>
      </c>
      <c r="I39" s="179"/>
      <c r="J39" s="419">
        <v>624</v>
      </c>
      <c r="K39" s="423">
        <f t="shared" si="4"/>
        <v>16376</v>
      </c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s="183" customFormat="1" ht="30.75" thickBot="1" x14ac:dyDescent="0.45">
      <c r="A40" s="411">
        <v>34</v>
      </c>
      <c r="B40" s="391" t="s">
        <v>269</v>
      </c>
      <c r="C40" s="177">
        <v>250</v>
      </c>
      <c r="D40" s="178">
        <v>25</v>
      </c>
      <c r="E40" s="179">
        <f t="shared" ref="E40" si="37">C40*D40</f>
        <v>6250</v>
      </c>
      <c r="F40" s="178">
        <v>0</v>
      </c>
      <c r="G40" s="179">
        <f t="shared" si="6"/>
        <v>0</v>
      </c>
      <c r="H40" s="180">
        <f>E40+G40</f>
        <v>6250</v>
      </c>
      <c r="I40" s="179">
        <f t="shared" si="17"/>
        <v>520.625</v>
      </c>
      <c r="J40" s="419">
        <v>0</v>
      </c>
      <c r="K40" s="425">
        <f t="shared" si="4"/>
        <v>6250</v>
      </c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s="69" customFormat="1" ht="27" customHeight="1" thickBot="1" x14ac:dyDescent="0.45">
      <c r="A41" s="412"/>
      <c r="B41" s="413"/>
      <c r="C41" s="414"/>
      <c r="D41" s="414"/>
      <c r="E41" s="415">
        <f>SUM(E7:E40)</f>
        <v>142105</v>
      </c>
      <c r="F41" s="416" t="s">
        <v>22</v>
      </c>
      <c r="G41" s="415">
        <f>SUM(G7:G40)</f>
        <v>19016.25</v>
      </c>
      <c r="H41" s="417">
        <f>SUM(H7:H40)</f>
        <v>161121.25</v>
      </c>
      <c r="I41" s="415">
        <f>SUM(I7:I40)</f>
        <v>10098.906737500001</v>
      </c>
      <c r="J41" s="424">
        <f>SUM(J7:J40)</f>
        <v>624</v>
      </c>
      <c r="K41" s="426">
        <f t="shared" si="4"/>
        <v>160497.25</v>
      </c>
      <c r="L41" s="70"/>
      <c r="M41" s="70"/>
      <c r="N41" s="70"/>
      <c r="O41" s="70"/>
      <c r="P41" s="70"/>
      <c r="Q41" s="70"/>
      <c r="R41" s="70"/>
      <c r="S41" s="70"/>
      <c r="T41" s="70"/>
    </row>
    <row r="42" spans="1:20" s="69" customFormat="1" ht="30" hidden="1" x14ac:dyDescent="0.4">
      <c r="A42" s="68"/>
      <c r="C42" s="70"/>
      <c r="D42" s="70"/>
      <c r="E42" s="221"/>
      <c r="F42" s="222"/>
      <c r="G42" s="71"/>
      <c r="H42" s="223"/>
      <c r="I42" s="221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</row>
    <row r="43" spans="1:20" s="69" customFormat="1" ht="30" hidden="1" x14ac:dyDescent="0.4">
      <c r="A43" s="68"/>
      <c r="C43" s="70"/>
      <c r="D43" s="70"/>
      <c r="E43" s="221"/>
      <c r="F43" s="222"/>
      <c r="G43" s="71"/>
      <c r="H43" s="223"/>
      <c r="I43" s="221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</row>
    <row r="44" spans="1:20" s="69" customFormat="1" ht="30" hidden="1" x14ac:dyDescent="0.4">
      <c r="A44" s="68"/>
      <c r="C44" s="70"/>
      <c r="D44" s="70"/>
      <c r="E44" s="221"/>
      <c r="F44" s="222"/>
      <c r="G44" s="62" t="s">
        <v>57</v>
      </c>
      <c r="H44" s="63" t="s">
        <v>198</v>
      </c>
      <c r="I44" s="58"/>
      <c r="J44" s="58"/>
      <c r="K44" s="70"/>
      <c r="L44" s="70"/>
      <c r="M44" s="70"/>
      <c r="N44" s="70"/>
      <c r="O44" s="70"/>
      <c r="P44" s="70"/>
      <c r="Q44" s="70"/>
      <c r="R44" s="70"/>
      <c r="S44" s="70"/>
      <c r="T44" s="70"/>
    </row>
    <row r="45" spans="1:20" s="69" customFormat="1" ht="30.75" thickBot="1" x14ac:dyDescent="0.45">
      <c r="C45" s="70"/>
      <c r="D45" s="70"/>
      <c r="E45" s="70"/>
      <c r="F45" s="70"/>
      <c r="G45" s="64" t="s">
        <v>91</v>
      </c>
      <c r="H45" s="65">
        <v>44105</v>
      </c>
      <c r="I45" s="58"/>
      <c r="J45" s="58"/>
      <c r="K45" s="70"/>
      <c r="L45" s="70"/>
      <c r="M45" s="70"/>
      <c r="N45" s="70"/>
      <c r="O45" s="70"/>
      <c r="P45" s="70"/>
      <c r="Q45" s="70"/>
      <c r="R45" s="70"/>
      <c r="S45" s="70"/>
      <c r="T45" s="70"/>
    </row>
    <row r="46" spans="1:20" s="57" customFormat="1" ht="55.5" customHeight="1" x14ac:dyDescent="0.4">
      <c r="A46" s="406" t="s">
        <v>27</v>
      </c>
      <c r="B46" s="407" t="s">
        <v>28</v>
      </c>
      <c r="C46" s="408" t="s">
        <v>1</v>
      </c>
      <c r="D46" s="408" t="s">
        <v>29</v>
      </c>
      <c r="E46" s="409" t="s">
        <v>20</v>
      </c>
      <c r="F46" s="408" t="s">
        <v>30</v>
      </c>
      <c r="G46" s="409" t="s">
        <v>31</v>
      </c>
      <c r="H46" s="409" t="s">
        <v>233</v>
      </c>
      <c r="I46" s="410">
        <v>8.3299999999999999E-2</v>
      </c>
      <c r="J46" s="409" t="s">
        <v>324</v>
      </c>
      <c r="K46" s="409" t="s">
        <v>233</v>
      </c>
      <c r="L46" s="58"/>
      <c r="M46" s="58"/>
      <c r="N46" s="58"/>
      <c r="O46" s="58"/>
      <c r="P46" s="58"/>
      <c r="Q46" s="58"/>
      <c r="R46" s="58"/>
      <c r="S46" s="58"/>
      <c r="T46" s="58"/>
    </row>
    <row r="47" spans="1:20" s="57" customFormat="1" ht="30" customHeight="1" x14ac:dyDescent="0.4">
      <c r="A47" s="421">
        <v>1</v>
      </c>
      <c r="B47" s="379" t="s">
        <v>218</v>
      </c>
      <c r="C47" s="247">
        <v>1120</v>
      </c>
      <c r="D47" s="248">
        <v>25</v>
      </c>
      <c r="E47" s="249">
        <f>C47*D47</f>
        <v>28000</v>
      </c>
      <c r="F47" s="248">
        <v>0</v>
      </c>
      <c r="G47" s="179">
        <f t="shared" ref="G47" si="38">+C47/8*F47</f>
        <v>0</v>
      </c>
      <c r="H47" s="180">
        <f t="shared" ref="H47:H49" si="39">E47+G47</f>
        <v>28000</v>
      </c>
      <c r="I47" s="179">
        <f t="shared" ref="I47" si="40">H47*8.33%</f>
        <v>2332.4</v>
      </c>
      <c r="J47" s="380">
        <v>950</v>
      </c>
      <c r="K47" s="427">
        <f>H47-J47</f>
        <v>27050</v>
      </c>
      <c r="L47" s="58"/>
      <c r="M47" s="58"/>
      <c r="N47" s="58"/>
      <c r="O47" s="58"/>
      <c r="P47" s="58"/>
      <c r="Q47" s="58"/>
      <c r="R47" s="58"/>
      <c r="S47" s="58"/>
      <c r="T47" s="58"/>
    </row>
    <row r="48" spans="1:20" s="57" customFormat="1" ht="30" customHeight="1" x14ac:dyDescent="0.4">
      <c r="A48" s="421">
        <v>2</v>
      </c>
      <c r="B48" s="379" t="s">
        <v>219</v>
      </c>
      <c r="C48" s="247">
        <v>720</v>
      </c>
      <c r="D48" s="248">
        <v>23</v>
      </c>
      <c r="E48" s="249">
        <f>C48*D48</f>
        <v>16560</v>
      </c>
      <c r="F48" s="248">
        <v>0</v>
      </c>
      <c r="G48" s="179">
        <f t="shared" ref="G48" si="41">+C48/8*F48</f>
        <v>0</v>
      </c>
      <c r="H48" s="180">
        <f t="shared" si="39"/>
        <v>16560</v>
      </c>
      <c r="I48" s="179">
        <f t="shared" ref="I48" si="42">H48*8.33%</f>
        <v>1379.4480000000001</v>
      </c>
      <c r="J48" s="380">
        <v>591</v>
      </c>
      <c r="K48" s="427">
        <f t="shared" ref="K48:K58" si="43">H48-J48</f>
        <v>15969</v>
      </c>
      <c r="L48" s="58"/>
      <c r="M48" s="58"/>
      <c r="N48" s="58"/>
      <c r="O48" s="58"/>
      <c r="P48" s="58"/>
      <c r="Q48" s="58"/>
      <c r="R48" s="58"/>
      <c r="S48" s="58"/>
      <c r="T48" s="58"/>
    </row>
    <row r="49" spans="1:20" s="57" customFormat="1" ht="30" customHeight="1" x14ac:dyDescent="0.4">
      <c r="A49" s="421">
        <v>3</v>
      </c>
      <c r="B49" s="379" t="s">
        <v>185</v>
      </c>
      <c r="C49" s="247">
        <v>600</v>
      </c>
      <c r="D49" s="248">
        <v>24</v>
      </c>
      <c r="E49" s="249">
        <f t="shared" ref="E49:E50" si="44">C49*D49</f>
        <v>14400</v>
      </c>
      <c r="F49" s="248">
        <v>0</v>
      </c>
      <c r="G49" s="179">
        <f t="shared" ref="G49" si="45">+C49/8*F49</f>
        <v>0</v>
      </c>
      <c r="H49" s="180">
        <f t="shared" si="39"/>
        <v>14400</v>
      </c>
      <c r="I49" s="179"/>
      <c r="J49" s="380">
        <v>0</v>
      </c>
      <c r="K49" s="427">
        <f t="shared" si="43"/>
        <v>14400</v>
      </c>
      <c r="L49" s="58"/>
      <c r="M49" s="58"/>
      <c r="N49" s="58"/>
      <c r="O49" s="58"/>
      <c r="P49" s="58"/>
      <c r="Q49" s="58"/>
      <c r="R49" s="58"/>
      <c r="S49" s="58"/>
      <c r="T49" s="58"/>
    </row>
    <row r="50" spans="1:20" s="183" customFormat="1" ht="30" x14ac:dyDescent="0.4">
      <c r="A50" s="421">
        <v>4</v>
      </c>
      <c r="B50" s="185" t="s">
        <v>279</v>
      </c>
      <c r="C50" s="177">
        <v>600</v>
      </c>
      <c r="D50" s="178">
        <v>24</v>
      </c>
      <c r="E50" s="249">
        <f t="shared" si="44"/>
        <v>14400</v>
      </c>
      <c r="F50" s="178">
        <v>0</v>
      </c>
      <c r="G50" s="179">
        <f t="shared" ref="G50" si="46">+C50/8*F50</f>
        <v>0</v>
      </c>
      <c r="H50" s="180">
        <f t="shared" ref="H50" si="47">E50+G50</f>
        <v>14400</v>
      </c>
      <c r="I50" s="179"/>
      <c r="J50" s="381">
        <v>0</v>
      </c>
      <c r="K50" s="427">
        <f t="shared" si="43"/>
        <v>14400</v>
      </c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s="183" customFormat="1" ht="30" x14ac:dyDescent="0.4">
      <c r="A51" s="421">
        <v>5</v>
      </c>
      <c r="B51" s="185" t="s">
        <v>174</v>
      </c>
      <c r="C51" s="177">
        <v>380</v>
      </c>
      <c r="D51" s="178">
        <v>12</v>
      </c>
      <c r="E51" s="249">
        <f t="shared" ref="E51:E57" si="48">C51*D51</f>
        <v>4560</v>
      </c>
      <c r="F51" s="393">
        <v>11.5</v>
      </c>
      <c r="G51" s="179">
        <f t="shared" ref="G51:G57" si="49">+C51/8*F51</f>
        <v>546.25</v>
      </c>
      <c r="H51" s="180">
        <f t="shared" ref="H51:H57" si="50">E51+G51</f>
        <v>5106.25</v>
      </c>
      <c r="I51" s="179"/>
      <c r="J51" s="381">
        <v>0</v>
      </c>
      <c r="K51" s="427">
        <f t="shared" si="43"/>
        <v>5106.25</v>
      </c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s="183" customFormat="1" ht="30" x14ac:dyDescent="0.4">
      <c r="A52" s="421">
        <v>6</v>
      </c>
      <c r="B52" s="185" t="s">
        <v>281</v>
      </c>
      <c r="C52" s="177">
        <v>300</v>
      </c>
      <c r="D52" s="178">
        <v>20</v>
      </c>
      <c r="E52" s="249">
        <f t="shared" si="48"/>
        <v>6000</v>
      </c>
      <c r="F52" s="393">
        <v>38</v>
      </c>
      <c r="G52" s="179">
        <f t="shared" si="49"/>
        <v>1425</v>
      </c>
      <c r="H52" s="180">
        <f t="shared" si="50"/>
        <v>7425</v>
      </c>
      <c r="I52" s="179"/>
      <c r="J52" s="381">
        <v>0</v>
      </c>
      <c r="K52" s="427">
        <f t="shared" si="43"/>
        <v>7425</v>
      </c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s="183" customFormat="1" ht="30" x14ac:dyDescent="0.4">
      <c r="A53" s="421">
        <v>7</v>
      </c>
      <c r="B53" s="185" t="s">
        <v>302</v>
      </c>
      <c r="C53" s="177">
        <v>280</v>
      </c>
      <c r="D53" s="178">
        <v>10</v>
      </c>
      <c r="E53" s="249">
        <f t="shared" si="48"/>
        <v>2800</v>
      </c>
      <c r="F53" s="393">
        <v>9</v>
      </c>
      <c r="G53" s="179">
        <f t="shared" ref="G53:G56" si="51">+C53/8*F53</f>
        <v>315</v>
      </c>
      <c r="H53" s="180">
        <f t="shared" ref="H53:H56" si="52">E53+G53</f>
        <v>3115</v>
      </c>
      <c r="I53" s="179"/>
      <c r="J53" s="381">
        <v>0</v>
      </c>
      <c r="K53" s="427">
        <f t="shared" si="43"/>
        <v>3115</v>
      </c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s="183" customFormat="1" ht="30" x14ac:dyDescent="0.4">
      <c r="A54" s="421">
        <v>8</v>
      </c>
      <c r="B54" s="185" t="s">
        <v>307</v>
      </c>
      <c r="C54" s="177">
        <v>300</v>
      </c>
      <c r="D54" s="178">
        <v>6</v>
      </c>
      <c r="E54" s="249">
        <f t="shared" si="48"/>
        <v>1800</v>
      </c>
      <c r="F54" s="393">
        <v>5.5</v>
      </c>
      <c r="G54" s="179">
        <f t="shared" si="51"/>
        <v>206.25</v>
      </c>
      <c r="H54" s="180">
        <f t="shared" si="52"/>
        <v>2006.25</v>
      </c>
      <c r="I54" s="179"/>
      <c r="J54" s="381">
        <v>0</v>
      </c>
      <c r="K54" s="427">
        <f t="shared" si="43"/>
        <v>2006.25</v>
      </c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s="183" customFormat="1" ht="30" x14ac:dyDescent="0.4">
      <c r="A55" s="421">
        <v>9</v>
      </c>
      <c r="B55" s="185" t="s">
        <v>252</v>
      </c>
      <c r="C55" s="177">
        <v>220</v>
      </c>
      <c r="D55" s="178">
        <v>11</v>
      </c>
      <c r="E55" s="249">
        <f t="shared" si="48"/>
        <v>2420</v>
      </c>
      <c r="F55" s="393">
        <v>14</v>
      </c>
      <c r="G55" s="179">
        <f t="shared" si="51"/>
        <v>385</v>
      </c>
      <c r="H55" s="180">
        <f t="shared" si="52"/>
        <v>2805</v>
      </c>
      <c r="I55" s="179"/>
      <c r="J55" s="381">
        <v>0</v>
      </c>
      <c r="K55" s="427">
        <f t="shared" si="43"/>
        <v>2805</v>
      </c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s="183" customFormat="1" ht="30" x14ac:dyDescent="0.4">
      <c r="A56" s="421">
        <v>10</v>
      </c>
      <c r="B56" s="185" t="s">
        <v>229</v>
      </c>
      <c r="C56" s="177">
        <v>270</v>
      </c>
      <c r="D56" s="178">
        <v>25</v>
      </c>
      <c r="E56" s="249">
        <f t="shared" si="48"/>
        <v>6750</v>
      </c>
      <c r="F56" s="393">
        <v>55.5</v>
      </c>
      <c r="G56" s="179">
        <f t="shared" si="51"/>
        <v>1873.125</v>
      </c>
      <c r="H56" s="180">
        <f t="shared" si="52"/>
        <v>8623.125</v>
      </c>
      <c r="I56" s="179"/>
      <c r="J56" s="381">
        <v>0</v>
      </c>
      <c r="K56" s="427">
        <f t="shared" si="43"/>
        <v>8623.125</v>
      </c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s="183" customFormat="1" ht="30" x14ac:dyDescent="0.4">
      <c r="A57" s="421">
        <v>11</v>
      </c>
      <c r="B57" s="185" t="s">
        <v>282</v>
      </c>
      <c r="C57" s="177">
        <v>250</v>
      </c>
      <c r="D57" s="178">
        <v>24</v>
      </c>
      <c r="E57" s="249">
        <f t="shared" si="48"/>
        <v>6000</v>
      </c>
      <c r="F57" s="393">
        <v>24</v>
      </c>
      <c r="G57" s="179">
        <f t="shared" si="49"/>
        <v>750</v>
      </c>
      <c r="H57" s="180">
        <f t="shared" si="50"/>
        <v>6750</v>
      </c>
      <c r="I57" s="179"/>
      <c r="J57" s="381">
        <v>0</v>
      </c>
      <c r="K57" s="427">
        <f t="shared" si="43"/>
        <v>6750</v>
      </c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s="69" customFormat="1" ht="30.75" thickBot="1" x14ac:dyDescent="0.45">
      <c r="A58" s="412"/>
      <c r="B58" s="422"/>
      <c r="C58" s="414"/>
      <c r="D58" s="414"/>
      <c r="E58" s="415">
        <f>SUM(E47:E57)</f>
        <v>103690</v>
      </c>
      <c r="F58" s="416" t="s">
        <v>22</v>
      </c>
      <c r="G58" s="415">
        <f>SUM(G47:G57)</f>
        <v>5500.625</v>
      </c>
      <c r="H58" s="417">
        <f>SUM(H47:H57)</f>
        <v>109190.625</v>
      </c>
      <c r="I58" s="415">
        <f>SUM(I47:I57)</f>
        <v>3711.848</v>
      </c>
      <c r="J58" s="428">
        <f>SUM(J47:J57)</f>
        <v>1541</v>
      </c>
      <c r="K58" s="429">
        <f t="shared" si="43"/>
        <v>107649.625</v>
      </c>
      <c r="L58" s="70"/>
      <c r="M58" s="70"/>
      <c r="N58" s="70"/>
      <c r="O58" s="70"/>
      <c r="P58" s="70"/>
      <c r="Q58" s="70"/>
      <c r="R58" s="70"/>
      <c r="S58" s="70"/>
      <c r="T58" s="70"/>
    </row>
    <row r="59" spans="1:20" s="72" customFormat="1" x14ac:dyDescent="0.35"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</row>
    <row r="60" spans="1:20" s="72" customFormat="1" x14ac:dyDescent="0.35"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</row>
    <row r="61" spans="1:20" s="72" customFormat="1" x14ac:dyDescent="0.35"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2" spans="1:20" s="72" customFormat="1" x14ac:dyDescent="0.35"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</row>
    <row r="63" spans="1:20" s="72" customFormat="1" x14ac:dyDescent="0.35"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</row>
    <row r="64" spans="1:20" s="72" customFormat="1" x14ac:dyDescent="0.35"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</row>
    <row r="65" spans="3:20" s="72" customFormat="1" x14ac:dyDescent="0.35"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</row>
    <row r="66" spans="3:20" s="72" customFormat="1" x14ac:dyDescent="0.35"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</row>
    <row r="67" spans="3:20" s="72" customFormat="1" x14ac:dyDescent="0.35"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</row>
    <row r="68" spans="3:20" s="72" customFormat="1" x14ac:dyDescent="0.35"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</row>
    <row r="69" spans="3:20" s="72" customFormat="1" x14ac:dyDescent="0.35"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</row>
    <row r="70" spans="3:20" s="72" customFormat="1" x14ac:dyDescent="0.35"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</row>
    <row r="71" spans="3:20" s="72" customFormat="1" x14ac:dyDescent="0.35"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</row>
    <row r="72" spans="3:20" s="72" customFormat="1" x14ac:dyDescent="0.35"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</row>
    <row r="73" spans="3:20" s="72" customFormat="1" x14ac:dyDescent="0.35"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</row>
    <row r="74" spans="3:20" s="72" customFormat="1" x14ac:dyDescent="0.35"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</row>
    <row r="75" spans="3:20" s="72" customFormat="1" x14ac:dyDescent="0.35"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</row>
    <row r="76" spans="3:20" s="72" customFormat="1" x14ac:dyDescent="0.3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</row>
    <row r="77" spans="3:20" s="72" customFormat="1" x14ac:dyDescent="0.3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</row>
    <row r="78" spans="3:20" s="72" customFormat="1" x14ac:dyDescent="0.3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</row>
    <row r="79" spans="3:20" s="72" customFormat="1" x14ac:dyDescent="0.3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</row>
    <row r="80" spans="3:20" s="72" customFormat="1" x14ac:dyDescent="0.3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</row>
    <row r="81" spans="3:20" s="72" customFormat="1" x14ac:dyDescent="0.3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</row>
    <row r="82" spans="3:20" s="72" customFormat="1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</row>
    <row r="83" spans="3:20" s="72" customFormat="1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</row>
    <row r="84" spans="3:20" s="72" customFormat="1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</row>
    <row r="85" spans="3:20" s="72" customFormat="1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</row>
    <row r="86" spans="3:20" s="72" customFormat="1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</row>
    <row r="87" spans="3:20" s="72" customFormat="1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</row>
    <row r="88" spans="3:20" s="72" customFormat="1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</row>
    <row r="89" spans="3:20" s="72" customFormat="1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</row>
    <row r="90" spans="3:20" s="72" customFormat="1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</row>
    <row r="91" spans="3:20" s="72" customFormat="1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</row>
    <row r="92" spans="3:20" s="72" customFormat="1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</row>
    <row r="93" spans="3:20" s="72" customFormat="1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</row>
    <row r="94" spans="3:20" s="72" customFormat="1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</row>
    <row r="95" spans="3:20" s="72" customFormat="1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</row>
    <row r="96" spans="3:20" s="72" customFormat="1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</row>
    <row r="97" spans="3:20" s="72" customFormat="1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</row>
    <row r="98" spans="3:20" s="72" customFormat="1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</row>
    <row r="99" spans="3:20" s="72" customFormat="1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</row>
    <row r="100" spans="3:20" s="72" customFormat="1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</row>
    <row r="101" spans="3:20" s="72" customFormat="1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</row>
    <row r="102" spans="3:20" s="72" customFormat="1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3:20" s="72" customFormat="1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</row>
    <row r="104" spans="3:20" s="72" customFormat="1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</row>
    <row r="105" spans="3:20" s="72" customFormat="1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</row>
    <row r="106" spans="3:20" s="72" customFormat="1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</row>
    <row r="107" spans="3:20" s="72" customFormat="1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</row>
    <row r="108" spans="3:20" s="72" customFormat="1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</row>
    <row r="109" spans="3:20" s="72" customFormat="1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</row>
    <row r="110" spans="3:20" s="72" customFormat="1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</row>
    <row r="111" spans="3:20" s="72" customFormat="1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</row>
    <row r="112" spans="3:20" s="72" customFormat="1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</row>
    <row r="113" spans="3:20" s="72" customFormat="1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</row>
    <row r="114" spans="3:20" s="72" customFormat="1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</row>
    <row r="115" spans="3:20" s="72" customFormat="1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</row>
    <row r="116" spans="3:20" s="72" customFormat="1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</row>
    <row r="117" spans="3:20" s="72" customFormat="1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</row>
    <row r="118" spans="3:20" s="72" customFormat="1" x14ac:dyDescent="0.3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</row>
    <row r="119" spans="3:20" s="72" customFormat="1" x14ac:dyDescent="0.3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</row>
    <row r="120" spans="3:20" s="72" customFormat="1" x14ac:dyDescent="0.3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</row>
    <row r="121" spans="3:20" s="72" customFormat="1" x14ac:dyDescent="0.3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</row>
    <row r="122" spans="3:20" s="72" customFormat="1" x14ac:dyDescent="0.3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</row>
    <row r="123" spans="3:20" s="72" customFormat="1" x14ac:dyDescent="0.3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</row>
    <row r="124" spans="3:20" s="72" customFormat="1" x14ac:dyDescent="0.3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</row>
    <row r="125" spans="3:20" s="72" customFormat="1" x14ac:dyDescent="0.3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</row>
    <row r="126" spans="3:20" s="72" customFormat="1" x14ac:dyDescent="0.3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</row>
    <row r="127" spans="3:20" s="72" customFormat="1" x14ac:dyDescent="0.3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</row>
    <row r="128" spans="3:20" s="72" customFormat="1" x14ac:dyDescent="0.3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</row>
    <row r="129" spans="3:20" s="72" customFormat="1" x14ac:dyDescent="0.3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</row>
    <row r="130" spans="3:20" s="72" customFormat="1" x14ac:dyDescent="0.3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</row>
    <row r="131" spans="3:20" s="72" customFormat="1" x14ac:dyDescent="0.3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</row>
    <row r="132" spans="3:20" s="72" customFormat="1" x14ac:dyDescent="0.3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</row>
    <row r="133" spans="3:20" s="72" customFormat="1" x14ac:dyDescent="0.3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</row>
    <row r="134" spans="3:20" s="72" customFormat="1" x14ac:dyDescent="0.3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</row>
    <row r="135" spans="3:20" s="72" customFormat="1" x14ac:dyDescent="0.3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</row>
    <row r="136" spans="3:20" s="72" customFormat="1" x14ac:dyDescent="0.3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</row>
    <row r="137" spans="3:20" s="72" customFormat="1" x14ac:dyDescent="0.3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</row>
    <row r="138" spans="3:20" s="72" customFormat="1" x14ac:dyDescent="0.3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</row>
    <row r="139" spans="3:20" s="72" customFormat="1" x14ac:dyDescent="0.3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</row>
    <row r="140" spans="3:20" s="72" customFormat="1" x14ac:dyDescent="0.3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</row>
    <row r="141" spans="3:20" s="72" customFormat="1" x14ac:dyDescent="0.3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</row>
    <row r="142" spans="3:20" s="72" customFormat="1" x14ac:dyDescent="0.3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</row>
    <row r="143" spans="3:20" s="72" customFormat="1" x14ac:dyDescent="0.3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</row>
    <row r="144" spans="3:20" s="72" customFormat="1" x14ac:dyDescent="0.3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</row>
    <row r="145" spans="3:20" s="72" customFormat="1" x14ac:dyDescent="0.3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</row>
    <row r="146" spans="3:20" s="72" customFormat="1" x14ac:dyDescent="0.3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</row>
    <row r="147" spans="3:20" s="72" customFormat="1" x14ac:dyDescent="0.3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</row>
    <row r="148" spans="3:20" s="72" customFormat="1" x14ac:dyDescent="0.3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</row>
    <row r="149" spans="3:20" s="72" customFormat="1" x14ac:dyDescent="0.3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</row>
    <row r="150" spans="3:20" s="72" customFormat="1" x14ac:dyDescent="0.3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</row>
    <row r="151" spans="3:20" s="72" customFormat="1" x14ac:dyDescent="0.3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</row>
    <row r="152" spans="3:20" s="72" customFormat="1" x14ac:dyDescent="0.3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</row>
    <row r="153" spans="3:20" s="72" customFormat="1" x14ac:dyDescent="0.3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</row>
    <row r="154" spans="3:20" s="72" customFormat="1" x14ac:dyDescent="0.3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</row>
    <row r="155" spans="3:20" s="72" customFormat="1" x14ac:dyDescent="0.3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</row>
    <row r="156" spans="3:20" s="72" customFormat="1" x14ac:dyDescent="0.3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</row>
    <row r="157" spans="3:20" s="72" customFormat="1" x14ac:dyDescent="0.3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</row>
    <row r="158" spans="3:20" s="72" customFormat="1" x14ac:dyDescent="0.3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</row>
    <row r="159" spans="3:20" s="72" customFormat="1" x14ac:dyDescent="0.3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</row>
    <row r="160" spans="3:20" s="72" customFormat="1" x14ac:dyDescent="0.3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</row>
    <row r="161" spans="3:20" s="72" customFormat="1" x14ac:dyDescent="0.3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</row>
    <row r="162" spans="3:20" s="72" customFormat="1" x14ac:dyDescent="0.3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</row>
    <row r="163" spans="3:20" s="72" customFormat="1" x14ac:dyDescent="0.3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</row>
    <row r="164" spans="3:20" s="72" customFormat="1" x14ac:dyDescent="0.3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</row>
    <row r="165" spans="3:20" s="72" customFormat="1" x14ac:dyDescent="0.3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</row>
    <row r="166" spans="3:20" s="72" customFormat="1" x14ac:dyDescent="0.3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</row>
    <row r="167" spans="3:20" s="72" customFormat="1" x14ac:dyDescent="0.3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</row>
    <row r="168" spans="3:20" s="72" customFormat="1" x14ac:dyDescent="0.3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</row>
    <row r="169" spans="3:20" s="72" customFormat="1" x14ac:dyDescent="0.3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</row>
    <row r="170" spans="3:20" s="72" customFormat="1" x14ac:dyDescent="0.3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</row>
    <row r="171" spans="3:20" s="72" customFormat="1" x14ac:dyDescent="0.3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</row>
    <row r="172" spans="3:20" s="72" customFormat="1" x14ac:dyDescent="0.3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</row>
    <row r="173" spans="3:20" s="72" customFormat="1" x14ac:dyDescent="0.3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</row>
    <row r="174" spans="3:20" s="72" customFormat="1" x14ac:dyDescent="0.3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</row>
    <row r="175" spans="3:20" s="72" customFormat="1" x14ac:dyDescent="0.3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</row>
    <row r="176" spans="3:20" s="72" customFormat="1" x14ac:dyDescent="0.3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</row>
    <row r="177" spans="3:20" s="72" customFormat="1" x14ac:dyDescent="0.3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</row>
    <row r="178" spans="3:20" s="72" customFormat="1" x14ac:dyDescent="0.3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</row>
    <row r="179" spans="3:20" s="72" customFormat="1" x14ac:dyDescent="0.3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</row>
    <row r="180" spans="3:20" s="72" customFormat="1" x14ac:dyDescent="0.3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</row>
    <row r="181" spans="3:20" s="72" customFormat="1" x14ac:dyDescent="0.3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</row>
    <row r="182" spans="3:20" s="72" customFormat="1" x14ac:dyDescent="0.3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</row>
    <row r="183" spans="3:20" s="72" customFormat="1" x14ac:dyDescent="0.3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</row>
    <row r="184" spans="3:20" s="72" customFormat="1" x14ac:dyDescent="0.3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</row>
    <row r="185" spans="3:20" s="72" customFormat="1" x14ac:dyDescent="0.3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</row>
    <row r="186" spans="3:20" s="72" customFormat="1" x14ac:dyDescent="0.3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</row>
    <row r="187" spans="3:20" s="72" customFormat="1" x14ac:dyDescent="0.3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</row>
    <row r="188" spans="3:20" s="72" customFormat="1" x14ac:dyDescent="0.3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</row>
    <row r="189" spans="3:20" s="72" customFormat="1" x14ac:dyDescent="0.3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</row>
    <row r="190" spans="3:20" s="72" customFormat="1" x14ac:dyDescent="0.3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</row>
    <row r="191" spans="3:20" s="72" customFormat="1" x14ac:dyDescent="0.3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</row>
    <row r="192" spans="3:20" s="72" customFormat="1" x14ac:dyDescent="0.3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</row>
    <row r="193" spans="3:20" s="72" customFormat="1" x14ac:dyDescent="0.3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</row>
    <row r="194" spans="3:20" s="72" customFormat="1" x14ac:dyDescent="0.3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</row>
    <row r="195" spans="3:20" s="72" customFormat="1" x14ac:dyDescent="0.3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</row>
    <row r="196" spans="3:20" s="72" customFormat="1" x14ac:dyDescent="0.3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</row>
    <row r="197" spans="3:20" s="72" customFormat="1" x14ac:dyDescent="0.3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</row>
    <row r="198" spans="3:20" s="72" customFormat="1" x14ac:dyDescent="0.3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</row>
    <row r="199" spans="3:20" s="72" customFormat="1" x14ac:dyDescent="0.3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</row>
    <row r="200" spans="3:20" s="72" customFormat="1" x14ac:dyDescent="0.3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</row>
    <row r="201" spans="3:20" s="72" customFormat="1" x14ac:dyDescent="0.3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</row>
    <row r="202" spans="3:20" s="72" customFormat="1" x14ac:dyDescent="0.3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</row>
    <row r="203" spans="3:20" s="72" customFormat="1" x14ac:dyDescent="0.3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</row>
    <row r="204" spans="3:20" s="72" customFormat="1" x14ac:dyDescent="0.3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</row>
    <row r="205" spans="3:20" s="72" customFormat="1" x14ac:dyDescent="0.3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</row>
    <row r="206" spans="3:20" s="72" customFormat="1" x14ac:dyDescent="0.3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</row>
    <row r="207" spans="3:20" s="72" customFormat="1" x14ac:dyDescent="0.3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</row>
    <row r="208" spans="3:20" s="72" customFormat="1" x14ac:dyDescent="0.3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</row>
    <row r="209" spans="3:20" s="72" customFormat="1" x14ac:dyDescent="0.3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</row>
    <row r="210" spans="3:20" s="72" customFormat="1" x14ac:dyDescent="0.3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</row>
    <row r="211" spans="3:20" s="72" customFormat="1" x14ac:dyDescent="0.3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</row>
    <row r="212" spans="3:20" s="72" customFormat="1" x14ac:dyDescent="0.3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</row>
    <row r="213" spans="3:20" s="72" customFormat="1" x14ac:dyDescent="0.3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</row>
    <row r="214" spans="3:20" s="72" customFormat="1" x14ac:dyDescent="0.3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</row>
    <row r="215" spans="3:20" s="72" customFormat="1" x14ac:dyDescent="0.3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</row>
    <row r="216" spans="3:20" s="72" customFormat="1" x14ac:dyDescent="0.3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</row>
    <row r="217" spans="3:20" s="72" customFormat="1" x14ac:dyDescent="0.3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</row>
    <row r="218" spans="3:20" s="72" customFormat="1" x14ac:dyDescent="0.3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</row>
    <row r="219" spans="3:20" s="72" customFormat="1" x14ac:dyDescent="0.3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</row>
    <row r="220" spans="3:20" s="72" customFormat="1" x14ac:dyDescent="0.3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</row>
    <row r="221" spans="3:20" s="72" customFormat="1" x14ac:dyDescent="0.3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</row>
    <row r="222" spans="3:20" s="72" customFormat="1" x14ac:dyDescent="0.3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</row>
    <row r="223" spans="3:20" s="72" customFormat="1" x14ac:dyDescent="0.3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</row>
    <row r="224" spans="3:20" s="72" customFormat="1" x14ac:dyDescent="0.3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</row>
    <row r="225" spans="3:20" s="72" customFormat="1" x14ac:dyDescent="0.3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</row>
    <row r="226" spans="3:20" s="72" customFormat="1" x14ac:dyDescent="0.3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</row>
    <row r="227" spans="3:20" s="72" customFormat="1" x14ac:dyDescent="0.3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</row>
    <row r="228" spans="3:20" s="72" customFormat="1" x14ac:dyDescent="0.3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</row>
    <row r="229" spans="3:20" s="72" customFormat="1" x14ac:dyDescent="0.3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</row>
    <row r="230" spans="3:20" s="72" customFormat="1" x14ac:dyDescent="0.3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</row>
    <row r="231" spans="3:20" s="72" customFormat="1" x14ac:dyDescent="0.3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</row>
    <row r="232" spans="3:20" s="72" customFormat="1" x14ac:dyDescent="0.3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</row>
    <row r="233" spans="3:20" s="72" customFormat="1" x14ac:dyDescent="0.3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</row>
    <row r="234" spans="3:20" s="72" customFormat="1" x14ac:dyDescent="0.3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</row>
    <row r="235" spans="3:20" s="72" customFormat="1" x14ac:dyDescent="0.3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</row>
    <row r="236" spans="3:20" s="72" customFormat="1" x14ac:dyDescent="0.3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</row>
    <row r="237" spans="3:20" s="72" customFormat="1" x14ac:dyDescent="0.3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</row>
    <row r="238" spans="3:20" s="72" customFormat="1" x14ac:dyDescent="0.3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</row>
    <row r="239" spans="3:20" s="72" customFormat="1" x14ac:dyDescent="0.3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</row>
    <row r="240" spans="3:20" s="72" customFormat="1" x14ac:dyDescent="0.3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</row>
    <row r="241" spans="3:20" s="72" customFormat="1" x14ac:dyDescent="0.3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</row>
    <row r="242" spans="3:20" s="72" customFormat="1" x14ac:dyDescent="0.3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</row>
    <row r="243" spans="3:20" s="72" customFormat="1" x14ac:dyDescent="0.3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</row>
    <row r="244" spans="3:20" s="72" customFormat="1" x14ac:dyDescent="0.3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</row>
    <row r="245" spans="3:20" s="72" customFormat="1" x14ac:dyDescent="0.3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</row>
    <row r="246" spans="3:20" s="72" customFormat="1" x14ac:dyDescent="0.3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</row>
    <row r="247" spans="3:20" s="72" customFormat="1" x14ac:dyDescent="0.3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</row>
    <row r="248" spans="3:20" s="72" customFormat="1" x14ac:dyDescent="0.3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</row>
    <row r="249" spans="3:20" s="72" customFormat="1" x14ac:dyDescent="0.3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</row>
    <row r="250" spans="3:20" s="72" customFormat="1" x14ac:dyDescent="0.3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</row>
    <row r="251" spans="3:20" s="72" customFormat="1" x14ac:dyDescent="0.3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</row>
    <row r="252" spans="3:20" s="72" customFormat="1" x14ac:dyDescent="0.3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</row>
    <row r="253" spans="3:20" s="72" customFormat="1" x14ac:dyDescent="0.3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</row>
    <row r="254" spans="3:20" s="72" customFormat="1" x14ac:dyDescent="0.3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</row>
    <row r="255" spans="3:20" s="72" customFormat="1" x14ac:dyDescent="0.3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</row>
    <row r="256" spans="3:20" s="72" customFormat="1" x14ac:dyDescent="0.3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</row>
    <row r="257" spans="3:20" s="72" customFormat="1" x14ac:dyDescent="0.3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</row>
    <row r="258" spans="3:20" s="72" customFormat="1" x14ac:dyDescent="0.3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</row>
    <row r="259" spans="3:20" s="72" customFormat="1" x14ac:dyDescent="0.3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</row>
    <row r="260" spans="3:20" s="72" customFormat="1" x14ac:dyDescent="0.3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</row>
    <row r="261" spans="3:20" s="72" customFormat="1" x14ac:dyDescent="0.3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</row>
    <row r="262" spans="3:20" s="72" customFormat="1" x14ac:dyDescent="0.3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</row>
    <row r="263" spans="3:20" s="72" customFormat="1" x14ac:dyDescent="0.3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</row>
    <row r="264" spans="3:20" s="72" customFormat="1" x14ac:dyDescent="0.3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</row>
    <row r="265" spans="3:20" s="72" customFormat="1" x14ac:dyDescent="0.3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</row>
    <row r="266" spans="3:20" s="72" customFormat="1" x14ac:dyDescent="0.3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</row>
    <row r="267" spans="3:20" s="72" customFormat="1" x14ac:dyDescent="0.3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</row>
    <row r="268" spans="3:20" s="72" customFormat="1" x14ac:dyDescent="0.3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</row>
    <row r="269" spans="3:20" s="72" customFormat="1" x14ac:dyDescent="0.3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</row>
    <row r="270" spans="3:20" s="72" customFormat="1" x14ac:dyDescent="0.3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</row>
    <row r="271" spans="3:20" s="72" customFormat="1" x14ac:dyDescent="0.3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</row>
    <row r="272" spans="3:20" s="72" customFormat="1" x14ac:dyDescent="0.3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3:20" s="72" customFormat="1" x14ac:dyDescent="0.3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</row>
    <row r="274" spans="3:20" s="72" customFormat="1" x14ac:dyDescent="0.3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</row>
    <row r="275" spans="3:20" s="72" customFormat="1" x14ac:dyDescent="0.3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</row>
    <row r="276" spans="3:20" s="72" customFormat="1" x14ac:dyDescent="0.3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</row>
    <row r="277" spans="3:20" s="72" customFormat="1" x14ac:dyDescent="0.3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</row>
    <row r="278" spans="3:20" s="72" customFormat="1" x14ac:dyDescent="0.3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</row>
    <row r="279" spans="3:20" s="72" customFormat="1" x14ac:dyDescent="0.3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</row>
    <row r="280" spans="3:20" s="72" customFormat="1" x14ac:dyDescent="0.3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</row>
    <row r="281" spans="3:20" s="72" customFormat="1" x14ac:dyDescent="0.3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</row>
    <row r="282" spans="3:20" s="72" customFormat="1" x14ac:dyDescent="0.3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</row>
    <row r="283" spans="3:20" s="72" customFormat="1" x14ac:dyDescent="0.3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</row>
    <row r="284" spans="3:20" s="72" customFormat="1" x14ac:dyDescent="0.3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</row>
    <row r="285" spans="3:20" s="72" customFormat="1" x14ac:dyDescent="0.3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</row>
    <row r="286" spans="3:20" s="72" customFormat="1" x14ac:dyDescent="0.35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</row>
    <row r="287" spans="3:20" s="72" customFormat="1" x14ac:dyDescent="0.35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</row>
    <row r="288" spans="3:20" s="72" customFormat="1" x14ac:dyDescent="0.35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3:20" s="72" customFormat="1" x14ac:dyDescent="0.35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</row>
    <row r="290" spans="3:20" s="72" customFormat="1" x14ac:dyDescent="0.35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</row>
    <row r="291" spans="3:20" s="72" customFormat="1" x14ac:dyDescent="0.35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</row>
    <row r="292" spans="3:20" s="72" customFormat="1" x14ac:dyDescent="0.35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</row>
    <row r="293" spans="3:20" s="72" customFormat="1" x14ac:dyDescent="0.35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</row>
    <row r="294" spans="3:20" s="72" customFormat="1" x14ac:dyDescent="0.35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</row>
    <row r="295" spans="3:20" s="72" customFormat="1" x14ac:dyDescent="0.35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</row>
    <row r="296" spans="3:20" s="72" customFormat="1" x14ac:dyDescent="0.35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</row>
    <row r="297" spans="3:20" s="72" customFormat="1" x14ac:dyDescent="0.35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</row>
    <row r="298" spans="3:20" s="72" customFormat="1" x14ac:dyDescent="0.35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</row>
    <row r="299" spans="3:20" s="72" customFormat="1" x14ac:dyDescent="0.35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</row>
    <row r="300" spans="3:20" s="72" customFormat="1" x14ac:dyDescent="0.35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</row>
    <row r="301" spans="3:20" s="72" customFormat="1" x14ac:dyDescent="0.35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</row>
    <row r="302" spans="3:20" s="72" customFormat="1" x14ac:dyDescent="0.35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</row>
    <row r="303" spans="3:20" s="72" customFormat="1" x14ac:dyDescent="0.35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</row>
    <row r="304" spans="3:20" s="72" customFormat="1" x14ac:dyDescent="0.35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3:20" s="72" customFormat="1" x14ac:dyDescent="0.35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</row>
    <row r="306" spans="3:20" s="72" customFormat="1" x14ac:dyDescent="0.35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</row>
    <row r="307" spans="3:20" s="72" customFormat="1" x14ac:dyDescent="0.35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</row>
    <row r="308" spans="3:20" s="72" customFormat="1" x14ac:dyDescent="0.35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</row>
    <row r="309" spans="3:20" s="72" customFormat="1" x14ac:dyDescent="0.35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</row>
    <row r="310" spans="3:20" s="72" customFormat="1" x14ac:dyDescent="0.35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</row>
    <row r="311" spans="3:20" s="72" customFormat="1" x14ac:dyDescent="0.35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</row>
    <row r="312" spans="3:20" s="72" customFormat="1" x14ac:dyDescent="0.35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</row>
    <row r="313" spans="3:20" s="72" customFormat="1" x14ac:dyDescent="0.35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</row>
    <row r="314" spans="3:20" s="72" customFormat="1" x14ac:dyDescent="0.35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</row>
    <row r="315" spans="3:20" s="72" customFormat="1" x14ac:dyDescent="0.35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</row>
    <row r="316" spans="3:20" s="72" customFormat="1" x14ac:dyDescent="0.35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</row>
    <row r="317" spans="3:20" s="72" customFormat="1" x14ac:dyDescent="0.35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</row>
    <row r="318" spans="3:20" s="72" customFormat="1" x14ac:dyDescent="0.35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</row>
    <row r="319" spans="3:20" s="72" customFormat="1" x14ac:dyDescent="0.35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</row>
    <row r="320" spans="3:20" s="72" customFormat="1" x14ac:dyDescent="0.35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</row>
    <row r="321" spans="3:20" s="72" customFormat="1" x14ac:dyDescent="0.35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</row>
    <row r="322" spans="3:20" s="72" customFormat="1" x14ac:dyDescent="0.35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</row>
    <row r="323" spans="3:20" s="72" customFormat="1" x14ac:dyDescent="0.35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</row>
    <row r="324" spans="3:20" s="72" customFormat="1" x14ac:dyDescent="0.35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</row>
    <row r="325" spans="3:20" s="72" customFormat="1" x14ac:dyDescent="0.35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</row>
    <row r="326" spans="3:20" s="72" customFormat="1" x14ac:dyDescent="0.35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</row>
    <row r="327" spans="3:20" s="72" customFormat="1" x14ac:dyDescent="0.35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</row>
    <row r="328" spans="3:20" s="72" customFormat="1" x14ac:dyDescent="0.35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</row>
    <row r="329" spans="3:20" s="72" customFormat="1" x14ac:dyDescent="0.35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</row>
  </sheetData>
  <pageMargins left="0.70866141732283472" right="0.70866141732283472" top="0.74803149606299213" bottom="0.74803149606299213" header="0.31496062992125984" footer="0.31496062992125984"/>
  <pageSetup paperSize="9" scale="38" orientation="portrait" horizontalDpi="360" verticalDpi="360" r:id="rId1"/>
  <colBreaks count="1" manualBreakCount="1">
    <brk id="13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H13"/>
  <sheetViews>
    <sheetView view="pageBreakPreview" zoomScale="60" zoomScaleNormal="100" workbookViewId="0">
      <selection activeCell="D16" sqref="D16"/>
    </sheetView>
  </sheetViews>
  <sheetFormatPr defaultRowHeight="15" x14ac:dyDescent="0.2"/>
  <cols>
    <col min="1" max="1" width="8.85546875" style="76" customWidth="1"/>
    <col min="2" max="2" width="29.85546875" style="54" customWidth="1"/>
    <col min="3" max="3" width="30" style="76" customWidth="1"/>
    <col min="4" max="4" width="12" style="54" bestFit="1" customWidth="1"/>
    <col min="5" max="5" width="12.28515625" style="54" customWidth="1"/>
    <col min="6" max="6" width="19" style="76" bestFit="1" customWidth="1"/>
    <col min="7" max="7" width="14.140625" style="54" customWidth="1"/>
    <col min="8" max="8" width="12.42578125" style="54" customWidth="1"/>
    <col min="9" max="9" width="13.85546875" style="54" customWidth="1"/>
    <col min="10" max="16384" width="9.140625" style="54"/>
  </cols>
  <sheetData>
    <row r="1" spans="1:8" ht="18" x14ac:dyDescent="0.25">
      <c r="F1" s="77" t="s">
        <v>56</v>
      </c>
      <c r="G1" s="78"/>
      <c r="H1" s="79"/>
    </row>
    <row r="2" spans="1:8" x14ac:dyDescent="0.2">
      <c r="A2" s="54"/>
      <c r="C2" s="54"/>
      <c r="F2" s="80" t="s">
        <v>57</v>
      </c>
      <c r="G2" s="81" t="s">
        <v>60</v>
      </c>
      <c r="H2" s="79"/>
    </row>
    <row r="3" spans="1:8" x14ac:dyDescent="0.2">
      <c r="A3" s="54"/>
      <c r="C3" s="54"/>
      <c r="F3" s="82" t="s">
        <v>92</v>
      </c>
      <c r="G3" s="83">
        <v>44105</v>
      </c>
    </row>
    <row r="4" spans="1:8" ht="20.25" thickBot="1" x14ac:dyDescent="0.25">
      <c r="A4" s="437" t="s">
        <v>298</v>
      </c>
      <c r="B4" s="437"/>
      <c r="C4" s="437"/>
      <c r="D4" s="437"/>
      <c r="E4" s="437"/>
      <c r="F4" s="437"/>
      <c r="G4" s="437"/>
      <c r="H4" s="437"/>
    </row>
    <row r="5" spans="1:8" ht="45" x14ac:dyDescent="0.2">
      <c r="A5" s="84" t="s">
        <v>37</v>
      </c>
      <c r="B5" s="85" t="s">
        <v>0</v>
      </c>
      <c r="C5" s="85" t="s">
        <v>38</v>
      </c>
      <c r="D5" s="86" t="s">
        <v>39</v>
      </c>
      <c r="E5" s="86" t="s">
        <v>40</v>
      </c>
      <c r="F5" s="85" t="s">
        <v>41</v>
      </c>
      <c r="G5" s="85" t="s">
        <v>2</v>
      </c>
      <c r="H5" s="87">
        <v>8.3299999999999999E-2</v>
      </c>
    </row>
    <row r="6" spans="1:8" s="192" customFormat="1" x14ac:dyDescent="0.2">
      <c r="A6" s="186">
        <v>1</v>
      </c>
      <c r="B6" s="386" t="s">
        <v>75</v>
      </c>
      <c r="C6" s="187">
        <v>57110100003696</v>
      </c>
      <c r="D6" s="188">
        <v>390</v>
      </c>
      <c r="E6" s="189">
        <f>D6/8</f>
        <v>48.75</v>
      </c>
      <c r="F6" s="388">
        <v>50.5</v>
      </c>
      <c r="G6" s="190">
        <f>F6*E6</f>
        <v>2461.875</v>
      </c>
      <c r="H6" s="191">
        <f>+G6*8.33/100</f>
        <v>205.07418749999999</v>
      </c>
    </row>
    <row r="7" spans="1:8" s="192" customFormat="1" x14ac:dyDescent="0.2">
      <c r="A7" s="186">
        <v>2</v>
      </c>
      <c r="B7" s="386" t="s">
        <v>76</v>
      </c>
      <c r="C7" s="187">
        <v>57110100003758</v>
      </c>
      <c r="D7" s="188">
        <v>280</v>
      </c>
      <c r="E7" s="189">
        <f t="shared" ref="E7:E11" si="0">D7/8</f>
        <v>35</v>
      </c>
      <c r="F7" s="388">
        <v>38.5</v>
      </c>
      <c r="G7" s="190">
        <f t="shared" ref="G7:G11" si="1">F7*E7</f>
        <v>1347.5</v>
      </c>
      <c r="H7" s="191">
        <f t="shared" ref="H7:H11" si="2">+G7*8.33/100</f>
        <v>112.24674999999999</v>
      </c>
    </row>
    <row r="8" spans="1:8" s="192" customFormat="1" x14ac:dyDescent="0.2">
      <c r="A8" s="186">
        <v>3</v>
      </c>
      <c r="B8" s="386" t="s">
        <v>77</v>
      </c>
      <c r="C8" s="187">
        <v>57110100003741</v>
      </c>
      <c r="D8" s="188">
        <v>360</v>
      </c>
      <c r="E8" s="189">
        <f t="shared" si="0"/>
        <v>45</v>
      </c>
      <c r="F8" s="388">
        <v>48</v>
      </c>
      <c r="G8" s="190">
        <f t="shared" si="1"/>
        <v>2160</v>
      </c>
      <c r="H8" s="191">
        <f t="shared" si="2"/>
        <v>179.928</v>
      </c>
    </row>
    <row r="9" spans="1:8" s="192" customFormat="1" x14ac:dyDescent="0.2">
      <c r="A9" s="186">
        <v>4</v>
      </c>
      <c r="B9" s="387" t="s">
        <v>71</v>
      </c>
      <c r="C9" s="187">
        <v>57110100003735</v>
      </c>
      <c r="D9" s="188">
        <v>395</v>
      </c>
      <c r="E9" s="189">
        <f t="shared" si="0"/>
        <v>49.375</v>
      </c>
      <c r="F9" s="388">
        <v>30.5</v>
      </c>
      <c r="G9" s="190">
        <f t="shared" si="1"/>
        <v>1505.9375</v>
      </c>
      <c r="H9" s="191">
        <f t="shared" si="2"/>
        <v>125.44459375000001</v>
      </c>
    </row>
    <row r="10" spans="1:8" s="192" customFormat="1" x14ac:dyDescent="0.2">
      <c r="A10" s="186">
        <v>5</v>
      </c>
      <c r="B10" s="387" t="s">
        <v>78</v>
      </c>
      <c r="C10" s="187">
        <v>57110100003763</v>
      </c>
      <c r="D10" s="188">
        <v>390</v>
      </c>
      <c r="E10" s="189">
        <f t="shared" si="0"/>
        <v>48.75</v>
      </c>
      <c r="F10" s="388">
        <v>41</v>
      </c>
      <c r="G10" s="190">
        <f t="shared" si="1"/>
        <v>1998.75</v>
      </c>
      <c r="H10" s="191">
        <f t="shared" si="2"/>
        <v>166.49587500000001</v>
      </c>
    </row>
    <row r="11" spans="1:8" s="192" customFormat="1" x14ac:dyDescent="0.2">
      <c r="A11" s="186">
        <v>6</v>
      </c>
      <c r="B11" s="387" t="s">
        <v>182</v>
      </c>
      <c r="C11" s="224">
        <v>57110100003864</v>
      </c>
      <c r="D11" s="188">
        <v>290</v>
      </c>
      <c r="E11" s="189">
        <f t="shared" si="0"/>
        <v>36.25</v>
      </c>
      <c r="F11" s="388">
        <v>49</v>
      </c>
      <c r="G11" s="190">
        <f t="shared" si="1"/>
        <v>1776.25</v>
      </c>
      <c r="H11" s="191">
        <f t="shared" si="2"/>
        <v>147.961625</v>
      </c>
    </row>
    <row r="12" spans="1:8" ht="15.75" thickBot="1" x14ac:dyDescent="0.25">
      <c r="A12" s="88"/>
      <c r="B12" s="89"/>
      <c r="C12" s="90" t="s">
        <v>26</v>
      </c>
      <c r="D12" s="91"/>
      <c r="E12" s="91"/>
      <c r="F12" s="90"/>
      <c r="G12" s="94">
        <f>SUM(G6:G11)</f>
        <v>11250.3125</v>
      </c>
      <c r="H12" s="92"/>
    </row>
    <row r="13" spans="1:8" x14ac:dyDescent="0.2">
      <c r="B13" s="93"/>
    </row>
  </sheetData>
  <mergeCells count="1">
    <mergeCell ref="A4:H4"/>
  </mergeCells>
  <pageMargins left="0.7" right="0.7" top="0.75" bottom="0.75" header="0.3" footer="0.3"/>
  <pageSetup paperSize="9" scale="86"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G15"/>
  <sheetViews>
    <sheetView zoomScaleNormal="100" workbookViewId="0">
      <selection activeCell="K11" sqref="K11"/>
    </sheetView>
  </sheetViews>
  <sheetFormatPr defaultRowHeight="24.95" customHeight="1" x14ac:dyDescent="0.2"/>
  <cols>
    <col min="1" max="1" width="6.140625" style="54" bestFit="1" customWidth="1"/>
    <col min="2" max="2" width="20.28515625" style="54" customWidth="1"/>
    <col min="3" max="3" width="24.7109375" style="54" hidden="1" customWidth="1"/>
    <col min="4" max="4" width="14" style="54" customWidth="1"/>
    <col min="5" max="5" width="24.42578125" style="54" customWidth="1"/>
    <col min="6" max="6" width="16.7109375" style="54" customWidth="1"/>
    <col min="7" max="7" width="25" style="54" customWidth="1"/>
    <col min="8" max="16384" width="9.140625" style="54"/>
  </cols>
  <sheetData>
    <row r="4" spans="1:7" ht="24.95" customHeight="1" x14ac:dyDescent="0.2">
      <c r="B4" s="54" t="s">
        <v>248</v>
      </c>
    </row>
    <row r="5" spans="1:7" ht="24.95" customHeight="1" x14ac:dyDescent="0.2">
      <c r="B5" s="54" t="s">
        <v>249</v>
      </c>
    </row>
    <row r="6" spans="1:7" s="95" customFormat="1" ht="30" customHeight="1" x14ac:dyDescent="0.4">
      <c r="C6" s="100" t="s">
        <v>112</v>
      </c>
    </row>
    <row r="7" spans="1:7" s="95" customFormat="1" ht="24.95" customHeight="1" x14ac:dyDescent="0.3">
      <c r="A7" s="225"/>
      <c r="B7" s="225"/>
      <c r="C7" s="225"/>
      <c r="D7" s="225"/>
      <c r="E7" s="226"/>
      <c r="F7" s="226"/>
      <c r="G7" s="226"/>
    </row>
    <row r="8" spans="1:7" s="95" customFormat="1" ht="24.95" customHeight="1" x14ac:dyDescent="0.3">
      <c r="C8" s="227" t="s">
        <v>217</v>
      </c>
      <c r="G8" s="95" t="s">
        <v>299</v>
      </c>
    </row>
    <row r="9" spans="1:7" s="95" customFormat="1" ht="34.5" x14ac:dyDescent="0.3">
      <c r="A9" s="220" t="s">
        <v>98</v>
      </c>
      <c r="B9" s="220" t="s">
        <v>99</v>
      </c>
      <c r="C9" s="220" t="s">
        <v>6</v>
      </c>
      <c r="D9" s="245" t="s">
        <v>100</v>
      </c>
      <c r="E9" s="245" t="s">
        <v>101</v>
      </c>
      <c r="F9" s="97" t="s">
        <v>130</v>
      </c>
      <c r="G9" s="220" t="s">
        <v>102</v>
      </c>
    </row>
    <row r="10" spans="1:7" s="95" customFormat="1" ht="17.25" x14ac:dyDescent="0.3">
      <c r="A10" s="96">
        <v>1</v>
      </c>
      <c r="B10" s="96" t="s">
        <v>271</v>
      </c>
      <c r="C10" s="96" t="s">
        <v>294</v>
      </c>
      <c r="D10" s="97"/>
      <c r="E10" s="97"/>
      <c r="F10" s="97">
        <v>5000</v>
      </c>
      <c r="G10" s="220" t="s">
        <v>300</v>
      </c>
    </row>
    <row r="11" spans="1:7" s="95" customFormat="1" ht="17.25" x14ac:dyDescent="0.3">
      <c r="A11" s="96">
        <v>2</v>
      </c>
      <c r="B11" s="96" t="s">
        <v>197</v>
      </c>
      <c r="C11" s="96"/>
      <c r="D11" s="97">
        <v>6</v>
      </c>
      <c r="E11" s="97">
        <v>200</v>
      </c>
      <c r="F11" s="97">
        <f>E11*D11</f>
        <v>1200</v>
      </c>
      <c r="G11" s="220" t="s">
        <v>309</v>
      </c>
    </row>
    <row r="12" spans="1:7" s="95" customFormat="1" ht="25.5" x14ac:dyDescent="0.5">
      <c r="A12" s="96"/>
      <c r="B12" s="96"/>
      <c r="C12" s="96"/>
      <c r="D12" s="97"/>
      <c r="E12" s="97"/>
      <c r="F12" s="244">
        <f>SUM(F10:F11)</f>
        <v>6200</v>
      </c>
      <c r="G12" s="96"/>
    </row>
    <row r="13" spans="1:7" s="95" customFormat="1" ht="24.95" customHeight="1" x14ac:dyDescent="0.3"/>
    <row r="14" spans="1:7" s="95" customFormat="1" ht="24.95" customHeight="1" x14ac:dyDescent="0.3"/>
    <row r="15" spans="1:7" s="95" customFormat="1" ht="42" customHeight="1" x14ac:dyDescent="0.45">
      <c r="B15" s="98" t="s">
        <v>47</v>
      </c>
      <c r="C15" s="98"/>
      <c r="E15" s="99" t="s">
        <v>48</v>
      </c>
      <c r="G15" s="246" t="s">
        <v>107</v>
      </c>
    </row>
  </sheetData>
  <pageMargins left="0.70866141732283505" right="0.70866141732283505" top="0.74803149606299202" bottom="0.74803149606299202" header="0.31496062992126" footer="0.31496062992126"/>
  <pageSetup paperSize="9" scale="70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28"/>
  <sheetViews>
    <sheetView topLeftCell="A2" workbookViewId="0">
      <selection activeCell="F22" sqref="F22"/>
    </sheetView>
  </sheetViews>
  <sheetFormatPr defaultRowHeight="15" x14ac:dyDescent="0.25"/>
  <cols>
    <col min="1" max="1" width="8.28515625" style="3" customWidth="1"/>
    <col min="2" max="2" width="27.5703125" style="2" customWidth="1"/>
    <col min="3" max="3" width="24.28515625" style="2" customWidth="1"/>
    <col min="4" max="4" width="21.28515625" style="3" customWidth="1"/>
    <col min="5" max="5" width="24.140625" style="2" customWidth="1"/>
    <col min="6" max="6" width="18.140625" style="2" customWidth="1"/>
    <col min="7" max="7" width="17.140625" style="2" customWidth="1"/>
    <col min="8" max="16384" width="9.140625" style="2"/>
  </cols>
  <sheetData>
    <row r="1" spans="1:9" ht="20.25" x14ac:dyDescent="0.3">
      <c r="A1" s="438" t="s">
        <v>301</v>
      </c>
      <c r="B1" s="439"/>
      <c r="C1" s="439"/>
      <c r="D1" s="439"/>
      <c r="E1" s="440"/>
      <c r="F1" s="4"/>
    </row>
    <row r="2" spans="1:9" ht="18.75" x14ac:dyDescent="0.3">
      <c r="A2" s="6" t="s">
        <v>33</v>
      </c>
      <c r="B2" s="7" t="s">
        <v>0</v>
      </c>
      <c r="C2" s="7" t="s">
        <v>34</v>
      </c>
      <c r="D2" s="7" t="s">
        <v>35</v>
      </c>
      <c r="E2" s="8"/>
      <c r="F2" s="52"/>
    </row>
    <row r="3" spans="1:9" x14ac:dyDescent="0.25">
      <c r="A3" s="9">
        <v>1</v>
      </c>
      <c r="B3" s="1" t="s">
        <v>81</v>
      </c>
      <c r="C3" s="10">
        <v>57110100003666</v>
      </c>
      <c r="D3" s="51">
        <f>+'1.STAFF-OCT-2020'!W11</f>
        <v>12551</v>
      </c>
      <c r="E3" s="11"/>
    </row>
    <row r="4" spans="1:9" x14ac:dyDescent="0.25">
      <c r="A4" s="9">
        <v>2</v>
      </c>
      <c r="B4" s="1" t="s">
        <v>82</v>
      </c>
      <c r="C4" s="10">
        <v>57110100003696</v>
      </c>
      <c r="D4" s="51">
        <f>+'2.Labour-OCT-2020'!Y8</f>
        <v>8827.875</v>
      </c>
      <c r="E4" s="11"/>
    </row>
    <row r="5" spans="1:9" x14ac:dyDescent="0.25">
      <c r="A5" s="9">
        <v>3</v>
      </c>
      <c r="B5" s="1" t="s">
        <v>78</v>
      </c>
      <c r="C5" s="10">
        <v>57110100003763</v>
      </c>
      <c r="D5" s="51">
        <f>+'2.Labour-OCT-2020'!Y9</f>
        <v>8121.6450000000004</v>
      </c>
      <c r="E5" s="11"/>
    </row>
    <row r="6" spans="1:9" x14ac:dyDescent="0.25">
      <c r="A6" s="9">
        <v>4</v>
      </c>
      <c r="B6" s="1" t="s">
        <v>55</v>
      </c>
      <c r="C6" s="10">
        <v>57110100003726</v>
      </c>
      <c r="D6" s="51">
        <f>+'1.STAFF-OCT-2020'!W12</f>
        <v>16137</v>
      </c>
      <c r="E6" s="11"/>
      <c r="F6" s="5"/>
    </row>
    <row r="7" spans="1:9" x14ac:dyDescent="0.25">
      <c r="A7" s="9">
        <v>5</v>
      </c>
      <c r="B7" s="1" t="s">
        <v>76</v>
      </c>
      <c r="C7" s="10">
        <v>57110100003758</v>
      </c>
      <c r="D7" s="51">
        <f>+'2.Labour-OCT-2020'!Y10</f>
        <v>4918.29</v>
      </c>
      <c r="E7" s="11"/>
    </row>
    <row r="8" spans="1:9" x14ac:dyDescent="0.25">
      <c r="A8" s="9">
        <v>6</v>
      </c>
      <c r="B8" s="1" t="s">
        <v>71</v>
      </c>
      <c r="C8" s="10">
        <v>57110100003735</v>
      </c>
      <c r="D8" s="51">
        <f>'2.Labour-OCT-2020'!Y12</f>
        <v>7877.7049999999999</v>
      </c>
      <c r="E8" s="11"/>
    </row>
    <row r="9" spans="1:9" ht="17.25" customHeight="1" x14ac:dyDescent="0.25">
      <c r="A9" s="9">
        <v>7</v>
      </c>
      <c r="B9" s="1" t="s">
        <v>83</v>
      </c>
      <c r="C9" s="10">
        <v>57110100003741</v>
      </c>
      <c r="D9" s="51">
        <f>'2.Labour-OCT-2020'!Y11</f>
        <v>7113.48</v>
      </c>
      <c r="E9" s="11"/>
    </row>
    <row r="10" spans="1:9" ht="15.75" customHeight="1" thickBot="1" x14ac:dyDescent="0.3">
      <c r="A10" s="9">
        <v>8</v>
      </c>
      <c r="B10" s="1" t="s">
        <v>183</v>
      </c>
      <c r="C10" s="228">
        <v>57110100003864</v>
      </c>
      <c r="D10" s="51">
        <f>'2.Labour-OCT-2020'!Y13</f>
        <v>6160.4075000000003</v>
      </c>
      <c r="E10" s="11"/>
    </row>
    <row r="11" spans="1:9" ht="18" customHeight="1" thickBot="1" x14ac:dyDescent="0.35">
      <c r="A11" s="12"/>
      <c r="B11" s="13"/>
      <c r="C11" s="14" t="s">
        <v>22</v>
      </c>
      <c r="D11" s="376">
        <f>SUM(D3:D10)</f>
        <v>71707.402500000011</v>
      </c>
      <c r="E11" s="377"/>
      <c r="F11" s="53"/>
      <c r="G11" s="17"/>
      <c r="I11" s="5"/>
    </row>
    <row r="15" spans="1:9" ht="15.75" thickBot="1" x14ac:dyDescent="0.3"/>
    <row r="16" spans="1:9" x14ac:dyDescent="0.25">
      <c r="A16" s="229" t="s">
        <v>36</v>
      </c>
      <c r="B16" s="230" t="s">
        <v>7</v>
      </c>
      <c r="C16" s="230" t="s">
        <v>200</v>
      </c>
      <c r="D16" s="231" t="s">
        <v>201</v>
      </c>
      <c r="E16" s="230" t="s">
        <v>202</v>
      </c>
      <c r="F16" s="230" t="s">
        <v>203</v>
      </c>
      <c r="G16" s="232" t="s">
        <v>95</v>
      </c>
    </row>
    <row r="17" spans="1:7" ht="15" customHeight="1" x14ac:dyDescent="0.25">
      <c r="A17" s="250">
        <v>1</v>
      </c>
      <c r="B17" s="405" t="s">
        <v>84</v>
      </c>
      <c r="C17" s="10">
        <v>57110100003714</v>
      </c>
      <c r="D17" s="251" t="s">
        <v>144</v>
      </c>
      <c r="E17" s="238" t="s">
        <v>204</v>
      </c>
      <c r="F17" s="239" t="s">
        <v>253</v>
      </c>
      <c r="G17" s="252">
        <f>'3.cash &amp; bank salary -OCT-2020'!H47</f>
        <v>28000</v>
      </c>
    </row>
    <row r="18" spans="1:7" x14ac:dyDescent="0.25">
      <c r="A18" s="250">
        <v>2</v>
      </c>
      <c r="B18" s="405" t="s">
        <v>288</v>
      </c>
      <c r="C18" s="238" t="s">
        <v>287</v>
      </c>
      <c r="D18" s="385" t="s">
        <v>144</v>
      </c>
      <c r="E18" s="238" t="s">
        <v>204</v>
      </c>
      <c r="F18" s="239" t="s">
        <v>253</v>
      </c>
      <c r="G18" s="252">
        <f>'3.cash &amp; bank salary -OCT-2020'!H57</f>
        <v>6750</v>
      </c>
    </row>
    <row r="19" spans="1:7" x14ac:dyDescent="0.25">
      <c r="A19" s="250">
        <v>3</v>
      </c>
      <c r="B19" s="405" t="s">
        <v>279</v>
      </c>
      <c r="C19" s="241" t="s">
        <v>289</v>
      </c>
      <c r="D19" s="242" t="s">
        <v>290</v>
      </c>
      <c r="E19" s="241" t="s">
        <v>291</v>
      </c>
      <c r="F19" s="239" t="s">
        <v>326</v>
      </c>
      <c r="G19" s="252">
        <f>'3.cash &amp; bank salary -OCT-2020'!H50</f>
        <v>14400</v>
      </c>
    </row>
    <row r="20" spans="1:7" x14ac:dyDescent="0.25">
      <c r="A20" s="250">
        <v>4</v>
      </c>
      <c r="B20" s="405" t="s">
        <v>174</v>
      </c>
      <c r="C20" s="228">
        <v>57110100003746</v>
      </c>
      <c r="D20" s="251" t="s">
        <v>144</v>
      </c>
      <c r="E20" s="238" t="s">
        <v>292</v>
      </c>
      <c r="F20" s="239" t="s">
        <v>293</v>
      </c>
      <c r="G20" s="252">
        <f>'3.cash &amp; bank salary -OCT-2020'!H51</f>
        <v>5106.25</v>
      </c>
    </row>
    <row r="21" spans="1:7" x14ac:dyDescent="0.25">
      <c r="A21" s="250">
        <v>5</v>
      </c>
      <c r="B21" s="405" t="s">
        <v>80</v>
      </c>
      <c r="C21" s="10">
        <v>57110100003756</v>
      </c>
      <c r="D21" s="251" t="s">
        <v>144</v>
      </c>
      <c r="E21" s="238" t="s">
        <v>204</v>
      </c>
      <c r="F21" s="239" t="s">
        <v>253</v>
      </c>
      <c r="G21" s="252">
        <f>'3.cash &amp; bank salary -OCT-2020'!H48</f>
        <v>16560</v>
      </c>
    </row>
    <row r="22" spans="1:7" s="240" customFormat="1" x14ac:dyDescent="0.25">
      <c r="A22" s="237">
        <v>6</v>
      </c>
      <c r="B22" s="405" t="s">
        <v>90</v>
      </c>
      <c r="C22" s="10">
        <v>57110100004996</v>
      </c>
      <c r="D22" s="242" t="s">
        <v>144</v>
      </c>
      <c r="E22" s="241" t="s">
        <v>204</v>
      </c>
      <c r="F22" s="239" t="s">
        <v>253</v>
      </c>
      <c r="G22" s="243">
        <f>'3.cash &amp; bank salary -OCT-2020'!H49</f>
        <v>14400</v>
      </c>
    </row>
    <row r="23" spans="1:7" s="240" customFormat="1" x14ac:dyDescent="0.25">
      <c r="A23" s="397">
        <v>7</v>
      </c>
      <c r="B23" s="398" t="s">
        <v>311</v>
      </c>
      <c r="C23" s="401" t="s">
        <v>312</v>
      </c>
      <c r="D23" s="402" t="s">
        <v>313</v>
      </c>
      <c r="E23" s="403" t="s">
        <v>204</v>
      </c>
      <c r="F23" s="403" t="s">
        <v>327</v>
      </c>
      <c r="G23" s="243">
        <f>'3.cash &amp; bank salary -OCT-2020'!H54</f>
        <v>2006.25</v>
      </c>
    </row>
    <row r="24" spans="1:7" s="240" customFormat="1" x14ac:dyDescent="0.25">
      <c r="A24" s="397">
        <v>8</v>
      </c>
      <c r="B24" s="398" t="s">
        <v>229</v>
      </c>
      <c r="C24" s="404" t="s">
        <v>315</v>
      </c>
      <c r="D24" s="402" t="s">
        <v>313</v>
      </c>
      <c r="E24" s="403" t="s">
        <v>204</v>
      </c>
      <c r="F24" s="403" t="s">
        <v>314</v>
      </c>
      <c r="G24" s="243">
        <f>'3.cash &amp; bank salary -OCT-2020'!H56</f>
        <v>8623.125</v>
      </c>
    </row>
    <row r="25" spans="1:7" s="240" customFormat="1" x14ac:dyDescent="0.25">
      <c r="A25" s="397">
        <v>9</v>
      </c>
      <c r="B25" s="398" t="s">
        <v>252</v>
      </c>
      <c r="C25" s="399">
        <v>6144947421</v>
      </c>
      <c r="D25" s="242" t="s">
        <v>317</v>
      </c>
      <c r="E25" s="241" t="s">
        <v>204</v>
      </c>
      <c r="F25" s="400" t="s">
        <v>316</v>
      </c>
      <c r="G25" s="243">
        <f>'3.cash &amp; bank salary -OCT-2020'!H55</f>
        <v>2805</v>
      </c>
    </row>
    <row r="26" spans="1:7" s="240" customFormat="1" x14ac:dyDescent="0.25">
      <c r="A26" s="397">
        <v>10</v>
      </c>
      <c r="B26" s="398" t="s">
        <v>281</v>
      </c>
      <c r="C26" s="399">
        <v>3557101007607</v>
      </c>
      <c r="D26" s="242" t="s">
        <v>319</v>
      </c>
      <c r="E26" s="241" t="s">
        <v>320</v>
      </c>
      <c r="F26" s="400" t="s">
        <v>321</v>
      </c>
      <c r="G26" s="243">
        <f>'3.cash &amp; bank salary -OCT-2020'!H52</f>
        <v>7425</v>
      </c>
    </row>
    <row r="27" spans="1:7" s="240" customFormat="1" x14ac:dyDescent="0.25">
      <c r="A27" s="397">
        <v>11</v>
      </c>
      <c r="B27" s="398" t="s">
        <v>318</v>
      </c>
      <c r="C27" s="399">
        <v>100042719789</v>
      </c>
      <c r="D27" s="242" t="s">
        <v>322</v>
      </c>
      <c r="E27" s="241" t="s">
        <v>320</v>
      </c>
      <c r="F27" s="400" t="s">
        <v>323</v>
      </c>
      <c r="G27" s="243">
        <f>'3.cash &amp; bank salary -OCT-2020'!H53</f>
        <v>3115</v>
      </c>
    </row>
    <row r="28" spans="1:7" ht="15.75" thickBot="1" x14ac:dyDescent="0.3">
      <c r="A28" s="12"/>
      <c r="B28" s="13"/>
      <c r="C28" s="13"/>
      <c r="D28" s="233"/>
      <c r="E28" s="13"/>
      <c r="F28" s="234" t="s">
        <v>26</v>
      </c>
      <c r="G28" s="235">
        <f>SUM(G17:G27)</f>
        <v>109190.625</v>
      </c>
    </row>
  </sheetData>
  <mergeCells count="1">
    <mergeCell ref="A1:E1"/>
  </mergeCells>
  <phoneticPr fontId="44" type="noConversion"/>
  <pageMargins left="0.7" right="0.7" top="0.75" bottom="0.75" header="0.3" footer="0.3"/>
  <pageSetup paperSize="9" scale="62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6:Y30"/>
  <sheetViews>
    <sheetView tabSelected="1" zoomScaleNormal="100" workbookViewId="0">
      <selection activeCell="J17" sqref="J17"/>
    </sheetView>
  </sheetViews>
  <sheetFormatPr defaultRowHeight="18" x14ac:dyDescent="0.25"/>
  <cols>
    <col min="1" max="1" width="9.28515625" style="275" bestFit="1" customWidth="1"/>
    <col min="2" max="2" width="19.28515625" style="275" customWidth="1"/>
    <col min="3" max="3" width="34" style="275" customWidth="1"/>
    <col min="4" max="4" width="27.7109375" style="275" customWidth="1"/>
    <col min="5" max="5" width="13.28515625" style="275" hidden="1" customWidth="1"/>
    <col min="6" max="6" width="20.140625" style="275" customWidth="1"/>
    <col min="7" max="7" width="9.140625" style="275"/>
    <col min="8" max="8" width="9.140625" style="275" customWidth="1"/>
    <col min="9" max="9" width="29" style="275" customWidth="1"/>
    <col min="10" max="10" width="15.5703125" style="275" customWidth="1"/>
    <col min="11" max="11" width="14.7109375" style="275" customWidth="1"/>
    <col min="12" max="13" width="9.140625" style="275"/>
    <col min="14" max="16" width="9.85546875" style="275" bestFit="1" customWidth="1"/>
    <col min="17" max="17" width="9.140625" style="275"/>
    <col min="18" max="18" width="31.42578125" style="275" customWidth="1"/>
    <col min="19" max="16384" width="9.140625" style="275"/>
  </cols>
  <sheetData>
    <row r="6" spans="1:25" hidden="1" x14ac:dyDescent="0.25"/>
    <row r="7" spans="1:25" ht="2.25" customHeight="1" x14ac:dyDescent="0.25"/>
    <row r="8" spans="1:25" x14ac:dyDescent="0.25">
      <c r="B8" s="275" t="s">
        <v>251</v>
      </c>
    </row>
    <row r="9" spans="1:25" x14ac:dyDescent="0.25">
      <c r="B9" s="275" t="s">
        <v>250</v>
      </c>
    </row>
    <row r="11" spans="1:25" ht="22.5" x14ac:dyDescent="0.3">
      <c r="A11" s="276" t="s">
        <v>325</v>
      </c>
      <c r="B11" s="277"/>
      <c r="C11" s="277"/>
      <c r="D11" s="277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</row>
    <row r="12" spans="1:25" ht="18.75" thickBot="1" x14ac:dyDescent="0.3">
      <c r="I12" s="278"/>
      <c r="T12" s="278"/>
      <c r="U12" s="278"/>
      <c r="V12" s="278"/>
      <c r="W12" s="278"/>
      <c r="X12" s="278"/>
      <c r="Y12" s="278"/>
    </row>
    <row r="13" spans="1:25" ht="25.5" x14ac:dyDescent="0.35">
      <c r="A13" s="279" t="s">
        <v>36</v>
      </c>
      <c r="B13" s="280" t="s">
        <v>93</v>
      </c>
      <c r="C13" s="280" t="s">
        <v>94</v>
      </c>
      <c r="D13" s="281" t="s">
        <v>95</v>
      </c>
      <c r="I13" s="278"/>
      <c r="J13" s="282"/>
      <c r="K13" s="283"/>
      <c r="L13" s="441"/>
      <c r="M13" s="441"/>
      <c r="N13" s="283"/>
      <c r="O13" s="283"/>
      <c r="P13" s="441"/>
      <c r="Q13" s="441"/>
      <c r="R13" s="442"/>
      <c r="S13" s="442"/>
      <c r="T13" s="442"/>
      <c r="U13" s="442"/>
      <c r="V13" s="442"/>
      <c r="W13" s="282"/>
      <c r="X13" s="282"/>
      <c r="Y13" s="284"/>
    </row>
    <row r="14" spans="1:25" ht="22.5" x14ac:dyDescent="0.3">
      <c r="A14" s="285">
        <v>1</v>
      </c>
      <c r="B14" s="286" t="s">
        <v>42</v>
      </c>
      <c r="C14" s="286" t="s">
        <v>43</v>
      </c>
      <c r="D14" s="287">
        <f>'1.STAFF-OCT-2020'!X13+'2.Labour-OCT-2020'!Y14</f>
        <v>71707.402499999997</v>
      </c>
      <c r="E14" s="288">
        <v>375677</v>
      </c>
      <c r="I14" s="278"/>
      <c r="J14" s="289"/>
      <c r="K14" s="283"/>
      <c r="L14" s="441"/>
      <c r="M14" s="441"/>
      <c r="N14" s="441"/>
      <c r="O14" s="441"/>
      <c r="P14" s="441"/>
      <c r="Q14" s="441"/>
      <c r="R14" s="442"/>
      <c r="S14" s="442"/>
      <c r="T14" s="442"/>
      <c r="U14" s="442"/>
      <c r="V14" s="442"/>
      <c r="W14" s="282"/>
      <c r="X14" s="282"/>
      <c r="Y14" s="284"/>
    </row>
    <row r="15" spans="1:25" ht="22.5" x14ac:dyDescent="0.3">
      <c r="A15" s="285">
        <v>2</v>
      </c>
      <c r="B15" s="286" t="s">
        <v>44</v>
      </c>
      <c r="C15" s="286" t="s">
        <v>45</v>
      </c>
      <c r="D15" s="287">
        <f>'3.cash &amp; bank salary -OCT-2020'!K41</f>
        <v>160497.25</v>
      </c>
      <c r="E15" s="291">
        <v>23616</v>
      </c>
      <c r="I15" s="278"/>
      <c r="J15" s="289"/>
      <c r="K15" s="283"/>
      <c r="L15" s="441"/>
      <c r="M15" s="441"/>
      <c r="N15" s="441"/>
      <c r="O15" s="441"/>
      <c r="P15" s="441"/>
      <c r="Q15" s="441"/>
      <c r="R15" s="282"/>
      <c r="S15" s="282"/>
      <c r="T15" s="282"/>
      <c r="U15" s="282"/>
      <c r="V15" s="282"/>
      <c r="W15" s="282"/>
      <c r="X15" s="282"/>
      <c r="Y15" s="284"/>
    </row>
    <row r="16" spans="1:25" ht="22.5" x14ac:dyDescent="0.3">
      <c r="A16" s="285">
        <v>3</v>
      </c>
      <c r="B16" s="286" t="s">
        <v>44</v>
      </c>
      <c r="C16" s="286" t="s">
        <v>199</v>
      </c>
      <c r="D16" s="287">
        <f>'3.cash &amp; bank salary -OCT-2020'!K58</f>
        <v>107649.625</v>
      </c>
      <c r="E16" s="291"/>
      <c r="I16" s="278"/>
      <c r="J16" s="289"/>
      <c r="K16" s="283"/>
      <c r="L16" s="290"/>
      <c r="M16" s="290"/>
      <c r="N16" s="290"/>
      <c r="O16" s="290"/>
      <c r="P16" s="290"/>
      <c r="Q16" s="290"/>
      <c r="R16" s="282"/>
      <c r="S16" s="282"/>
      <c r="T16" s="282"/>
      <c r="U16" s="282"/>
      <c r="V16" s="282"/>
      <c r="W16" s="282"/>
      <c r="X16" s="282"/>
      <c r="Y16" s="284"/>
    </row>
    <row r="17" spans="1:25" ht="22.5" x14ac:dyDescent="0.3">
      <c r="A17" s="285">
        <v>4</v>
      </c>
      <c r="B17" s="286" t="s">
        <v>96</v>
      </c>
      <c r="C17" s="286" t="s">
        <v>46</v>
      </c>
      <c r="D17" s="287">
        <f>+'4.OT (PF)-OCT-2020'!G12</f>
        <v>11250.3125</v>
      </c>
      <c r="E17" s="291">
        <v>40855.15</v>
      </c>
      <c r="I17" s="278"/>
      <c r="J17" s="289"/>
      <c r="K17" s="283"/>
      <c r="L17" s="441"/>
      <c r="M17" s="441"/>
      <c r="N17" s="441"/>
      <c r="O17" s="441"/>
      <c r="P17" s="441"/>
      <c r="Q17" s="441"/>
      <c r="R17" s="283"/>
      <c r="S17" s="283"/>
      <c r="T17" s="283"/>
      <c r="U17" s="283"/>
      <c r="V17" s="283"/>
      <c r="W17" s="283"/>
      <c r="X17" s="283"/>
      <c r="Y17" s="278"/>
    </row>
    <row r="18" spans="1:25" ht="22.5" x14ac:dyDescent="0.3">
      <c r="A18" s="292">
        <v>5</v>
      </c>
      <c r="B18" s="286" t="s">
        <v>97</v>
      </c>
      <c r="C18" s="293" t="s">
        <v>109</v>
      </c>
      <c r="D18" s="294">
        <f>'5.SPECIAL CASE'!F12</f>
        <v>6200</v>
      </c>
      <c r="E18" s="295">
        <f>SUM(E14:E17)</f>
        <v>440148.15</v>
      </c>
      <c r="I18" s="278"/>
      <c r="J18" s="296"/>
      <c r="K18" s="283"/>
      <c r="L18" s="441"/>
      <c r="M18" s="441"/>
      <c r="N18" s="441"/>
      <c r="O18" s="441"/>
      <c r="P18" s="441"/>
      <c r="Q18" s="441"/>
      <c r="R18" s="283"/>
      <c r="S18" s="283"/>
      <c r="T18" s="283"/>
      <c r="U18" s="283"/>
      <c r="V18" s="283"/>
      <c r="W18" s="283"/>
      <c r="X18" s="283"/>
      <c r="Y18" s="278"/>
    </row>
    <row r="19" spans="1:25" ht="26.25" thickBot="1" x14ac:dyDescent="0.35">
      <c r="A19" s="297"/>
      <c r="B19" s="298"/>
      <c r="C19" s="299" t="s">
        <v>22</v>
      </c>
      <c r="D19" s="300">
        <f>SUM(D14:D18)</f>
        <v>357304.58999999997</v>
      </c>
      <c r="E19" s="301"/>
      <c r="I19" s="278"/>
      <c r="J19" s="296" t="s">
        <v>114</v>
      </c>
      <c r="K19" s="283"/>
      <c r="L19" s="290"/>
      <c r="M19" s="290"/>
      <c r="N19" s="290"/>
      <c r="O19" s="290"/>
      <c r="P19" s="290"/>
      <c r="Q19" s="290"/>
      <c r="R19" s="283"/>
      <c r="S19" s="283"/>
      <c r="T19" s="283"/>
      <c r="U19" s="283"/>
      <c r="V19" s="283"/>
      <c r="W19" s="283"/>
      <c r="X19" s="283"/>
      <c r="Y19" s="278"/>
    </row>
    <row r="20" spans="1:25" ht="22.5" x14ac:dyDescent="0.3">
      <c r="A20" s="302"/>
      <c r="B20" s="302"/>
      <c r="C20" s="303"/>
      <c r="D20" s="304"/>
      <c r="E20" s="301"/>
      <c r="I20" s="278"/>
      <c r="J20" s="296"/>
      <c r="K20" s="283"/>
      <c r="L20" s="290"/>
      <c r="M20" s="290"/>
      <c r="N20" s="290"/>
      <c r="O20" s="290"/>
      <c r="P20" s="290"/>
      <c r="Q20" s="290"/>
      <c r="R20" s="283"/>
      <c r="S20" s="283"/>
      <c r="T20" s="283"/>
      <c r="U20" s="283"/>
      <c r="V20" s="283"/>
      <c r="W20" s="283"/>
      <c r="X20" s="283"/>
      <c r="Y20" s="278"/>
    </row>
    <row r="21" spans="1:25" ht="22.5" x14ac:dyDescent="0.3">
      <c r="A21" s="302"/>
      <c r="B21" s="302"/>
      <c r="D21" s="305"/>
      <c r="E21" s="305"/>
      <c r="F21" s="305"/>
      <c r="I21" s="278"/>
      <c r="J21" s="283"/>
      <c r="K21" s="283"/>
      <c r="L21" s="283"/>
      <c r="M21" s="283"/>
      <c r="N21" s="283"/>
      <c r="O21" s="306"/>
      <c r="P21" s="283"/>
      <c r="Q21" s="283"/>
      <c r="R21" s="283"/>
      <c r="S21" s="283"/>
      <c r="T21" s="283"/>
      <c r="U21" s="283"/>
      <c r="V21" s="283"/>
      <c r="W21" s="283"/>
      <c r="X21" s="283"/>
      <c r="Y21" s="278"/>
    </row>
    <row r="22" spans="1:25" ht="28.5" customHeight="1" x14ac:dyDescent="0.3">
      <c r="A22" s="446" t="s">
        <v>103</v>
      </c>
      <c r="B22" s="447"/>
      <c r="C22" s="447"/>
      <c r="D22" s="448"/>
      <c r="I22" s="278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78"/>
    </row>
    <row r="23" spans="1:25" ht="50.1" customHeight="1" x14ac:dyDescent="0.3">
      <c r="A23" s="444" t="s">
        <v>105</v>
      </c>
      <c r="B23" s="444"/>
      <c r="C23" s="307" t="s">
        <v>106</v>
      </c>
      <c r="D23" s="307" t="s">
        <v>107</v>
      </c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</row>
    <row r="24" spans="1:25" ht="50.1" customHeight="1" x14ac:dyDescent="0.25">
      <c r="A24" s="443"/>
      <c r="B24" s="443"/>
      <c r="C24" s="308"/>
      <c r="D24" s="308"/>
    </row>
    <row r="25" spans="1:25" x14ac:dyDescent="0.25">
      <c r="J25" s="309"/>
    </row>
    <row r="28" spans="1:25" ht="28.5" customHeight="1" x14ac:dyDescent="0.3">
      <c r="A28" s="445" t="s">
        <v>104</v>
      </c>
      <c r="B28" s="445"/>
      <c r="C28" s="445"/>
      <c r="D28" s="445"/>
    </row>
    <row r="29" spans="1:25" ht="50.1" customHeight="1" x14ac:dyDescent="0.3">
      <c r="A29" s="444" t="s">
        <v>106</v>
      </c>
      <c r="B29" s="444"/>
      <c r="C29" s="307" t="s">
        <v>108</v>
      </c>
      <c r="D29" s="307" t="s">
        <v>107</v>
      </c>
    </row>
    <row r="30" spans="1:25" ht="50.1" customHeight="1" x14ac:dyDescent="0.25">
      <c r="A30" s="443"/>
      <c r="B30" s="443"/>
      <c r="C30" s="308"/>
      <c r="D30" s="308"/>
    </row>
  </sheetData>
  <mergeCells count="21">
    <mergeCell ref="A30:B30"/>
    <mergeCell ref="A29:B29"/>
    <mergeCell ref="A28:D28"/>
    <mergeCell ref="A24:B24"/>
    <mergeCell ref="A22:D22"/>
    <mergeCell ref="A23:B23"/>
    <mergeCell ref="L13:M13"/>
    <mergeCell ref="P13:Q13"/>
    <mergeCell ref="R13:V14"/>
    <mergeCell ref="L14:M14"/>
    <mergeCell ref="N14:O14"/>
    <mergeCell ref="P14:Q14"/>
    <mergeCell ref="L15:M15"/>
    <mergeCell ref="N15:O15"/>
    <mergeCell ref="P15:Q15"/>
    <mergeCell ref="L18:M18"/>
    <mergeCell ref="N18:O18"/>
    <mergeCell ref="P18:Q18"/>
    <mergeCell ref="L17:M17"/>
    <mergeCell ref="N17:O17"/>
    <mergeCell ref="P17:Q17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K66"/>
  <sheetViews>
    <sheetView view="pageBreakPreview" zoomScale="60" zoomScaleNormal="100" workbookViewId="0">
      <selection activeCell="B11" sqref="B11"/>
    </sheetView>
  </sheetViews>
  <sheetFormatPr defaultRowHeight="15" x14ac:dyDescent="0.25"/>
  <cols>
    <col min="1" max="1" width="17.28515625" customWidth="1"/>
    <col min="2" max="2" width="13.85546875" customWidth="1"/>
    <col min="4" max="4" width="16" customWidth="1"/>
    <col min="5" max="5" width="10.5703125" customWidth="1"/>
    <col min="6" max="6" width="29.7109375" customWidth="1"/>
    <col min="7" max="7" width="10.7109375" customWidth="1"/>
    <col min="8" max="8" width="18" customWidth="1"/>
    <col min="10" max="10" width="27.85546875" customWidth="1"/>
  </cols>
  <sheetData>
    <row r="2" spans="1:11" ht="16.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ht="15.75" x14ac:dyDescent="0.25">
      <c r="A3" s="102"/>
      <c r="B3" s="103"/>
      <c r="C3" s="103"/>
      <c r="D3" s="103"/>
      <c r="E3" s="103"/>
      <c r="F3" s="103"/>
      <c r="G3" s="103"/>
      <c r="H3" s="103"/>
      <c r="I3" s="103"/>
      <c r="J3" s="104"/>
      <c r="K3" s="101"/>
    </row>
    <row r="4" spans="1:11" ht="16.5" thickBot="1" x14ac:dyDescent="0.3">
      <c r="A4" s="452" t="s">
        <v>115</v>
      </c>
      <c r="B4" s="453"/>
      <c r="C4" s="453"/>
      <c r="D4" s="453"/>
      <c r="E4" s="453"/>
      <c r="F4" s="453"/>
      <c r="G4" s="453"/>
      <c r="H4" s="453"/>
      <c r="I4" s="453"/>
      <c r="J4" s="454"/>
      <c r="K4" s="101"/>
    </row>
    <row r="5" spans="1:11" ht="16.5" thickBot="1" x14ac:dyDescent="0.3">
      <c r="A5" s="449" t="s">
        <v>272</v>
      </c>
      <c r="B5" s="450"/>
      <c r="C5" s="450"/>
      <c r="D5" s="450"/>
      <c r="E5" s="450"/>
      <c r="F5" s="450"/>
      <c r="G5" s="450"/>
      <c r="H5" s="450"/>
      <c r="I5" s="450"/>
      <c r="J5" s="451"/>
      <c r="K5" s="101"/>
    </row>
    <row r="6" spans="1:11" ht="15.75" x14ac:dyDescent="0.25">
      <c r="A6" s="102"/>
      <c r="B6" s="103"/>
      <c r="C6" s="103"/>
      <c r="D6" s="103"/>
      <c r="E6" s="103"/>
      <c r="F6" s="103"/>
      <c r="G6" s="104"/>
      <c r="H6" s="102"/>
      <c r="I6" s="103"/>
      <c r="J6" s="104"/>
      <c r="K6" s="101"/>
    </row>
    <row r="7" spans="1:11" ht="15.75" x14ac:dyDescent="0.25">
      <c r="A7" s="105"/>
      <c r="B7" s="106"/>
      <c r="C7" s="106"/>
      <c r="D7" s="106"/>
      <c r="E7" s="106"/>
      <c r="F7" s="106"/>
      <c r="G7" s="107"/>
      <c r="H7" s="105" t="s">
        <v>116</v>
      </c>
      <c r="I7" s="106" t="s">
        <v>117</v>
      </c>
      <c r="J7" s="107"/>
      <c r="K7" s="101"/>
    </row>
    <row r="8" spans="1:11" ht="15.75" x14ac:dyDescent="0.25">
      <c r="A8" s="105"/>
      <c r="B8" s="106"/>
      <c r="C8" s="106"/>
      <c r="D8" s="106"/>
      <c r="E8" s="106"/>
      <c r="F8" s="106"/>
      <c r="G8" s="107"/>
      <c r="H8" s="105"/>
      <c r="I8" s="106"/>
      <c r="J8" s="107"/>
      <c r="K8" s="101"/>
    </row>
    <row r="9" spans="1:11" ht="15.75" x14ac:dyDescent="0.25">
      <c r="A9" s="105" t="s">
        <v>146</v>
      </c>
      <c r="B9" s="106" t="s">
        <v>165</v>
      </c>
      <c r="C9" s="106"/>
      <c r="D9" s="106"/>
      <c r="E9" s="106"/>
      <c r="F9" s="106"/>
      <c r="G9" s="107"/>
      <c r="H9" s="105" t="s">
        <v>118</v>
      </c>
      <c r="I9" s="106" t="s">
        <v>147</v>
      </c>
      <c r="J9" s="107"/>
      <c r="K9" s="101"/>
    </row>
    <row r="10" spans="1:11" ht="15.75" x14ac:dyDescent="0.25">
      <c r="A10" s="105"/>
      <c r="B10" s="106"/>
      <c r="C10" s="106"/>
      <c r="D10" s="106"/>
      <c r="E10" s="106"/>
      <c r="F10" s="106"/>
      <c r="G10" s="107"/>
      <c r="H10" s="105"/>
      <c r="I10" s="106"/>
      <c r="J10" s="107"/>
      <c r="K10" s="101"/>
    </row>
    <row r="11" spans="1:11" ht="15.75" x14ac:dyDescent="0.25">
      <c r="A11" s="105" t="s">
        <v>143</v>
      </c>
      <c r="B11" s="136" t="s">
        <v>161</v>
      </c>
      <c r="C11" s="106"/>
      <c r="D11" s="106"/>
      <c r="E11" s="106"/>
      <c r="F11" s="106"/>
      <c r="G11" s="107"/>
      <c r="H11" s="105" t="s">
        <v>119</v>
      </c>
      <c r="I11" s="106" t="s">
        <v>120</v>
      </c>
      <c r="J11" s="107"/>
      <c r="K11" s="101"/>
    </row>
    <row r="12" spans="1:11" ht="15.75" x14ac:dyDescent="0.25">
      <c r="A12" s="105"/>
      <c r="B12" s="106"/>
      <c r="C12" s="106"/>
      <c r="D12" s="106"/>
      <c r="E12" s="106"/>
      <c r="F12" s="106"/>
      <c r="G12" s="107"/>
      <c r="H12" s="105"/>
      <c r="I12" s="106"/>
      <c r="J12" s="107"/>
      <c r="K12" s="101"/>
    </row>
    <row r="13" spans="1:11" ht="15.75" x14ac:dyDescent="0.25">
      <c r="A13" s="105" t="s">
        <v>121</v>
      </c>
      <c r="B13" s="108" t="s">
        <v>273</v>
      </c>
      <c r="C13" s="106"/>
      <c r="D13" s="106"/>
      <c r="E13" s="106"/>
      <c r="F13" s="106" t="s">
        <v>122</v>
      </c>
      <c r="G13" s="109">
        <v>24</v>
      </c>
      <c r="H13" s="105" t="s">
        <v>123</v>
      </c>
      <c r="I13" s="101" t="s">
        <v>144</v>
      </c>
      <c r="J13" s="107"/>
      <c r="K13" s="101"/>
    </row>
    <row r="14" spans="1:11" ht="15.75" x14ac:dyDescent="0.25">
      <c r="A14" s="105"/>
      <c r="B14" s="108"/>
      <c r="C14" s="106"/>
      <c r="D14" s="106"/>
      <c r="E14" s="106"/>
      <c r="F14" s="106" t="s">
        <v>124</v>
      </c>
      <c r="G14" s="110"/>
      <c r="H14" s="105"/>
      <c r="I14" s="111"/>
      <c r="J14" s="107"/>
      <c r="K14" s="101"/>
    </row>
    <row r="15" spans="1:11" ht="15.75" x14ac:dyDescent="0.25">
      <c r="A15" s="105"/>
      <c r="B15" s="108"/>
      <c r="C15" s="106"/>
      <c r="D15" s="106"/>
      <c r="E15" s="106"/>
      <c r="F15" s="106"/>
      <c r="G15" s="109"/>
      <c r="H15" s="105"/>
      <c r="I15" s="112"/>
      <c r="J15" s="107"/>
      <c r="K15" s="101"/>
    </row>
    <row r="16" spans="1:11" ht="15.75" x14ac:dyDescent="0.25">
      <c r="A16" s="105"/>
      <c r="B16" s="106"/>
      <c r="C16" s="106"/>
      <c r="D16" s="106"/>
      <c r="E16" s="106"/>
      <c r="F16" s="106"/>
      <c r="G16" s="107"/>
      <c r="H16" s="105"/>
      <c r="I16" s="106"/>
      <c r="J16" s="107"/>
      <c r="K16" s="101"/>
    </row>
    <row r="17" spans="1:11" ht="16.5" thickBot="1" x14ac:dyDescent="0.3">
      <c r="A17" s="113"/>
      <c r="B17" s="114"/>
      <c r="C17" s="114"/>
      <c r="D17" s="114"/>
      <c r="E17" s="114"/>
      <c r="F17" s="114"/>
      <c r="G17" s="115"/>
      <c r="H17" s="113"/>
      <c r="I17" s="116"/>
      <c r="J17" s="117"/>
      <c r="K17" s="101"/>
    </row>
    <row r="18" spans="1:11" ht="16.5" thickBot="1" x14ac:dyDescent="0.3">
      <c r="A18" s="449" t="s">
        <v>125</v>
      </c>
      <c r="B18" s="450"/>
      <c r="C18" s="450"/>
      <c r="D18" s="450"/>
      <c r="E18" s="450"/>
      <c r="F18" s="450"/>
      <c r="G18" s="451"/>
      <c r="H18" s="449" t="s">
        <v>126</v>
      </c>
      <c r="I18" s="450"/>
      <c r="J18" s="451"/>
      <c r="K18" s="101"/>
    </row>
    <row r="19" spans="1:11" ht="16.5" thickBot="1" x14ac:dyDescent="0.3">
      <c r="A19" s="102"/>
      <c r="B19" s="103"/>
      <c r="C19" s="103"/>
      <c r="D19" s="103"/>
      <c r="E19" s="103"/>
      <c r="F19" s="103"/>
      <c r="G19" s="104"/>
      <c r="H19" s="106"/>
      <c r="I19" s="106"/>
      <c r="J19" s="107"/>
      <c r="K19" s="101"/>
    </row>
    <row r="20" spans="1:11" ht="15.75" x14ac:dyDescent="0.25">
      <c r="A20" s="118" t="s">
        <v>127</v>
      </c>
      <c r="B20" s="119"/>
      <c r="C20" s="118"/>
      <c r="D20" s="120" t="s">
        <v>128</v>
      </c>
      <c r="E20" s="119" t="s">
        <v>129</v>
      </c>
      <c r="F20" s="121"/>
      <c r="G20" s="120" t="s">
        <v>130</v>
      </c>
      <c r="H20" s="118" t="s">
        <v>127</v>
      </c>
      <c r="I20" s="121"/>
      <c r="J20" s="119" t="s">
        <v>95</v>
      </c>
      <c r="K20" s="101"/>
    </row>
    <row r="21" spans="1:11" ht="15.75" x14ac:dyDescent="0.25">
      <c r="A21" s="105"/>
      <c r="B21" s="107"/>
      <c r="C21" s="106"/>
      <c r="D21" s="107"/>
      <c r="E21" s="107"/>
      <c r="F21" s="106"/>
      <c r="G21" s="107"/>
      <c r="H21" s="106"/>
      <c r="I21" s="106"/>
      <c r="J21" s="107"/>
      <c r="K21" s="101"/>
    </row>
    <row r="22" spans="1:11" ht="15.75" x14ac:dyDescent="0.25">
      <c r="A22" s="105" t="s">
        <v>131</v>
      </c>
      <c r="B22" s="107"/>
      <c r="C22" s="106"/>
      <c r="D22" s="122">
        <v>9360</v>
      </c>
      <c r="E22" s="107"/>
      <c r="F22" s="106"/>
      <c r="G22" s="122">
        <f>D22</f>
        <v>9360</v>
      </c>
      <c r="H22" s="106" t="s">
        <v>132</v>
      </c>
      <c r="I22" s="106"/>
      <c r="J22" s="122">
        <v>70</v>
      </c>
      <c r="K22" s="101"/>
    </row>
    <row r="23" spans="1:11" ht="15.75" x14ac:dyDescent="0.25">
      <c r="A23" s="105" t="s">
        <v>133</v>
      </c>
      <c r="B23" s="107"/>
      <c r="C23" s="106"/>
      <c r="D23" s="122"/>
      <c r="E23" s="107">
        <v>0</v>
      </c>
      <c r="F23" s="106"/>
      <c r="G23" s="122"/>
      <c r="H23" s="106" t="s">
        <v>134</v>
      </c>
      <c r="I23" s="106"/>
      <c r="J23" s="122">
        <v>815</v>
      </c>
      <c r="K23" s="101"/>
    </row>
    <row r="24" spans="1:11" ht="15.75" x14ac:dyDescent="0.25">
      <c r="A24" s="105" t="s">
        <v>135</v>
      </c>
      <c r="B24" s="107"/>
      <c r="C24" s="106"/>
      <c r="D24" s="122"/>
      <c r="E24" s="109">
        <v>0</v>
      </c>
      <c r="F24" s="106"/>
      <c r="G24" s="122"/>
      <c r="H24" s="111" t="s">
        <v>137</v>
      </c>
      <c r="I24" s="106"/>
      <c r="J24" s="122"/>
      <c r="K24" s="101"/>
    </row>
    <row r="25" spans="1:11" ht="15.75" x14ac:dyDescent="0.25">
      <c r="A25" s="105" t="s">
        <v>136</v>
      </c>
      <c r="B25" s="107"/>
      <c r="C25" s="106"/>
      <c r="D25" s="122"/>
      <c r="E25" s="109">
        <v>0</v>
      </c>
      <c r="F25" s="106"/>
      <c r="G25" s="122"/>
      <c r="H25" s="111"/>
      <c r="I25" s="106"/>
      <c r="J25" s="122"/>
      <c r="K25" s="101"/>
    </row>
    <row r="26" spans="1:11" ht="15.75" x14ac:dyDescent="0.25">
      <c r="A26" s="105" t="s">
        <v>21</v>
      </c>
      <c r="B26" s="107"/>
      <c r="C26" s="106"/>
      <c r="D26" s="123"/>
      <c r="E26" s="109"/>
      <c r="F26" s="106"/>
      <c r="G26" s="123"/>
      <c r="H26" s="106"/>
      <c r="I26" s="106"/>
      <c r="J26" s="122"/>
      <c r="K26" s="101"/>
    </row>
    <row r="27" spans="1:11" ht="15.75" x14ac:dyDescent="0.25">
      <c r="A27" s="124"/>
      <c r="B27" s="107"/>
      <c r="C27" s="106"/>
      <c r="D27" s="110"/>
      <c r="E27" s="109"/>
      <c r="F27" s="106"/>
      <c r="G27" s="123"/>
      <c r="H27" s="106"/>
      <c r="I27" s="106"/>
      <c r="J27" s="122"/>
      <c r="K27" s="101"/>
    </row>
    <row r="28" spans="1:11" ht="15.75" x14ac:dyDescent="0.25">
      <c r="A28" s="105"/>
      <c r="B28" s="107"/>
      <c r="C28" s="106"/>
      <c r="D28" s="109"/>
      <c r="E28" s="109"/>
      <c r="F28" s="106"/>
      <c r="G28" s="107"/>
      <c r="H28" s="106"/>
      <c r="I28" s="106"/>
      <c r="J28" s="122"/>
      <c r="K28" s="101"/>
    </row>
    <row r="29" spans="1:11" ht="15.75" x14ac:dyDescent="0.25">
      <c r="A29" s="105"/>
      <c r="B29" s="107"/>
      <c r="C29" s="106"/>
      <c r="D29" s="107"/>
      <c r="E29" s="107"/>
      <c r="F29" s="106"/>
      <c r="G29" s="107"/>
      <c r="H29" s="106"/>
      <c r="I29" s="106"/>
      <c r="J29" s="122"/>
      <c r="K29" s="101"/>
    </row>
    <row r="30" spans="1:11" ht="16.5" thickBot="1" x14ac:dyDescent="0.3">
      <c r="A30" s="125" t="s">
        <v>138</v>
      </c>
      <c r="B30" s="126"/>
      <c r="C30" s="127"/>
      <c r="D30" s="128">
        <f>SUM(D21:D29)</f>
        <v>9360</v>
      </c>
      <c r="E30" s="126"/>
      <c r="F30" s="127"/>
      <c r="G30" s="129">
        <f>SUM(G21:G29)</f>
        <v>9360</v>
      </c>
      <c r="H30" s="127" t="s">
        <v>139</v>
      </c>
      <c r="I30" s="127"/>
      <c r="J30" s="129">
        <f>SUM(J21:J29)</f>
        <v>885</v>
      </c>
      <c r="K30" s="101"/>
    </row>
    <row r="31" spans="1:11" ht="15.75" x14ac:dyDescent="0.25">
      <c r="A31" s="130" t="s">
        <v>140</v>
      </c>
      <c r="B31" s="131"/>
      <c r="C31" s="106"/>
      <c r="D31" s="106"/>
      <c r="E31" s="106"/>
      <c r="F31" s="106"/>
      <c r="G31" s="107"/>
      <c r="H31" s="106"/>
      <c r="I31" s="106"/>
      <c r="J31" s="122"/>
      <c r="K31" s="101"/>
    </row>
    <row r="32" spans="1:11" ht="15.75" x14ac:dyDescent="0.25">
      <c r="A32" s="130" t="s">
        <v>141</v>
      </c>
      <c r="B32" s="132">
        <f>+G30-J30</f>
        <v>8475</v>
      </c>
      <c r="C32" s="133"/>
      <c r="D32" s="133"/>
      <c r="E32" s="133"/>
      <c r="F32" s="133"/>
      <c r="G32" s="134"/>
      <c r="H32" s="133"/>
      <c r="I32" s="106"/>
      <c r="J32" s="122"/>
      <c r="K32" s="101"/>
    </row>
    <row r="33" spans="1:11" ht="16.5" thickBot="1" x14ac:dyDescent="0.3">
      <c r="A33" s="125" t="s">
        <v>142</v>
      </c>
      <c r="B33" s="135">
        <f>B32+B31</f>
        <v>8475</v>
      </c>
      <c r="C33" s="114"/>
      <c r="D33" s="114"/>
      <c r="E33" s="114"/>
      <c r="F33" s="114"/>
      <c r="G33" s="115"/>
      <c r="H33" s="114"/>
      <c r="I33" s="114"/>
      <c r="J33" s="115"/>
      <c r="K33" s="101"/>
    </row>
    <row r="34" spans="1:11" ht="15.75" x14ac:dyDescent="0.25">
      <c r="A34" s="133"/>
      <c r="B34" s="131"/>
      <c r="C34" s="106"/>
      <c r="D34" s="106"/>
      <c r="E34" s="106"/>
      <c r="F34" s="106"/>
      <c r="G34" s="106"/>
      <c r="H34" s="106"/>
      <c r="I34" s="106"/>
      <c r="J34" s="106"/>
      <c r="K34" s="101"/>
    </row>
    <row r="35" spans="1:11" ht="15.75" thickBot="1" x14ac:dyDescent="0.3"/>
    <row r="36" spans="1:11" ht="15.75" x14ac:dyDescent="0.25">
      <c r="A36" s="102"/>
      <c r="B36" s="103"/>
      <c r="C36" s="103"/>
      <c r="D36" s="103"/>
      <c r="E36" s="103"/>
      <c r="F36" s="103"/>
      <c r="G36" s="103"/>
      <c r="H36" s="103"/>
      <c r="I36" s="103"/>
      <c r="J36" s="104"/>
      <c r="K36" s="101"/>
    </row>
    <row r="37" spans="1:11" ht="16.5" thickBot="1" x14ac:dyDescent="0.3">
      <c r="A37" s="452" t="s">
        <v>115</v>
      </c>
      <c r="B37" s="453"/>
      <c r="C37" s="453"/>
      <c r="D37" s="453"/>
      <c r="E37" s="453"/>
      <c r="F37" s="453"/>
      <c r="G37" s="453"/>
      <c r="H37" s="453"/>
      <c r="I37" s="453"/>
      <c r="J37" s="454"/>
      <c r="K37" s="101"/>
    </row>
    <row r="38" spans="1:11" ht="16.5" thickBot="1" x14ac:dyDescent="0.3">
      <c r="A38" s="449" t="s">
        <v>158</v>
      </c>
      <c r="B38" s="450"/>
      <c r="C38" s="450"/>
      <c r="D38" s="450"/>
      <c r="E38" s="450"/>
      <c r="F38" s="450"/>
      <c r="G38" s="450"/>
      <c r="H38" s="450"/>
      <c r="I38" s="450"/>
      <c r="J38" s="451"/>
      <c r="K38" s="101"/>
    </row>
    <row r="39" spans="1:11" ht="15.75" x14ac:dyDescent="0.25">
      <c r="A39" s="102"/>
      <c r="B39" s="103"/>
      <c r="C39" s="103"/>
      <c r="D39" s="103"/>
      <c r="E39" s="103"/>
      <c r="F39" s="103"/>
      <c r="G39" s="104"/>
      <c r="H39" s="102"/>
      <c r="I39" s="103"/>
      <c r="J39" s="104"/>
      <c r="K39" s="101"/>
    </row>
    <row r="40" spans="1:11" ht="15.75" x14ac:dyDescent="0.25">
      <c r="A40" s="105"/>
      <c r="B40" s="106"/>
      <c r="C40" s="106"/>
      <c r="D40" s="106"/>
      <c r="E40" s="106"/>
      <c r="F40" s="106"/>
      <c r="G40" s="107"/>
      <c r="H40" s="105" t="s">
        <v>116</v>
      </c>
      <c r="I40" s="106" t="s">
        <v>117</v>
      </c>
      <c r="J40" s="107"/>
      <c r="K40" s="101"/>
    </row>
    <row r="41" spans="1:11" ht="15.75" x14ac:dyDescent="0.25">
      <c r="A41" s="105"/>
      <c r="B41" s="106"/>
      <c r="C41" s="106"/>
      <c r="D41" s="106"/>
      <c r="E41" s="106"/>
      <c r="F41" s="106"/>
      <c r="G41" s="107"/>
      <c r="H41" s="105"/>
      <c r="I41" s="106"/>
      <c r="J41" s="107"/>
      <c r="K41" s="101"/>
    </row>
    <row r="42" spans="1:11" ht="15.75" x14ac:dyDescent="0.25">
      <c r="A42" s="105" t="s">
        <v>145</v>
      </c>
      <c r="B42" s="133" t="s">
        <v>156</v>
      </c>
      <c r="C42" s="106"/>
      <c r="D42" s="106"/>
      <c r="E42" s="106"/>
      <c r="F42" s="106"/>
      <c r="G42" s="107"/>
      <c r="H42" s="105" t="s">
        <v>118</v>
      </c>
      <c r="I42" s="106" t="s">
        <v>147</v>
      </c>
      <c r="J42" s="107"/>
      <c r="K42" s="101"/>
    </row>
    <row r="43" spans="1:11" ht="15.75" x14ac:dyDescent="0.25">
      <c r="A43" s="105"/>
      <c r="B43" s="106"/>
      <c r="C43" s="106"/>
      <c r="D43" s="106"/>
      <c r="E43" s="106"/>
      <c r="F43" s="106"/>
      <c r="G43" s="107"/>
      <c r="H43" s="105"/>
      <c r="I43" s="106"/>
      <c r="J43" s="107"/>
      <c r="K43" s="101"/>
    </row>
    <row r="44" spans="1:11" ht="15.75" x14ac:dyDescent="0.25">
      <c r="A44" s="105" t="s">
        <v>148</v>
      </c>
      <c r="B44" s="108"/>
      <c r="C44" s="106"/>
      <c r="D44" s="106"/>
      <c r="E44" s="106"/>
      <c r="F44" s="106"/>
      <c r="G44" s="107"/>
      <c r="H44" s="105" t="s">
        <v>119</v>
      </c>
      <c r="I44" s="106" t="s">
        <v>155</v>
      </c>
      <c r="J44" s="107"/>
      <c r="K44" s="101"/>
    </row>
    <row r="45" spans="1:11" ht="15.75" x14ac:dyDescent="0.25">
      <c r="A45" s="105"/>
      <c r="B45" s="106"/>
      <c r="C45" s="106"/>
      <c r="D45" s="106"/>
      <c r="E45" s="106"/>
      <c r="F45" s="106"/>
      <c r="G45" s="107"/>
      <c r="H45" s="105"/>
      <c r="I45" s="106"/>
      <c r="J45" s="107"/>
      <c r="K45" s="101"/>
    </row>
    <row r="46" spans="1:11" ht="15.75" x14ac:dyDescent="0.25">
      <c r="A46" s="105" t="s">
        <v>121</v>
      </c>
      <c r="B46" s="108" t="s">
        <v>157</v>
      </c>
      <c r="C46" s="106"/>
      <c r="D46" s="106"/>
      <c r="E46" s="106"/>
      <c r="F46" s="106" t="s">
        <v>122</v>
      </c>
      <c r="G46" s="109">
        <v>20.5</v>
      </c>
      <c r="H46" s="105" t="s">
        <v>123</v>
      </c>
      <c r="I46" s="101" t="s">
        <v>144</v>
      </c>
      <c r="J46" s="107"/>
      <c r="K46" s="101"/>
    </row>
    <row r="47" spans="1:11" ht="15.75" x14ac:dyDescent="0.25">
      <c r="A47" s="105"/>
      <c r="B47" s="108"/>
      <c r="C47" s="106"/>
      <c r="D47" s="106"/>
      <c r="E47" s="106"/>
      <c r="F47" s="106" t="s">
        <v>124</v>
      </c>
      <c r="G47" s="110"/>
      <c r="H47" s="105"/>
      <c r="I47" s="111"/>
      <c r="J47" s="107"/>
      <c r="K47" s="101"/>
    </row>
    <row r="48" spans="1:11" ht="15.75" x14ac:dyDescent="0.25">
      <c r="A48" s="105"/>
      <c r="B48" s="108"/>
      <c r="C48" s="106"/>
      <c r="D48" s="106"/>
      <c r="E48" s="106"/>
      <c r="F48" s="106"/>
      <c r="G48" s="109"/>
      <c r="H48" s="105"/>
      <c r="I48" s="112"/>
      <c r="J48" s="107"/>
      <c r="K48" s="101"/>
    </row>
    <row r="49" spans="1:11" ht="15.75" x14ac:dyDescent="0.25">
      <c r="A49" s="105"/>
      <c r="B49" s="106"/>
      <c r="C49" s="106"/>
      <c r="D49" s="106"/>
      <c r="E49" s="106"/>
      <c r="F49" s="106"/>
      <c r="G49" s="107"/>
      <c r="H49" s="105"/>
      <c r="I49" s="106"/>
      <c r="J49" s="107"/>
      <c r="K49" s="101"/>
    </row>
    <row r="50" spans="1:11" ht="16.5" thickBot="1" x14ac:dyDescent="0.3">
      <c r="A50" s="113"/>
      <c r="B50" s="114"/>
      <c r="C50" s="114"/>
      <c r="D50" s="114"/>
      <c r="E50" s="114"/>
      <c r="F50" s="114"/>
      <c r="G50" s="115"/>
      <c r="H50" s="113"/>
      <c r="I50" s="116"/>
      <c r="J50" s="117"/>
      <c r="K50" s="101"/>
    </row>
    <row r="51" spans="1:11" ht="16.5" thickBot="1" x14ac:dyDescent="0.3">
      <c r="A51" s="449" t="s">
        <v>125</v>
      </c>
      <c r="B51" s="450"/>
      <c r="C51" s="450"/>
      <c r="D51" s="450"/>
      <c r="E51" s="450"/>
      <c r="F51" s="450"/>
      <c r="G51" s="451"/>
      <c r="H51" s="449" t="s">
        <v>126</v>
      </c>
      <c r="I51" s="450"/>
      <c r="J51" s="451"/>
      <c r="K51" s="101"/>
    </row>
    <row r="52" spans="1:11" ht="16.5" thickBot="1" x14ac:dyDescent="0.3">
      <c r="A52" s="102"/>
      <c r="B52" s="103"/>
      <c r="C52" s="103"/>
      <c r="D52" s="103"/>
      <c r="E52" s="103"/>
      <c r="F52" s="103"/>
      <c r="G52" s="104"/>
      <c r="H52" s="106"/>
      <c r="I52" s="106"/>
      <c r="J52" s="107"/>
      <c r="K52" s="101"/>
    </row>
    <row r="53" spans="1:11" ht="15.75" x14ac:dyDescent="0.25">
      <c r="A53" s="118" t="s">
        <v>127</v>
      </c>
      <c r="B53" s="119"/>
      <c r="C53" s="118"/>
      <c r="D53" s="120" t="s">
        <v>128</v>
      </c>
      <c r="E53" s="119" t="s">
        <v>129</v>
      </c>
      <c r="F53" s="121"/>
      <c r="G53" s="120" t="s">
        <v>130</v>
      </c>
      <c r="H53" s="118" t="s">
        <v>127</v>
      </c>
      <c r="I53" s="121"/>
      <c r="J53" s="119" t="s">
        <v>95</v>
      </c>
      <c r="K53" s="101"/>
    </row>
    <row r="54" spans="1:11" ht="15.75" x14ac:dyDescent="0.25">
      <c r="A54" s="105"/>
      <c r="B54" s="107"/>
      <c r="C54" s="106"/>
      <c r="D54" s="107"/>
      <c r="E54" s="107"/>
      <c r="F54" s="106"/>
      <c r="G54" s="107"/>
      <c r="H54" s="106"/>
      <c r="I54" s="106"/>
      <c r="J54" s="107"/>
      <c r="K54" s="101"/>
    </row>
    <row r="55" spans="1:11" ht="15.75" x14ac:dyDescent="0.25">
      <c r="A55" s="105" t="s">
        <v>131</v>
      </c>
      <c r="B55" s="107"/>
      <c r="C55" s="106"/>
      <c r="D55" s="122">
        <v>5514</v>
      </c>
      <c r="E55" s="107">
        <v>0</v>
      </c>
      <c r="F55" s="106"/>
      <c r="G55" s="122">
        <f>D55</f>
        <v>5514</v>
      </c>
      <c r="H55" s="106" t="s">
        <v>132</v>
      </c>
      <c r="I55" s="106"/>
      <c r="J55" s="122">
        <v>41</v>
      </c>
      <c r="K55" s="101"/>
    </row>
    <row r="56" spans="1:11" ht="15.75" x14ac:dyDescent="0.25">
      <c r="A56" s="105" t="s">
        <v>133</v>
      </c>
      <c r="B56" s="107"/>
      <c r="C56" s="106"/>
      <c r="D56" s="122"/>
      <c r="E56" s="107">
        <v>0</v>
      </c>
      <c r="F56" s="106"/>
      <c r="G56" s="122"/>
      <c r="H56" s="106" t="s">
        <v>134</v>
      </c>
      <c r="I56" s="106"/>
      <c r="J56" s="122">
        <v>485</v>
      </c>
      <c r="K56" s="101"/>
    </row>
    <row r="57" spans="1:11" ht="15.75" x14ac:dyDescent="0.25">
      <c r="A57" s="105" t="s">
        <v>135</v>
      </c>
      <c r="B57" s="107"/>
      <c r="C57" s="106"/>
      <c r="D57" s="122"/>
      <c r="E57" s="109">
        <v>0</v>
      </c>
      <c r="F57" s="106"/>
      <c r="G57" s="122"/>
      <c r="H57" s="111" t="s">
        <v>137</v>
      </c>
      <c r="I57" s="106"/>
      <c r="J57" s="122"/>
      <c r="K57" s="101"/>
    </row>
    <row r="58" spans="1:11" ht="15.75" x14ac:dyDescent="0.25">
      <c r="A58" s="105" t="s">
        <v>136</v>
      </c>
      <c r="B58" s="107"/>
      <c r="C58" s="106"/>
      <c r="D58" s="122"/>
      <c r="E58" s="109">
        <v>0</v>
      </c>
      <c r="F58" s="106"/>
      <c r="G58" s="122"/>
      <c r="H58" s="111"/>
      <c r="I58" s="106"/>
      <c r="J58" s="122"/>
      <c r="K58" s="101"/>
    </row>
    <row r="59" spans="1:11" ht="15.75" x14ac:dyDescent="0.25">
      <c r="A59" s="105" t="s">
        <v>21</v>
      </c>
      <c r="B59" s="107"/>
      <c r="C59" s="106"/>
      <c r="D59" s="123"/>
      <c r="E59" s="109"/>
      <c r="F59" s="106"/>
      <c r="G59" s="123"/>
      <c r="H59" s="106"/>
      <c r="I59" s="106"/>
      <c r="J59" s="122"/>
      <c r="K59" s="101"/>
    </row>
    <row r="60" spans="1:11" ht="15.75" x14ac:dyDescent="0.25">
      <c r="A60" s="124"/>
      <c r="B60" s="107"/>
      <c r="C60" s="106"/>
      <c r="D60" s="110"/>
      <c r="E60" s="109"/>
      <c r="F60" s="106"/>
      <c r="G60" s="123"/>
      <c r="H60" s="106"/>
      <c r="I60" s="106"/>
      <c r="J60" s="122"/>
      <c r="K60" s="101"/>
    </row>
    <row r="61" spans="1:11" ht="15.75" x14ac:dyDescent="0.25">
      <c r="A61" s="105"/>
      <c r="B61" s="107"/>
      <c r="C61" s="106"/>
      <c r="D61" s="109"/>
      <c r="E61" s="109"/>
      <c r="F61" s="106"/>
      <c r="G61" s="107"/>
      <c r="H61" s="106"/>
      <c r="I61" s="106"/>
      <c r="J61" s="122"/>
      <c r="K61" s="101"/>
    </row>
    <row r="62" spans="1:11" ht="15.75" x14ac:dyDescent="0.25">
      <c r="A62" s="105"/>
      <c r="B62" s="107"/>
      <c r="C62" s="106"/>
      <c r="D62" s="107"/>
      <c r="E62" s="107"/>
      <c r="F62" s="106"/>
      <c r="G62" s="107"/>
      <c r="H62" s="106"/>
      <c r="I62" s="106"/>
      <c r="J62" s="122"/>
      <c r="K62" s="101"/>
    </row>
    <row r="63" spans="1:11" ht="16.5" thickBot="1" x14ac:dyDescent="0.3">
      <c r="A63" s="125" t="s">
        <v>138</v>
      </c>
      <c r="B63" s="126"/>
      <c r="C63" s="127"/>
      <c r="D63" s="128">
        <f>SUM(D54:D62)</f>
        <v>5514</v>
      </c>
      <c r="E63" s="126"/>
      <c r="F63" s="127"/>
      <c r="G63" s="129">
        <f>SUM(G54:G62)</f>
        <v>5514</v>
      </c>
      <c r="H63" s="127" t="s">
        <v>139</v>
      </c>
      <c r="I63" s="127"/>
      <c r="J63" s="129">
        <f>SUM(J54:J62)</f>
        <v>526</v>
      </c>
      <c r="K63" s="101"/>
    </row>
    <row r="64" spans="1:11" ht="15.75" x14ac:dyDescent="0.25">
      <c r="A64" s="130" t="s">
        <v>140</v>
      </c>
      <c r="B64" s="131">
        <f>'4.OT (PF)-OCT-2020'!G33</f>
        <v>0</v>
      </c>
      <c r="C64" s="106"/>
      <c r="D64" s="106"/>
      <c r="E64" s="106"/>
      <c r="F64" s="106"/>
      <c r="G64" s="107"/>
      <c r="H64" s="106"/>
      <c r="I64" s="106"/>
      <c r="J64" s="122"/>
      <c r="K64" s="101"/>
    </row>
    <row r="65" spans="1:11" ht="15.75" x14ac:dyDescent="0.25">
      <c r="A65" s="130" t="s">
        <v>141</v>
      </c>
      <c r="B65" s="132">
        <f>+G63-J63</f>
        <v>4988</v>
      </c>
      <c r="C65" s="133"/>
      <c r="D65" s="133"/>
      <c r="E65" s="133"/>
      <c r="F65" s="133"/>
      <c r="G65" s="134"/>
      <c r="H65" s="133"/>
      <c r="I65" s="106"/>
      <c r="J65" s="122"/>
      <c r="K65" s="101"/>
    </row>
    <row r="66" spans="1:11" ht="16.5" thickBot="1" x14ac:dyDescent="0.3">
      <c r="A66" s="125" t="s">
        <v>142</v>
      </c>
      <c r="B66" s="135">
        <f>B65+B64</f>
        <v>4988</v>
      </c>
      <c r="C66" s="114"/>
      <c r="D66" s="114"/>
      <c r="E66" s="114"/>
      <c r="F66" s="114"/>
      <c r="G66" s="115"/>
      <c r="H66" s="114"/>
      <c r="I66" s="114"/>
      <c r="J66" s="115"/>
      <c r="K66" s="101"/>
    </row>
  </sheetData>
  <mergeCells count="8">
    <mergeCell ref="A51:G51"/>
    <mergeCell ref="H51:J51"/>
    <mergeCell ref="A4:J4"/>
    <mergeCell ref="A5:J5"/>
    <mergeCell ref="A18:G18"/>
    <mergeCell ref="H18:J18"/>
    <mergeCell ref="A37:J37"/>
    <mergeCell ref="A38:J38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228"/>
  <sheetViews>
    <sheetView view="pageBreakPreview" topLeftCell="A63" zoomScale="60" zoomScaleNormal="100" workbookViewId="0">
      <selection activeCell="G100" sqref="G100"/>
    </sheetView>
  </sheetViews>
  <sheetFormatPr defaultRowHeight="15" x14ac:dyDescent="0.25"/>
  <cols>
    <col min="1" max="1" width="18.42578125" customWidth="1"/>
    <col min="2" max="2" width="22.28515625" customWidth="1"/>
    <col min="4" max="4" width="10.140625" customWidth="1"/>
    <col min="5" max="5" width="10.5703125" customWidth="1"/>
    <col min="6" max="6" width="12.28515625" customWidth="1"/>
    <col min="7" max="7" width="11.28515625" customWidth="1"/>
    <col min="8" max="8" width="18" customWidth="1"/>
    <col min="9" max="9" width="10.5703125" customWidth="1"/>
    <col min="10" max="10" width="31.140625" customWidth="1"/>
  </cols>
  <sheetData>
    <row r="2" spans="1:11" ht="16.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ht="15.75" x14ac:dyDescent="0.25">
      <c r="A3" s="102"/>
      <c r="B3" s="103"/>
      <c r="C3" s="103"/>
      <c r="D3" s="103"/>
      <c r="E3" s="103"/>
      <c r="F3" s="103"/>
      <c r="G3" s="103"/>
      <c r="H3" s="103"/>
      <c r="I3" s="103"/>
      <c r="J3" s="104"/>
      <c r="K3" s="101"/>
    </row>
    <row r="4" spans="1:11" ht="32.25" customHeight="1" thickBot="1" x14ac:dyDescent="0.3">
      <c r="A4" s="452" t="s">
        <v>115</v>
      </c>
      <c r="B4" s="453"/>
      <c r="C4" s="453"/>
      <c r="D4" s="453"/>
      <c r="E4" s="453"/>
      <c r="F4" s="453"/>
      <c r="G4" s="453"/>
      <c r="H4" s="453"/>
      <c r="I4" s="453"/>
      <c r="J4" s="454"/>
      <c r="K4" s="101"/>
    </row>
    <row r="5" spans="1:11" ht="16.5" thickBot="1" x14ac:dyDescent="0.3">
      <c r="A5" s="449" t="s">
        <v>231</v>
      </c>
      <c r="B5" s="450"/>
      <c r="C5" s="450"/>
      <c r="D5" s="450"/>
      <c r="E5" s="450"/>
      <c r="F5" s="450"/>
      <c r="G5" s="450"/>
      <c r="H5" s="450"/>
      <c r="I5" s="450"/>
      <c r="J5" s="451"/>
      <c r="K5" s="101"/>
    </row>
    <row r="6" spans="1:11" ht="15.75" x14ac:dyDescent="0.25">
      <c r="A6" s="102"/>
      <c r="B6" s="103"/>
      <c r="C6" s="103"/>
      <c r="D6" s="103"/>
      <c r="E6" s="103"/>
      <c r="F6" s="103"/>
      <c r="G6" s="104"/>
      <c r="H6" s="102"/>
      <c r="I6" s="103"/>
      <c r="J6" s="104"/>
      <c r="K6" s="101"/>
    </row>
    <row r="7" spans="1:11" ht="15.75" x14ac:dyDescent="0.25">
      <c r="A7" s="105"/>
      <c r="B7" s="106"/>
      <c r="C7" s="106"/>
      <c r="D7" s="106"/>
      <c r="E7" s="106"/>
      <c r="F7" s="106"/>
      <c r="G7" s="107"/>
      <c r="H7" s="105" t="s">
        <v>116</v>
      </c>
      <c r="I7" s="106" t="s">
        <v>117</v>
      </c>
      <c r="J7" s="107"/>
      <c r="K7" s="101"/>
    </row>
    <row r="8" spans="1:11" ht="15.75" x14ac:dyDescent="0.25">
      <c r="A8" s="105"/>
      <c r="B8" s="106"/>
      <c r="C8" s="106"/>
      <c r="D8" s="106"/>
      <c r="E8" s="106"/>
      <c r="F8" s="106"/>
      <c r="G8" s="107"/>
      <c r="H8" s="105"/>
      <c r="I8" s="106"/>
      <c r="J8" s="107"/>
      <c r="K8" s="101"/>
    </row>
    <row r="9" spans="1:11" ht="15.75" x14ac:dyDescent="0.25">
      <c r="A9" s="105" t="s">
        <v>146</v>
      </c>
      <c r="B9" s="106" t="s">
        <v>185</v>
      </c>
      <c r="C9" s="106"/>
      <c r="D9" s="106"/>
      <c r="E9" s="106"/>
      <c r="F9" s="106"/>
      <c r="G9" s="107"/>
      <c r="H9" s="105" t="s">
        <v>118</v>
      </c>
      <c r="I9" s="106" t="s">
        <v>147</v>
      </c>
      <c r="J9" s="107"/>
      <c r="K9" s="101"/>
    </row>
    <row r="10" spans="1:11" ht="15.75" x14ac:dyDescent="0.25">
      <c r="A10" s="105"/>
      <c r="B10" s="106"/>
      <c r="C10" s="106"/>
      <c r="D10" s="106"/>
      <c r="E10" s="106"/>
      <c r="F10" s="106"/>
      <c r="G10" s="107"/>
      <c r="H10" s="105"/>
      <c r="I10" s="106"/>
      <c r="J10" s="107"/>
      <c r="K10" s="101"/>
    </row>
    <row r="11" spans="1:11" ht="15.75" x14ac:dyDescent="0.25">
      <c r="A11" s="105" t="s">
        <v>143</v>
      </c>
      <c r="B11" s="136" t="s">
        <v>186</v>
      </c>
      <c r="C11" s="106"/>
      <c r="D11" s="106"/>
      <c r="E11" s="106"/>
      <c r="F11" s="106"/>
      <c r="G11" s="107"/>
      <c r="H11" s="105" t="s">
        <v>119</v>
      </c>
      <c r="I11" s="106" t="s">
        <v>186</v>
      </c>
      <c r="J11" s="107"/>
      <c r="K11" s="101"/>
    </row>
    <row r="12" spans="1:11" ht="15.75" x14ac:dyDescent="0.25">
      <c r="A12" s="105"/>
      <c r="B12" s="106"/>
      <c r="C12" s="106"/>
      <c r="D12" s="106"/>
      <c r="E12" s="106"/>
      <c r="F12" s="106"/>
      <c r="G12" s="107"/>
      <c r="H12" s="105"/>
      <c r="I12" s="106"/>
      <c r="J12" s="107"/>
      <c r="K12" s="101"/>
    </row>
    <row r="13" spans="1:11" ht="15.75" x14ac:dyDescent="0.25">
      <c r="A13" s="105" t="s">
        <v>121</v>
      </c>
      <c r="B13" s="108" t="s">
        <v>187</v>
      </c>
      <c r="C13" s="106"/>
      <c r="D13" s="106"/>
      <c r="E13" s="106"/>
      <c r="F13" s="106" t="s">
        <v>122</v>
      </c>
      <c r="G13" s="110" t="e">
        <f>'1.STAFF-OCT-2020'!#REF!</f>
        <v>#REF!</v>
      </c>
      <c r="H13" s="105" t="s">
        <v>123</v>
      </c>
      <c r="I13" s="101" t="s">
        <v>144</v>
      </c>
      <c r="J13" s="107"/>
      <c r="K13" s="101"/>
    </row>
    <row r="14" spans="1:11" ht="15.75" x14ac:dyDescent="0.25">
      <c r="A14" s="105"/>
      <c r="B14" s="108"/>
      <c r="C14" s="106"/>
      <c r="D14" s="106"/>
      <c r="E14" s="106"/>
      <c r="F14" s="106" t="s">
        <v>124</v>
      </c>
      <c r="G14" s="110">
        <v>0</v>
      </c>
      <c r="H14" s="105"/>
      <c r="I14" s="111"/>
      <c r="J14" s="107"/>
      <c r="K14" s="101"/>
    </row>
    <row r="15" spans="1:11" ht="15.75" x14ac:dyDescent="0.25">
      <c r="A15" s="105"/>
      <c r="B15" s="108"/>
      <c r="C15" s="106"/>
      <c r="D15" s="106"/>
      <c r="E15" s="106"/>
      <c r="F15" s="106"/>
      <c r="G15" s="109"/>
      <c r="H15" s="105"/>
      <c r="I15" s="112"/>
      <c r="J15" s="107"/>
      <c r="K15" s="101"/>
    </row>
    <row r="16" spans="1:11" ht="15.75" x14ac:dyDescent="0.25">
      <c r="A16" s="105"/>
      <c r="B16" s="106"/>
      <c r="C16" s="106"/>
      <c r="D16" s="106"/>
      <c r="E16" s="106"/>
      <c r="F16" s="106"/>
      <c r="G16" s="107"/>
      <c r="H16" s="105"/>
      <c r="I16" s="106"/>
      <c r="J16" s="107"/>
      <c r="K16" s="101"/>
    </row>
    <row r="17" spans="1:11" ht="16.5" thickBot="1" x14ac:dyDescent="0.3">
      <c r="A17" s="113"/>
      <c r="B17" s="114"/>
      <c r="C17" s="114"/>
      <c r="D17" s="114"/>
      <c r="E17" s="114"/>
      <c r="F17" s="114"/>
      <c r="G17" s="115"/>
      <c r="H17" s="113"/>
      <c r="I17" s="116"/>
      <c r="J17" s="117"/>
      <c r="K17" s="101"/>
    </row>
    <row r="18" spans="1:11" ht="16.5" thickBot="1" x14ac:dyDescent="0.3">
      <c r="A18" s="449" t="s">
        <v>125</v>
      </c>
      <c r="B18" s="450"/>
      <c r="C18" s="450"/>
      <c r="D18" s="450"/>
      <c r="E18" s="450"/>
      <c r="F18" s="450"/>
      <c r="G18" s="451"/>
      <c r="H18" s="449" t="s">
        <v>126</v>
      </c>
      <c r="I18" s="450"/>
      <c r="J18" s="451"/>
      <c r="K18" s="101"/>
    </row>
    <row r="19" spans="1:11" ht="16.5" thickBot="1" x14ac:dyDescent="0.3">
      <c r="A19" s="102"/>
      <c r="B19" s="103"/>
      <c r="C19" s="103"/>
      <c r="D19" s="103"/>
      <c r="E19" s="103"/>
      <c r="F19" s="103"/>
      <c r="G19" s="104"/>
      <c r="H19" s="106"/>
      <c r="I19" s="106"/>
      <c r="J19" s="107"/>
      <c r="K19" s="101"/>
    </row>
    <row r="20" spans="1:11" ht="15.75" customHeight="1" x14ac:dyDescent="0.25">
      <c r="A20" s="118" t="s">
        <v>127</v>
      </c>
      <c r="B20" s="119"/>
      <c r="C20" s="455" t="s">
        <v>128</v>
      </c>
      <c r="D20" s="456"/>
      <c r="E20" s="119" t="s">
        <v>129</v>
      </c>
      <c r="F20" s="121"/>
      <c r="G20" s="120" t="s">
        <v>130</v>
      </c>
      <c r="H20" s="118" t="s">
        <v>127</v>
      </c>
      <c r="I20" s="121"/>
      <c r="J20" s="119" t="s">
        <v>95</v>
      </c>
      <c r="K20" s="101"/>
    </row>
    <row r="21" spans="1:11" ht="15.75" x14ac:dyDescent="0.25">
      <c r="A21" s="105"/>
      <c r="B21" s="107"/>
      <c r="C21" s="106"/>
      <c r="D21" s="107"/>
      <c r="E21" s="107"/>
      <c r="F21" s="106"/>
      <c r="G21" s="107"/>
      <c r="H21" s="106"/>
      <c r="I21" s="106"/>
      <c r="J21" s="107"/>
      <c r="K21" s="101"/>
    </row>
    <row r="22" spans="1:11" ht="15.75" x14ac:dyDescent="0.25">
      <c r="A22" s="105" t="s">
        <v>131</v>
      </c>
      <c r="B22" s="107"/>
      <c r="C22" s="106"/>
      <c r="D22" s="122"/>
      <c r="E22" s="107"/>
      <c r="F22" s="106"/>
      <c r="G22" s="122" t="e">
        <f>'1.STAFF-OCT-2020'!#REF!</f>
        <v>#REF!</v>
      </c>
      <c r="H22" s="106" t="s">
        <v>132</v>
      </c>
      <c r="I22" s="106"/>
      <c r="J22" s="122" t="e">
        <f>'1.STAFF-OCT-2020'!#REF!</f>
        <v>#REF!</v>
      </c>
      <c r="K22" s="101"/>
    </row>
    <row r="23" spans="1:11" ht="15.75" x14ac:dyDescent="0.25">
      <c r="A23" s="105" t="s">
        <v>133</v>
      </c>
      <c r="B23" s="107"/>
      <c r="C23" s="106"/>
      <c r="D23" s="122"/>
      <c r="E23" s="107"/>
      <c r="F23" s="106"/>
      <c r="G23" s="122"/>
      <c r="H23" s="106" t="s">
        <v>134</v>
      </c>
      <c r="I23" s="106"/>
      <c r="J23" s="122" t="e">
        <f>'1.STAFF-OCT-2020'!#REF!</f>
        <v>#REF!</v>
      </c>
      <c r="K23" s="101"/>
    </row>
    <row r="24" spans="1:11" ht="15.75" x14ac:dyDescent="0.25">
      <c r="A24" s="105" t="s">
        <v>135</v>
      </c>
      <c r="B24" s="107"/>
      <c r="C24" s="106"/>
      <c r="D24" s="122"/>
      <c r="E24" s="109"/>
      <c r="F24" s="106"/>
      <c r="G24" s="122"/>
      <c r="H24" s="111" t="s">
        <v>137</v>
      </c>
      <c r="I24" s="106"/>
      <c r="J24" s="122"/>
      <c r="K24" s="101"/>
    </row>
    <row r="25" spans="1:11" ht="15.75" x14ac:dyDescent="0.25">
      <c r="A25" s="105" t="s">
        <v>136</v>
      </c>
      <c r="B25" s="107"/>
      <c r="C25" s="106"/>
      <c r="D25" s="122"/>
      <c r="E25" s="109"/>
      <c r="F25" s="106"/>
      <c r="G25" s="122"/>
      <c r="H25" s="111" t="s">
        <v>193</v>
      </c>
      <c r="I25" s="106"/>
      <c r="J25" s="122"/>
      <c r="K25" s="101"/>
    </row>
    <row r="26" spans="1:11" ht="15.75" x14ac:dyDescent="0.25">
      <c r="A26" s="105" t="s">
        <v>21</v>
      </c>
      <c r="B26" s="107"/>
      <c r="C26" s="106"/>
      <c r="D26" s="123"/>
      <c r="E26" s="109"/>
      <c r="F26" s="106"/>
      <c r="G26" s="123"/>
      <c r="H26" s="106"/>
      <c r="I26" s="106"/>
      <c r="J26" s="122"/>
      <c r="K26" s="101"/>
    </row>
    <row r="27" spans="1:11" ht="15.75" x14ac:dyDescent="0.25">
      <c r="A27" s="124"/>
      <c r="B27" s="107"/>
      <c r="C27" s="106"/>
      <c r="D27" s="110"/>
      <c r="E27" s="109"/>
      <c r="F27" s="106"/>
      <c r="G27" s="123"/>
      <c r="H27" s="106"/>
      <c r="I27" s="106"/>
      <c r="J27" s="122"/>
      <c r="K27" s="101"/>
    </row>
    <row r="28" spans="1:11" ht="15.75" x14ac:dyDescent="0.25">
      <c r="A28" s="105"/>
      <c r="B28" s="107"/>
      <c r="C28" s="106"/>
      <c r="D28" s="109"/>
      <c r="E28" s="109"/>
      <c r="F28" s="106"/>
      <c r="G28" s="107"/>
      <c r="H28" s="106"/>
      <c r="I28" s="106"/>
      <c r="J28" s="122"/>
      <c r="K28" s="101"/>
    </row>
    <row r="29" spans="1:11" ht="15.75" x14ac:dyDescent="0.25">
      <c r="A29" s="105"/>
      <c r="B29" s="107"/>
      <c r="C29" s="106"/>
      <c r="D29" s="107"/>
      <c r="E29" s="107"/>
      <c r="F29" s="106"/>
      <c r="G29" s="107"/>
      <c r="H29" s="106"/>
      <c r="I29" s="106"/>
      <c r="J29" s="122"/>
      <c r="K29" s="101"/>
    </row>
    <row r="30" spans="1:11" ht="16.5" thickBot="1" x14ac:dyDescent="0.3">
      <c r="A30" s="125" t="s">
        <v>138</v>
      </c>
      <c r="B30" s="126"/>
      <c r="C30" s="127"/>
      <c r="D30" s="128">
        <f>SUM(D21:D29)</f>
        <v>0</v>
      </c>
      <c r="E30" s="126">
        <f>SUM(E21:E29)</f>
        <v>0</v>
      </c>
      <c r="F30" s="127"/>
      <c r="G30" s="129" t="e">
        <f>SUM(G21:G29)</f>
        <v>#REF!</v>
      </c>
      <c r="H30" s="127" t="s">
        <v>139</v>
      </c>
      <c r="I30" s="127"/>
      <c r="J30" s="129" t="e">
        <f>SUM(J21:J29)</f>
        <v>#REF!</v>
      </c>
      <c r="K30" s="101"/>
    </row>
    <row r="31" spans="1:11" ht="15.75" x14ac:dyDescent="0.25">
      <c r="A31" s="130" t="s">
        <v>140</v>
      </c>
      <c r="B31" s="131">
        <f>+E30</f>
        <v>0</v>
      </c>
      <c r="C31" s="106"/>
      <c r="D31" s="106"/>
      <c r="E31" s="106"/>
      <c r="F31" s="106"/>
      <c r="G31" s="107"/>
      <c r="H31" s="106"/>
      <c r="I31" s="106"/>
      <c r="J31" s="122"/>
      <c r="K31" s="101"/>
    </row>
    <row r="32" spans="1:11" ht="15.75" x14ac:dyDescent="0.25">
      <c r="A32" s="130" t="s">
        <v>141</v>
      </c>
      <c r="B32" s="132" t="e">
        <f>+G30-J30</f>
        <v>#REF!</v>
      </c>
      <c r="C32" s="133"/>
      <c r="D32" s="133"/>
      <c r="E32" s="133"/>
      <c r="F32" s="133"/>
      <c r="G32" s="134"/>
      <c r="H32" s="133"/>
      <c r="I32" s="106"/>
      <c r="J32" s="122"/>
      <c r="K32" s="101"/>
    </row>
    <row r="33" spans="1:11" ht="16.5" thickBot="1" x14ac:dyDescent="0.3">
      <c r="A33" s="125" t="s">
        <v>142</v>
      </c>
      <c r="B33" s="135" t="e">
        <f>B32+B31</f>
        <v>#REF!</v>
      </c>
      <c r="C33" s="114"/>
      <c r="D33" s="114"/>
      <c r="E33" s="114"/>
      <c r="F33" s="114"/>
      <c r="G33" s="115"/>
      <c r="H33" s="114"/>
      <c r="I33" s="114"/>
      <c r="J33" s="115"/>
      <c r="K33" s="101"/>
    </row>
    <row r="34" spans="1:11" ht="15.75" x14ac:dyDescent="0.25">
      <c r="A34" s="133"/>
      <c r="B34" s="131"/>
      <c r="C34" s="106"/>
      <c r="D34" s="106"/>
      <c r="E34" s="106"/>
      <c r="F34" s="106"/>
      <c r="G34" s="106"/>
      <c r="H34" s="106"/>
      <c r="I34" s="106"/>
      <c r="J34" s="106"/>
      <c r="K34" s="101"/>
    </row>
    <row r="35" spans="1:11" ht="15.75" thickBot="1" x14ac:dyDescent="0.3"/>
    <row r="36" spans="1:11" ht="15.75" x14ac:dyDescent="0.25">
      <c r="A36" s="102"/>
      <c r="B36" s="103"/>
      <c r="C36" s="103"/>
      <c r="D36" s="103"/>
      <c r="E36" s="103"/>
      <c r="F36" s="103"/>
      <c r="G36" s="103"/>
      <c r="H36" s="103"/>
      <c r="I36" s="103"/>
      <c r="J36" s="104"/>
      <c r="K36" s="101"/>
    </row>
    <row r="37" spans="1:11" ht="24.75" customHeight="1" thickBot="1" x14ac:dyDescent="0.3">
      <c r="A37" s="452" t="s">
        <v>115</v>
      </c>
      <c r="B37" s="453"/>
      <c r="C37" s="453"/>
      <c r="D37" s="453"/>
      <c r="E37" s="453"/>
      <c r="F37" s="453"/>
      <c r="G37" s="453"/>
      <c r="H37" s="453"/>
      <c r="I37" s="453"/>
      <c r="J37" s="454"/>
      <c r="K37" s="101"/>
    </row>
    <row r="38" spans="1:11" ht="16.5" thickBot="1" x14ac:dyDescent="0.3">
      <c r="A38" s="449" t="s">
        <v>194</v>
      </c>
      <c r="B38" s="450"/>
      <c r="C38" s="450"/>
      <c r="D38" s="450"/>
      <c r="E38" s="450"/>
      <c r="F38" s="450"/>
      <c r="G38" s="450"/>
      <c r="H38" s="450"/>
      <c r="I38" s="450"/>
      <c r="J38" s="451"/>
      <c r="K38" s="101"/>
    </row>
    <row r="39" spans="1:11" ht="15.75" x14ac:dyDescent="0.25">
      <c r="A39" s="102"/>
      <c r="B39" s="103"/>
      <c r="C39" s="103"/>
      <c r="D39" s="103"/>
      <c r="E39" s="103"/>
      <c r="F39" s="103"/>
      <c r="G39" s="104"/>
      <c r="H39" s="102"/>
      <c r="I39" s="103"/>
      <c r="J39" s="104"/>
      <c r="K39" s="101"/>
    </row>
    <row r="40" spans="1:11" ht="15.75" x14ac:dyDescent="0.25">
      <c r="A40" s="105"/>
      <c r="B40" s="106"/>
      <c r="C40" s="106"/>
      <c r="D40" s="106"/>
      <c r="E40" s="106"/>
      <c r="F40" s="106"/>
      <c r="G40" s="107"/>
      <c r="H40" s="105" t="s">
        <v>116</v>
      </c>
      <c r="I40" s="106" t="s">
        <v>117</v>
      </c>
      <c r="J40" s="107"/>
      <c r="K40" s="101"/>
    </row>
    <row r="41" spans="1:11" ht="15.75" x14ac:dyDescent="0.25">
      <c r="A41" s="105"/>
      <c r="B41" s="106"/>
      <c r="C41" s="106"/>
      <c r="D41" s="106"/>
      <c r="E41" s="106"/>
      <c r="F41" s="106"/>
      <c r="G41" s="107"/>
      <c r="H41" s="105"/>
      <c r="I41" s="106"/>
      <c r="J41" s="107"/>
      <c r="K41" s="101"/>
    </row>
    <row r="42" spans="1:11" ht="15.75" x14ac:dyDescent="0.25">
      <c r="A42" s="105" t="s">
        <v>145</v>
      </c>
      <c r="B42" s="133" t="str">
        <f>'1.STAFF-OCT-2020'!E11</f>
        <v>S. Radha</v>
      </c>
      <c r="C42" s="106"/>
      <c r="D42" s="106"/>
      <c r="E42" s="106"/>
      <c r="F42" s="106"/>
      <c r="G42" s="107"/>
      <c r="H42" s="105" t="s">
        <v>118</v>
      </c>
      <c r="I42" s="106" t="s">
        <v>147</v>
      </c>
      <c r="J42" s="107"/>
      <c r="K42" s="101"/>
    </row>
    <row r="43" spans="1:11" ht="15.75" x14ac:dyDescent="0.25">
      <c r="A43" s="105"/>
      <c r="B43" s="106"/>
      <c r="C43" s="106"/>
      <c r="D43" s="106"/>
      <c r="E43" s="106"/>
      <c r="F43" s="106"/>
      <c r="G43" s="107"/>
      <c r="H43" s="105"/>
      <c r="I43" s="106"/>
      <c r="J43" s="107"/>
      <c r="K43" s="101"/>
    </row>
    <row r="44" spans="1:11" ht="15.75" x14ac:dyDescent="0.25">
      <c r="A44" s="105" t="s">
        <v>148</v>
      </c>
      <c r="B44" s="108" t="s">
        <v>149</v>
      </c>
      <c r="C44" s="106"/>
      <c r="D44" s="106"/>
      <c r="E44" s="106"/>
      <c r="F44" s="106"/>
      <c r="G44" s="107"/>
      <c r="H44" s="105" t="s">
        <v>119</v>
      </c>
      <c r="I44" s="106" t="s">
        <v>111</v>
      </c>
      <c r="J44" s="107"/>
      <c r="K44" s="101"/>
    </row>
    <row r="45" spans="1:11" ht="15.75" x14ac:dyDescent="0.25">
      <c r="A45" s="105"/>
      <c r="B45" s="106"/>
      <c r="C45" s="106"/>
      <c r="D45" s="106"/>
      <c r="E45" s="106"/>
      <c r="F45" s="106"/>
      <c r="G45" s="107"/>
      <c r="H45" s="105"/>
      <c r="I45" s="106"/>
      <c r="J45" s="107"/>
      <c r="K45" s="101"/>
    </row>
    <row r="46" spans="1:11" ht="15.75" x14ac:dyDescent="0.25">
      <c r="A46" s="105" t="s">
        <v>121</v>
      </c>
      <c r="B46" s="219">
        <f>'1.STAFF-OCT-2020'!F11</f>
        <v>42345</v>
      </c>
      <c r="C46" s="106"/>
      <c r="D46" s="106"/>
      <c r="E46" s="106"/>
      <c r="F46" s="106" t="s">
        <v>122</v>
      </c>
      <c r="G46" s="109">
        <f>'1.STAFF-OCT-2020'!I11</f>
        <v>25</v>
      </c>
      <c r="H46" s="105" t="s">
        <v>123</v>
      </c>
      <c r="I46" s="101" t="s">
        <v>144</v>
      </c>
      <c r="J46" s="107"/>
      <c r="K46" s="101"/>
    </row>
    <row r="47" spans="1:11" ht="15.75" x14ac:dyDescent="0.25">
      <c r="A47" s="105"/>
      <c r="B47" s="108"/>
      <c r="C47" s="106"/>
      <c r="D47" s="106"/>
      <c r="E47" s="106"/>
      <c r="F47" s="106" t="s">
        <v>124</v>
      </c>
      <c r="G47" s="110">
        <v>0</v>
      </c>
      <c r="H47" s="105"/>
      <c r="I47" s="111"/>
      <c r="J47" s="107"/>
      <c r="K47" s="101"/>
    </row>
    <row r="48" spans="1:11" ht="15.75" x14ac:dyDescent="0.25">
      <c r="A48" s="105"/>
      <c r="B48" s="108"/>
      <c r="C48" s="106"/>
      <c r="D48" s="106"/>
      <c r="E48" s="106"/>
      <c r="F48" s="106"/>
      <c r="G48" s="109"/>
      <c r="H48" s="105"/>
      <c r="I48" s="112"/>
      <c r="J48" s="107"/>
      <c r="K48" s="101"/>
    </row>
    <row r="49" spans="1:11" ht="15.75" x14ac:dyDescent="0.25">
      <c r="A49" s="105"/>
      <c r="B49" s="106"/>
      <c r="C49" s="106"/>
      <c r="D49" s="106"/>
      <c r="E49" s="106"/>
      <c r="F49" s="106"/>
      <c r="G49" s="107"/>
      <c r="H49" s="105"/>
      <c r="I49" s="106"/>
      <c r="J49" s="107"/>
      <c r="K49" s="101"/>
    </row>
    <row r="50" spans="1:11" ht="16.5" thickBot="1" x14ac:dyDescent="0.3">
      <c r="A50" s="113"/>
      <c r="B50" s="114"/>
      <c r="C50" s="114"/>
      <c r="D50" s="114"/>
      <c r="E50" s="114"/>
      <c r="F50" s="114"/>
      <c r="G50" s="115"/>
      <c r="H50" s="113"/>
      <c r="I50" s="116"/>
      <c r="J50" s="117"/>
      <c r="K50" s="101"/>
    </row>
    <row r="51" spans="1:11" ht="16.5" thickBot="1" x14ac:dyDescent="0.3">
      <c r="A51" s="449" t="s">
        <v>125</v>
      </c>
      <c r="B51" s="450"/>
      <c r="C51" s="450"/>
      <c r="D51" s="450"/>
      <c r="E51" s="450"/>
      <c r="F51" s="450"/>
      <c r="G51" s="451"/>
      <c r="H51" s="449" t="s">
        <v>126</v>
      </c>
      <c r="I51" s="450"/>
      <c r="J51" s="451"/>
      <c r="K51" s="101"/>
    </row>
    <row r="52" spans="1:11" ht="16.5" thickBot="1" x14ac:dyDescent="0.3">
      <c r="A52" s="102"/>
      <c r="B52" s="103"/>
      <c r="C52" s="103"/>
      <c r="D52" s="103"/>
      <c r="E52" s="103"/>
      <c r="F52" s="103"/>
      <c r="G52" s="104"/>
      <c r="H52" s="106"/>
      <c r="I52" s="106"/>
      <c r="J52" s="107"/>
      <c r="K52" s="101"/>
    </row>
    <row r="53" spans="1:11" ht="15.75" x14ac:dyDescent="0.25">
      <c r="A53" s="118" t="s">
        <v>127</v>
      </c>
      <c r="B53" s="119"/>
      <c r="C53" s="118"/>
      <c r="D53" s="120" t="s">
        <v>128</v>
      </c>
      <c r="E53" s="119" t="s">
        <v>129</v>
      </c>
      <c r="F53" s="121"/>
      <c r="G53" s="120" t="s">
        <v>130</v>
      </c>
      <c r="H53" s="118" t="s">
        <v>127</v>
      </c>
      <c r="I53" s="121"/>
      <c r="J53" s="119" t="s">
        <v>95</v>
      </c>
      <c r="K53" s="101"/>
    </row>
    <row r="54" spans="1:11" ht="15.75" x14ac:dyDescent="0.25">
      <c r="A54" s="105"/>
      <c r="B54" s="107"/>
      <c r="C54" s="106"/>
      <c r="D54" s="107"/>
      <c r="E54" s="107"/>
      <c r="F54" s="106"/>
      <c r="G54" s="107"/>
      <c r="H54" s="106"/>
      <c r="I54" s="106"/>
      <c r="J54" s="107"/>
      <c r="K54" s="101"/>
    </row>
    <row r="55" spans="1:11" ht="15.75" x14ac:dyDescent="0.25">
      <c r="A55" s="105" t="s">
        <v>131</v>
      </c>
      <c r="B55" s="107"/>
      <c r="C55" s="106"/>
      <c r="D55" s="122">
        <f>'2.Labour-OCT-2020'!L29</f>
        <v>0</v>
      </c>
      <c r="E55" s="107">
        <v>0</v>
      </c>
      <c r="F55" s="106"/>
      <c r="G55" s="122">
        <f>'1.STAFF-OCT-2020'!J11</f>
        <v>14000</v>
      </c>
      <c r="H55" s="106" t="s">
        <v>132</v>
      </c>
      <c r="I55" s="106"/>
      <c r="J55" s="122">
        <f>'1.STAFF-OCT-2020'!O11</f>
        <v>105</v>
      </c>
      <c r="K55" s="101"/>
    </row>
    <row r="56" spans="1:11" ht="15.75" x14ac:dyDescent="0.25">
      <c r="A56" s="105" t="s">
        <v>133</v>
      </c>
      <c r="B56" s="107"/>
      <c r="C56" s="106"/>
      <c r="D56" s="122"/>
      <c r="E56" s="107">
        <v>0</v>
      </c>
      <c r="F56" s="106"/>
      <c r="G56" s="122"/>
      <c r="H56" s="106" t="s">
        <v>134</v>
      </c>
      <c r="I56" s="106"/>
      <c r="J56" s="122">
        <f>'1.STAFF-OCT-2020'!L11</f>
        <v>1344</v>
      </c>
      <c r="K56" s="101"/>
    </row>
    <row r="57" spans="1:11" ht="15.75" x14ac:dyDescent="0.25">
      <c r="A57" s="105" t="s">
        <v>135</v>
      </c>
      <c r="B57" s="107"/>
      <c r="C57" s="106"/>
      <c r="D57" s="122"/>
      <c r="E57" s="109">
        <v>0</v>
      </c>
      <c r="F57" s="106"/>
      <c r="G57" s="122"/>
      <c r="H57" s="111" t="s">
        <v>137</v>
      </c>
      <c r="I57" s="106"/>
      <c r="J57" s="122"/>
      <c r="K57" s="101"/>
    </row>
    <row r="58" spans="1:11" ht="15.75" x14ac:dyDescent="0.25">
      <c r="A58" s="105" t="s">
        <v>136</v>
      </c>
      <c r="B58" s="107"/>
      <c r="C58" s="106"/>
      <c r="D58" s="122"/>
      <c r="E58" s="109">
        <v>0</v>
      </c>
      <c r="F58" s="106"/>
      <c r="G58" s="122"/>
      <c r="H58" s="111" t="s">
        <v>193</v>
      </c>
      <c r="I58" s="106"/>
      <c r="J58" s="122">
        <v>10</v>
      </c>
      <c r="K58" s="101"/>
    </row>
    <row r="59" spans="1:11" ht="15.75" x14ac:dyDescent="0.25">
      <c r="A59" s="105" t="s">
        <v>21</v>
      </c>
      <c r="B59" s="107"/>
      <c r="C59" s="106"/>
      <c r="D59" s="123"/>
      <c r="E59" s="109"/>
      <c r="F59" s="106"/>
      <c r="G59" s="123"/>
      <c r="H59" s="106"/>
      <c r="I59" s="106"/>
      <c r="J59" s="122"/>
      <c r="K59" s="101"/>
    </row>
    <row r="60" spans="1:11" ht="15.75" x14ac:dyDescent="0.25">
      <c r="A60" s="124"/>
      <c r="B60" s="107"/>
      <c r="C60" s="106"/>
      <c r="D60" s="110"/>
      <c r="E60" s="109"/>
      <c r="F60" s="106"/>
      <c r="G60" s="123"/>
      <c r="H60" s="106"/>
      <c r="I60" s="106"/>
      <c r="J60" s="122"/>
      <c r="K60" s="101"/>
    </row>
    <row r="61" spans="1:11" ht="15.75" x14ac:dyDescent="0.25">
      <c r="A61" s="105"/>
      <c r="B61" s="107"/>
      <c r="C61" s="106"/>
      <c r="D61" s="109"/>
      <c r="E61" s="109"/>
      <c r="F61" s="106"/>
      <c r="G61" s="107"/>
      <c r="H61" s="106"/>
      <c r="I61" s="106"/>
      <c r="J61" s="122"/>
      <c r="K61" s="101"/>
    </row>
    <row r="62" spans="1:11" ht="15.75" x14ac:dyDescent="0.25">
      <c r="A62" s="105"/>
      <c r="B62" s="107"/>
      <c r="C62" s="106"/>
      <c r="D62" s="107"/>
      <c r="E62" s="107"/>
      <c r="F62" s="106"/>
      <c r="G62" s="107"/>
      <c r="H62" s="106"/>
      <c r="I62" s="106"/>
      <c r="J62" s="122"/>
      <c r="K62" s="101"/>
    </row>
    <row r="63" spans="1:11" ht="16.5" thickBot="1" x14ac:dyDescent="0.3">
      <c r="A63" s="125" t="s">
        <v>138</v>
      </c>
      <c r="B63" s="126"/>
      <c r="C63" s="127"/>
      <c r="D63" s="128">
        <f>SUM(D54:D62)</f>
        <v>0</v>
      </c>
      <c r="E63" s="126">
        <f>SUM(E55:E62)</f>
        <v>0</v>
      </c>
      <c r="F63" s="127"/>
      <c r="G63" s="129">
        <f>SUM(G54:G62)</f>
        <v>14000</v>
      </c>
      <c r="H63" s="127" t="s">
        <v>139</v>
      </c>
      <c r="I63" s="127"/>
      <c r="J63" s="129">
        <f>SUM(J54:J62)</f>
        <v>1459</v>
      </c>
      <c r="K63" s="101"/>
    </row>
    <row r="64" spans="1:11" ht="15.75" x14ac:dyDescent="0.25">
      <c r="A64" s="130" t="s">
        <v>140</v>
      </c>
      <c r="B64" s="131"/>
      <c r="C64" s="106"/>
      <c r="D64" s="106"/>
      <c r="E64" s="106"/>
      <c r="F64" s="106"/>
      <c r="G64" s="107"/>
      <c r="H64" s="106"/>
      <c r="I64" s="106"/>
      <c r="J64" s="122"/>
      <c r="K64" s="101"/>
    </row>
    <row r="65" spans="1:11" ht="15.75" x14ac:dyDescent="0.25">
      <c r="A65" s="130" t="s">
        <v>141</v>
      </c>
      <c r="B65" s="132">
        <f>G63-J63</f>
        <v>12541</v>
      </c>
      <c r="C65" s="133"/>
      <c r="D65" s="133"/>
      <c r="E65" s="133"/>
      <c r="F65" s="133"/>
      <c r="G65" s="134"/>
      <c r="H65" s="133"/>
      <c r="I65" s="106"/>
      <c r="J65" s="122"/>
      <c r="K65" s="101"/>
    </row>
    <row r="66" spans="1:11" ht="16.5" thickBot="1" x14ac:dyDescent="0.3">
      <c r="A66" s="125" t="s">
        <v>142</v>
      </c>
      <c r="B66" s="135">
        <f>B65-B64</f>
        <v>12541</v>
      </c>
      <c r="C66" s="114"/>
      <c r="D66" s="114"/>
      <c r="E66" s="114"/>
      <c r="F66" s="114"/>
      <c r="G66" s="115"/>
      <c r="H66" s="114"/>
      <c r="I66" s="114"/>
      <c r="J66" s="115"/>
      <c r="K66" s="101"/>
    </row>
    <row r="68" spans="1:11" ht="18.75" customHeight="1" thickBot="1" x14ac:dyDescent="0.3"/>
    <row r="69" spans="1:11" ht="15.75" x14ac:dyDescent="0.25">
      <c r="A69" s="102"/>
      <c r="B69" s="103"/>
      <c r="C69" s="103"/>
      <c r="D69" s="103"/>
      <c r="E69" s="103"/>
      <c r="F69" s="103"/>
      <c r="G69" s="103"/>
      <c r="H69" s="103"/>
      <c r="I69" s="103"/>
      <c r="J69" s="104"/>
      <c r="K69" s="101"/>
    </row>
    <row r="70" spans="1:11" ht="27.75" customHeight="1" thickBot="1" x14ac:dyDescent="0.3">
      <c r="A70" s="452" t="s">
        <v>115</v>
      </c>
      <c r="B70" s="453"/>
      <c r="C70" s="453"/>
      <c r="D70" s="453"/>
      <c r="E70" s="453"/>
      <c r="F70" s="453"/>
      <c r="G70" s="453"/>
      <c r="H70" s="453"/>
      <c r="I70" s="453"/>
      <c r="J70" s="454"/>
      <c r="K70" s="101"/>
    </row>
    <row r="71" spans="1:11" ht="16.5" thickBot="1" x14ac:dyDescent="0.3">
      <c r="A71" s="449" t="s">
        <v>295</v>
      </c>
      <c r="B71" s="450"/>
      <c r="C71" s="450"/>
      <c r="D71" s="450"/>
      <c r="E71" s="450"/>
      <c r="F71" s="450"/>
      <c r="G71" s="450"/>
      <c r="H71" s="450"/>
      <c r="I71" s="450"/>
      <c r="J71" s="451"/>
      <c r="K71" s="101"/>
    </row>
    <row r="72" spans="1:11" ht="15.75" x14ac:dyDescent="0.25">
      <c r="A72" s="102"/>
      <c r="B72" s="103"/>
      <c r="C72" s="103"/>
      <c r="D72" s="103"/>
      <c r="E72" s="103"/>
      <c r="F72" s="103"/>
      <c r="G72" s="104"/>
      <c r="H72" s="102"/>
      <c r="I72" s="103"/>
      <c r="J72" s="104"/>
      <c r="K72" s="101"/>
    </row>
    <row r="73" spans="1:11" ht="15.75" x14ac:dyDescent="0.25">
      <c r="A73" s="105"/>
      <c r="B73" s="106"/>
      <c r="C73" s="106"/>
      <c r="D73" s="106"/>
      <c r="E73" s="106"/>
      <c r="F73" s="106"/>
      <c r="G73" s="107"/>
      <c r="H73" s="105" t="s">
        <v>116</v>
      </c>
      <c r="I73" s="106" t="s">
        <v>117</v>
      </c>
      <c r="J73" s="107"/>
      <c r="K73" s="101"/>
    </row>
    <row r="74" spans="1:11" ht="15.75" x14ac:dyDescent="0.25">
      <c r="A74" s="105"/>
      <c r="B74" s="106"/>
      <c r="C74" s="106"/>
      <c r="D74" s="106"/>
      <c r="E74" s="106"/>
      <c r="F74" s="106"/>
      <c r="G74" s="107"/>
      <c r="H74" s="105"/>
      <c r="I74" s="106"/>
      <c r="J74" s="107"/>
      <c r="K74" s="101"/>
    </row>
    <row r="75" spans="1:11" ht="15.75" x14ac:dyDescent="0.25">
      <c r="A75" s="105" t="s">
        <v>145</v>
      </c>
      <c r="B75" s="133" t="s">
        <v>218</v>
      </c>
      <c r="C75" s="106"/>
      <c r="D75" s="106"/>
      <c r="E75" s="106"/>
      <c r="F75" s="106"/>
      <c r="G75" s="107"/>
      <c r="H75" s="105" t="s">
        <v>118</v>
      </c>
      <c r="I75" s="106" t="s">
        <v>147</v>
      </c>
      <c r="J75" s="107"/>
      <c r="K75" s="101"/>
    </row>
    <row r="76" spans="1:11" ht="15.75" x14ac:dyDescent="0.25">
      <c r="A76" s="105"/>
      <c r="B76" s="106"/>
      <c r="C76" s="106"/>
      <c r="D76" s="106"/>
      <c r="E76" s="106"/>
      <c r="F76" s="106"/>
      <c r="G76" s="107"/>
      <c r="H76" s="105"/>
      <c r="I76" s="106"/>
      <c r="J76" s="107"/>
      <c r="K76" s="101"/>
    </row>
    <row r="77" spans="1:11" ht="15.75" x14ac:dyDescent="0.25">
      <c r="A77" s="105" t="s">
        <v>148</v>
      </c>
      <c r="B77" s="108" t="s">
        <v>266</v>
      </c>
      <c r="C77" s="106"/>
      <c r="D77" s="106"/>
      <c r="E77" s="106"/>
      <c r="F77" s="106"/>
      <c r="G77" s="107"/>
      <c r="H77" s="105" t="s">
        <v>267</v>
      </c>
      <c r="I77" s="106" t="s">
        <v>268</v>
      </c>
      <c r="J77" s="107"/>
      <c r="K77" s="101"/>
    </row>
    <row r="78" spans="1:11" ht="15.75" x14ac:dyDescent="0.25">
      <c r="A78" s="105"/>
      <c r="B78" s="106"/>
      <c r="C78" s="106"/>
      <c r="D78" s="106"/>
      <c r="E78" s="106"/>
      <c r="F78" s="106"/>
      <c r="G78" s="107"/>
      <c r="H78" s="105"/>
      <c r="I78" s="106"/>
      <c r="J78" s="107"/>
      <c r="K78" s="101"/>
    </row>
    <row r="79" spans="1:11" ht="15.75" x14ac:dyDescent="0.25">
      <c r="A79" s="105" t="s">
        <v>121</v>
      </c>
      <c r="B79" s="253" t="s">
        <v>265</v>
      </c>
      <c r="C79" s="106"/>
      <c r="D79" s="106"/>
      <c r="E79" s="106"/>
      <c r="F79" s="106" t="s">
        <v>122</v>
      </c>
      <c r="G79" s="110">
        <v>27</v>
      </c>
      <c r="H79" s="105" t="s">
        <v>123</v>
      </c>
      <c r="I79" s="101" t="s">
        <v>144</v>
      </c>
      <c r="J79" s="107"/>
      <c r="K79" s="101"/>
    </row>
    <row r="80" spans="1:11" ht="15.75" x14ac:dyDescent="0.25">
      <c r="A80" s="105"/>
      <c r="B80" s="108"/>
      <c r="C80" s="106"/>
      <c r="D80" s="106"/>
      <c r="E80" s="106"/>
      <c r="F80" s="106" t="s">
        <v>124</v>
      </c>
      <c r="G80" s="110">
        <v>0</v>
      </c>
      <c r="H80" s="105"/>
      <c r="I80" s="111"/>
      <c r="J80" s="107"/>
      <c r="K80" s="101"/>
    </row>
    <row r="81" spans="1:11" ht="15.75" x14ac:dyDescent="0.25">
      <c r="A81" s="105"/>
      <c r="B81" s="108"/>
      <c r="C81" s="106"/>
      <c r="D81" s="106"/>
      <c r="E81" s="106"/>
      <c r="F81" s="106"/>
      <c r="G81" s="109"/>
      <c r="H81" s="105"/>
      <c r="I81" s="112"/>
      <c r="J81" s="107"/>
      <c r="K81" s="101"/>
    </row>
    <row r="82" spans="1:11" ht="15.75" x14ac:dyDescent="0.25">
      <c r="A82" s="105"/>
      <c r="B82" s="106"/>
      <c r="C82" s="106"/>
      <c r="D82" s="106"/>
      <c r="E82" s="106"/>
      <c r="F82" s="106"/>
      <c r="G82" s="107"/>
      <c r="H82" s="105"/>
      <c r="I82" s="106"/>
      <c r="J82" s="107"/>
      <c r="K82" s="101"/>
    </row>
    <row r="83" spans="1:11" ht="16.5" thickBot="1" x14ac:dyDescent="0.3">
      <c r="A83" s="113"/>
      <c r="B83" s="114"/>
      <c r="C83" s="114"/>
      <c r="D83" s="114"/>
      <c r="E83" s="114"/>
      <c r="F83" s="114"/>
      <c r="G83" s="115"/>
      <c r="H83" s="113"/>
      <c r="I83" s="116"/>
      <c r="J83" s="117"/>
      <c r="K83" s="101"/>
    </row>
    <row r="84" spans="1:11" ht="16.5" thickBot="1" x14ac:dyDescent="0.3">
      <c r="A84" s="449" t="s">
        <v>125</v>
      </c>
      <c r="B84" s="450"/>
      <c r="C84" s="450"/>
      <c r="D84" s="450"/>
      <c r="E84" s="450"/>
      <c r="F84" s="450"/>
      <c r="G84" s="451"/>
      <c r="H84" s="449" t="s">
        <v>126</v>
      </c>
      <c r="I84" s="450"/>
      <c r="J84" s="451"/>
      <c r="K84" s="101"/>
    </row>
    <row r="85" spans="1:11" ht="16.5" thickBot="1" x14ac:dyDescent="0.3">
      <c r="A85" s="102"/>
      <c r="B85" s="103"/>
      <c r="C85" s="103"/>
      <c r="D85" s="103"/>
      <c r="E85" s="103"/>
      <c r="F85" s="103"/>
      <c r="G85" s="104"/>
      <c r="H85" s="106"/>
      <c r="I85" s="106"/>
      <c r="J85" s="107"/>
      <c r="K85" s="101"/>
    </row>
    <row r="86" spans="1:11" ht="15.75" x14ac:dyDescent="0.25">
      <c r="A86" s="118" t="s">
        <v>127</v>
      </c>
      <c r="B86" s="119"/>
      <c r="C86" s="118"/>
      <c r="D86" s="120" t="s">
        <v>128</v>
      </c>
      <c r="E86" s="119" t="s">
        <v>129</v>
      </c>
      <c r="F86" s="121"/>
      <c r="G86" s="120" t="s">
        <v>130</v>
      </c>
      <c r="H86" s="118" t="s">
        <v>127</v>
      </c>
      <c r="I86" s="121"/>
      <c r="J86" s="119" t="s">
        <v>95</v>
      </c>
      <c r="K86" s="101"/>
    </row>
    <row r="87" spans="1:11" ht="15.75" x14ac:dyDescent="0.25">
      <c r="A87" s="105"/>
      <c r="B87" s="107"/>
      <c r="C87" s="106"/>
      <c r="D87" s="107"/>
      <c r="E87" s="107"/>
      <c r="F87" s="106"/>
      <c r="G87" s="107"/>
      <c r="H87" s="106"/>
      <c r="I87" s="106"/>
      <c r="J87" s="107"/>
      <c r="K87" s="101"/>
    </row>
    <row r="88" spans="1:11" ht="15.75" x14ac:dyDescent="0.25">
      <c r="A88" s="105" t="s">
        <v>131</v>
      </c>
      <c r="B88" s="107"/>
      <c r="C88" s="106"/>
      <c r="D88" s="122">
        <f>'2.Labour-OCT-2020'!L62</f>
        <v>0</v>
      </c>
      <c r="E88" s="107">
        <v>0</v>
      </c>
      <c r="F88" s="106"/>
      <c r="G88" s="122">
        <v>28000</v>
      </c>
      <c r="H88" s="106" t="s">
        <v>132</v>
      </c>
      <c r="I88" s="106"/>
      <c r="J88" s="122"/>
      <c r="K88" s="101"/>
    </row>
    <row r="89" spans="1:11" ht="15.75" x14ac:dyDescent="0.25">
      <c r="A89" s="105" t="s">
        <v>133</v>
      </c>
      <c r="B89" s="107"/>
      <c r="C89" s="106"/>
      <c r="D89" s="122"/>
      <c r="E89" s="107">
        <v>0</v>
      </c>
      <c r="F89" s="106"/>
      <c r="G89" s="122"/>
      <c r="H89" s="106" t="s">
        <v>134</v>
      </c>
      <c r="I89" s="106"/>
      <c r="J89" s="122">
        <v>1800</v>
      </c>
      <c r="K89" s="101"/>
    </row>
    <row r="90" spans="1:11" ht="15.75" x14ac:dyDescent="0.25">
      <c r="A90" s="105" t="s">
        <v>135</v>
      </c>
      <c r="B90" s="107"/>
      <c r="C90" s="106"/>
      <c r="D90" s="122"/>
      <c r="E90" s="109"/>
      <c r="F90" s="106"/>
      <c r="G90" s="122"/>
      <c r="H90" s="111" t="s">
        <v>296</v>
      </c>
      <c r="I90" s="106"/>
      <c r="J90" s="122">
        <v>3167</v>
      </c>
      <c r="K90" s="101"/>
    </row>
    <row r="91" spans="1:11" ht="15.75" x14ac:dyDescent="0.25">
      <c r="A91" s="105" t="s">
        <v>136</v>
      </c>
      <c r="B91" s="107"/>
      <c r="C91" s="106"/>
      <c r="D91" s="122"/>
      <c r="E91" s="109">
        <v>0</v>
      </c>
      <c r="F91" s="106"/>
      <c r="G91" s="122"/>
      <c r="H91" s="111"/>
      <c r="I91" s="106"/>
      <c r="J91" s="122"/>
      <c r="K91" s="101"/>
    </row>
    <row r="92" spans="1:11" ht="15.75" x14ac:dyDescent="0.25">
      <c r="A92" s="105" t="s">
        <v>21</v>
      </c>
      <c r="B92" s="107"/>
      <c r="C92" s="106"/>
      <c r="D92" s="123"/>
      <c r="E92" s="109"/>
      <c r="F92" s="106"/>
      <c r="G92" s="123"/>
      <c r="H92" s="106"/>
      <c r="I92" s="106"/>
      <c r="J92" s="122"/>
      <c r="K92" s="101"/>
    </row>
    <row r="93" spans="1:11" ht="15.75" x14ac:dyDescent="0.25">
      <c r="A93" s="124"/>
      <c r="B93" s="107"/>
      <c r="C93" s="106"/>
      <c r="D93" s="110"/>
      <c r="E93" s="109"/>
      <c r="F93" s="106"/>
      <c r="G93" s="123"/>
      <c r="H93" s="106"/>
      <c r="I93" s="106"/>
      <c r="J93" s="122"/>
      <c r="K93" s="101"/>
    </row>
    <row r="94" spans="1:11" ht="15.75" x14ac:dyDescent="0.25">
      <c r="A94" s="105"/>
      <c r="B94" s="107"/>
      <c r="C94" s="106"/>
      <c r="D94" s="109"/>
      <c r="E94" s="109"/>
      <c r="F94" s="106"/>
      <c r="G94" s="107"/>
      <c r="H94" s="106"/>
      <c r="I94" s="106"/>
      <c r="J94" s="122"/>
      <c r="K94" s="101"/>
    </row>
    <row r="95" spans="1:11" ht="15.75" x14ac:dyDescent="0.25">
      <c r="A95" s="105"/>
      <c r="B95" s="107"/>
      <c r="C95" s="106"/>
      <c r="D95" s="107"/>
      <c r="E95" s="107"/>
      <c r="F95" s="106"/>
      <c r="G95" s="107"/>
      <c r="H95" s="106"/>
      <c r="I95" s="106"/>
      <c r="J95" s="122"/>
      <c r="K95" s="101"/>
    </row>
    <row r="96" spans="1:11" ht="16.5" thickBot="1" x14ac:dyDescent="0.3">
      <c r="A96" s="125" t="s">
        <v>138</v>
      </c>
      <c r="B96" s="126"/>
      <c r="C96" s="127"/>
      <c r="D96" s="128">
        <f>SUM(D87:D95)</f>
        <v>0</v>
      </c>
      <c r="E96" s="126">
        <f>SUM(E88:E95)</f>
        <v>0</v>
      </c>
      <c r="F96" s="127"/>
      <c r="G96" s="129">
        <f>SUM(G87:G95)</f>
        <v>28000</v>
      </c>
      <c r="H96" s="127" t="s">
        <v>139</v>
      </c>
      <c r="I96" s="127"/>
      <c r="J96" s="129">
        <f>SUM(J87:J95)</f>
        <v>4967</v>
      </c>
      <c r="K96" s="101"/>
    </row>
    <row r="97" spans="1:11" ht="15.75" x14ac:dyDescent="0.25">
      <c r="A97" s="130" t="s">
        <v>140</v>
      </c>
      <c r="B97" s="131">
        <f>+E96</f>
        <v>0</v>
      </c>
      <c r="C97" s="106"/>
      <c r="D97" s="106"/>
      <c r="E97" s="106"/>
      <c r="F97" s="106"/>
      <c r="G97" s="107"/>
      <c r="H97" s="106"/>
      <c r="I97" s="106"/>
      <c r="J97" s="122"/>
      <c r="K97" s="101"/>
    </row>
    <row r="98" spans="1:11" ht="15.75" x14ac:dyDescent="0.25">
      <c r="A98" s="130" t="s">
        <v>141</v>
      </c>
      <c r="B98" s="132">
        <f>+G96-J96</f>
        <v>23033</v>
      </c>
      <c r="C98" s="133"/>
      <c r="D98" s="133"/>
      <c r="E98" s="133"/>
      <c r="F98" s="133"/>
      <c r="G98" s="134"/>
      <c r="H98" s="133"/>
      <c r="I98" s="106"/>
      <c r="J98" s="122"/>
      <c r="K98" s="101"/>
    </row>
    <row r="99" spans="1:11" ht="16.5" thickBot="1" x14ac:dyDescent="0.3">
      <c r="A99" s="125" t="s">
        <v>142</v>
      </c>
      <c r="B99" s="135">
        <f>B98+B97</f>
        <v>23033</v>
      </c>
      <c r="C99" s="114"/>
      <c r="D99" s="114"/>
      <c r="E99" s="114"/>
      <c r="F99" s="114"/>
      <c r="G99" s="115"/>
      <c r="H99" s="114"/>
      <c r="I99" s="114"/>
      <c r="J99" s="115"/>
      <c r="K99" s="101"/>
    </row>
    <row r="101" spans="1:11" ht="15.75" thickBot="1" x14ac:dyDescent="0.3"/>
    <row r="102" spans="1:11" ht="15.75" x14ac:dyDescent="0.25">
      <c r="A102" s="102"/>
      <c r="B102" s="103"/>
      <c r="C102" s="103"/>
      <c r="D102" s="103"/>
      <c r="E102" s="103"/>
      <c r="F102" s="103"/>
      <c r="G102" s="103"/>
      <c r="H102" s="103"/>
      <c r="I102" s="103"/>
      <c r="J102" s="104"/>
      <c r="K102" s="101"/>
    </row>
    <row r="103" spans="1:11" ht="25.5" customHeight="1" thickBot="1" x14ac:dyDescent="0.3">
      <c r="A103" s="452" t="s">
        <v>115</v>
      </c>
      <c r="B103" s="453"/>
      <c r="C103" s="453"/>
      <c r="D103" s="453"/>
      <c r="E103" s="453"/>
      <c r="F103" s="453"/>
      <c r="G103" s="453"/>
      <c r="H103" s="453"/>
      <c r="I103" s="453"/>
      <c r="J103" s="454"/>
      <c r="K103" s="101"/>
    </row>
    <row r="104" spans="1:11" ht="16.5" thickBot="1" x14ac:dyDescent="0.3">
      <c r="A104" s="449" t="s">
        <v>231</v>
      </c>
      <c r="B104" s="450"/>
      <c r="C104" s="450"/>
      <c r="D104" s="450"/>
      <c r="E104" s="450"/>
      <c r="F104" s="450"/>
      <c r="G104" s="450"/>
      <c r="H104" s="450"/>
      <c r="I104" s="450"/>
      <c r="J104" s="451"/>
      <c r="K104" s="101"/>
    </row>
    <row r="105" spans="1:11" ht="15.75" x14ac:dyDescent="0.25">
      <c r="A105" s="102"/>
      <c r="B105" s="103"/>
      <c r="C105" s="103"/>
      <c r="D105" s="103"/>
      <c r="E105" s="103"/>
      <c r="F105" s="103"/>
      <c r="G105" s="104"/>
      <c r="H105" s="102"/>
      <c r="I105" s="103"/>
      <c r="J105" s="104"/>
      <c r="K105" s="101"/>
    </row>
    <row r="106" spans="1:11" ht="15.75" x14ac:dyDescent="0.25">
      <c r="A106" s="105"/>
      <c r="B106" s="106"/>
      <c r="C106" s="106"/>
      <c r="D106" s="106"/>
      <c r="E106" s="106"/>
      <c r="F106" s="106"/>
      <c r="G106" s="107"/>
      <c r="H106" s="105" t="s">
        <v>116</v>
      </c>
      <c r="I106" s="106" t="s">
        <v>117</v>
      </c>
      <c r="J106" s="107"/>
      <c r="K106" s="101"/>
    </row>
    <row r="107" spans="1:11" ht="15.75" x14ac:dyDescent="0.25">
      <c r="A107" s="105"/>
      <c r="B107" s="106"/>
      <c r="C107" s="106"/>
      <c r="D107" s="106"/>
      <c r="E107" s="106"/>
      <c r="F107" s="106"/>
      <c r="G107" s="107"/>
      <c r="H107" s="105"/>
      <c r="I107" s="106"/>
      <c r="J107" s="107"/>
      <c r="K107" s="101"/>
    </row>
    <row r="108" spans="1:11" ht="15.75" x14ac:dyDescent="0.25">
      <c r="A108" s="105" t="s">
        <v>145</v>
      </c>
      <c r="B108" s="133" t="s">
        <v>195</v>
      </c>
      <c r="C108" s="106"/>
      <c r="D108" s="106"/>
      <c r="E108" s="106"/>
      <c r="F108" s="106"/>
      <c r="G108" s="107"/>
      <c r="H108" s="105" t="s">
        <v>118</v>
      </c>
      <c r="I108" s="106" t="s">
        <v>147</v>
      </c>
      <c r="J108" s="107"/>
      <c r="K108" s="101"/>
    </row>
    <row r="109" spans="1:11" ht="15.75" x14ac:dyDescent="0.25">
      <c r="A109" s="105"/>
      <c r="B109" s="106"/>
      <c r="C109" s="106"/>
      <c r="D109" s="106"/>
      <c r="E109" s="106"/>
      <c r="F109" s="106"/>
      <c r="G109" s="107"/>
      <c r="H109" s="105"/>
      <c r="I109" s="106"/>
      <c r="J109" s="107"/>
      <c r="K109" s="101"/>
    </row>
    <row r="110" spans="1:11" ht="15.75" x14ac:dyDescent="0.25">
      <c r="A110" s="105" t="s">
        <v>148</v>
      </c>
      <c r="B110" s="108" t="s">
        <v>110</v>
      </c>
      <c r="C110" s="106"/>
      <c r="D110" s="106"/>
      <c r="E110" s="106"/>
      <c r="F110" s="106"/>
      <c r="G110" s="107"/>
      <c r="H110" s="105" t="s">
        <v>119</v>
      </c>
      <c r="I110" s="106" t="s">
        <v>120</v>
      </c>
      <c r="J110" s="107"/>
      <c r="K110" s="101"/>
    </row>
    <row r="111" spans="1:11" ht="15.75" x14ac:dyDescent="0.25">
      <c r="A111" s="105"/>
      <c r="B111" s="106"/>
      <c r="C111" s="106"/>
      <c r="D111" s="106"/>
      <c r="E111" s="106"/>
      <c r="F111" s="106"/>
      <c r="G111" s="107"/>
      <c r="H111" s="105"/>
      <c r="I111" s="106"/>
      <c r="J111" s="107"/>
      <c r="K111" s="101"/>
    </row>
    <row r="112" spans="1:11" ht="15.75" x14ac:dyDescent="0.25">
      <c r="A112" s="105" t="s">
        <v>121</v>
      </c>
      <c r="B112" s="253">
        <v>43133</v>
      </c>
      <c r="C112" s="106"/>
      <c r="D112" s="106"/>
      <c r="E112" s="106"/>
      <c r="F112" s="106" t="s">
        <v>122</v>
      </c>
      <c r="G112" s="110">
        <v>26</v>
      </c>
      <c r="H112" s="105" t="s">
        <v>123</v>
      </c>
      <c r="I112" s="101" t="s">
        <v>144</v>
      </c>
      <c r="J112" s="107"/>
      <c r="K112" s="101"/>
    </row>
    <row r="113" spans="1:11" ht="15.75" x14ac:dyDescent="0.25">
      <c r="A113" s="105"/>
      <c r="B113" s="108"/>
      <c r="C113" s="106"/>
      <c r="D113" s="106"/>
      <c r="E113" s="106"/>
      <c r="F113" s="106" t="s">
        <v>124</v>
      </c>
      <c r="G113" s="110">
        <v>0</v>
      </c>
      <c r="H113" s="105"/>
      <c r="I113" s="111"/>
      <c r="J113" s="107"/>
      <c r="K113" s="101"/>
    </row>
    <row r="114" spans="1:11" ht="15.75" x14ac:dyDescent="0.25">
      <c r="A114" s="105"/>
      <c r="B114" s="108"/>
      <c r="C114" s="106"/>
      <c r="D114" s="106"/>
      <c r="E114" s="106"/>
      <c r="F114" s="106"/>
      <c r="G114" s="109"/>
      <c r="H114" s="105"/>
      <c r="I114" s="112"/>
      <c r="J114" s="107"/>
      <c r="K114" s="101"/>
    </row>
    <row r="115" spans="1:11" ht="15.75" x14ac:dyDescent="0.25">
      <c r="A115" s="105"/>
      <c r="B115" s="106"/>
      <c r="C115" s="106"/>
      <c r="D115" s="106"/>
      <c r="E115" s="106"/>
      <c r="F115" s="106"/>
      <c r="G115" s="107"/>
      <c r="H115" s="105"/>
      <c r="I115" s="106"/>
      <c r="J115" s="107"/>
      <c r="K115" s="101"/>
    </row>
    <row r="116" spans="1:11" ht="16.5" thickBot="1" x14ac:dyDescent="0.3">
      <c r="A116" s="113"/>
      <c r="B116" s="114"/>
      <c r="C116" s="114"/>
      <c r="D116" s="114"/>
      <c r="E116" s="114"/>
      <c r="F116" s="114"/>
      <c r="G116" s="115"/>
      <c r="H116" s="113"/>
      <c r="I116" s="116"/>
      <c r="J116" s="117"/>
      <c r="K116" s="101"/>
    </row>
    <row r="117" spans="1:11" ht="16.5" thickBot="1" x14ac:dyDescent="0.3">
      <c r="A117" s="449" t="s">
        <v>125</v>
      </c>
      <c r="B117" s="450"/>
      <c r="C117" s="450"/>
      <c r="D117" s="450"/>
      <c r="E117" s="450"/>
      <c r="F117" s="450"/>
      <c r="G117" s="451"/>
      <c r="H117" s="449" t="s">
        <v>126</v>
      </c>
      <c r="I117" s="450"/>
      <c r="J117" s="451"/>
      <c r="K117" s="101"/>
    </row>
    <row r="118" spans="1:11" ht="16.5" thickBot="1" x14ac:dyDescent="0.3">
      <c r="A118" s="102"/>
      <c r="B118" s="103"/>
      <c r="C118" s="103"/>
      <c r="D118" s="103"/>
      <c r="E118" s="103"/>
      <c r="F118" s="103"/>
      <c r="G118" s="104"/>
      <c r="H118" s="106"/>
      <c r="I118" s="106"/>
      <c r="J118" s="107"/>
      <c r="K118" s="101"/>
    </row>
    <row r="119" spans="1:11" ht="15.75" x14ac:dyDescent="0.25">
      <c r="A119" s="118" t="s">
        <v>127</v>
      </c>
      <c r="B119" s="119"/>
      <c r="C119" s="118"/>
      <c r="D119" s="120" t="s">
        <v>128</v>
      </c>
      <c r="E119" s="119" t="s">
        <v>129</v>
      </c>
      <c r="F119" s="121"/>
      <c r="G119" s="120" t="s">
        <v>130</v>
      </c>
      <c r="H119" s="118" t="s">
        <v>127</v>
      </c>
      <c r="I119" s="121"/>
      <c r="J119" s="119" t="s">
        <v>95</v>
      </c>
      <c r="K119" s="101"/>
    </row>
    <row r="120" spans="1:11" ht="15.75" x14ac:dyDescent="0.25">
      <c r="A120" s="105"/>
      <c r="B120" s="107"/>
      <c r="C120" s="106"/>
      <c r="D120" s="107"/>
      <c r="E120" s="107"/>
      <c r="F120" s="106"/>
      <c r="G120" s="107"/>
      <c r="H120" s="106"/>
      <c r="I120" s="106"/>
      <c r="J120" s="107"/>
      <c r="K120" s="101"/>
    </row>
    <row r="121" spans="1:11" ht="15.75" x14ac:dyDescent="0.25">
      <c r="A121" s="105" t="s">
        <v>131</v>
      </c>
      <c r="B121" s="107"/>
      <c r="C121" s="106"/>
      <c r="D121" s="122">
        <f>'2.Labour-OCT-2020'!L95</f>
        <v>0</v>
      </c>
      <c r="E121" s="107">
        <v>0</v>
      </c>
      <c r="F121" s="106"/>
      <c r="G121" s="122">
        <v>18000</v>
      </c>
      <c r="H121" s="106" t="s">
        <v>132</v>
      </c>
      <c r="I121" s="106"/>
      <c r="J121" s="122">
        <v>93</v>
      </c>
      <c r="K121" s="101"/>
    </row>
    <row r="122" spans="1:11" ht="15.75" x14ac:dyDescent="0.25">
      <c r="A122" s="105" t="s">
        <v>133</v>
      </c>
      <c r="B122" s="107"/>
      <c r="C122" s="106"/>
      <c r="D122" s="122"/>
      <c r="E122" s="107">
        <v>0</v>
      </c>
      <c r="F122" s="106"/>
      <c r="G122" s="122"/>
      <c r="H122" s="106" t="s">
        <v>134</v>
      </c>
      <c r="I122" s="106"/>
      <c r="J122" s="122">
        <v>1196</v>
      </c>
      <c r="K122" s="101"/>
    </row>
    <row r="123" spans="1:11" ht="15.75" x14ac:dyDescent="0.25">
      <c r="A123" s="105" t="s">
        <v>135</v>
      </c>
      <c r="B123" s="107"/>
      <c r="C123" s="106"/>
      <c r="D123" s="122"/>
      <c r="E123" s="109">
        <v>0</v>
      </c>
      <c r="F123" s="106"/>
      <c r="G123" s="122"/>
      <c r="H123" s="111" t="s">
        <v>137</v>
      </c>
      <c r="I123" s="106"/>
      <c r="J123" s="122"/>
      <c r="K123" s="101"/>
    </row>
    <row r="124" spans="1:11" ht="15.75" x14ac:dyDescent="0.25">
      <c r="A124" s="105" t="s">
        <v>136</v>
      </c>
      <c r="B124" s="107"/>
      <c r="C124" s="106"/>
      <c r="D124" s="122"/>
      <c r="E124" s="109">
        <v>0</v>
      </c>
      <c r="F124" s="106"/>
      <c r="G124" s="122"/>
      <c r="H124" s="111" t="s">
        <v>193</v>
      </c>
      <c r="I124" s="106"/>
      <c r="J124" s="122"/>
      <c r="K124" s="101"/>
    </row>
    <row r="125" spans="1:11" ht="15.75" x14ac:dyDescent="0.25">
      <c r="A125" s="105" t="s">
        <v>21</v>
      </c>
      <c r="B125" s="107"/>
      <c r="C125" s="106"/>
      <c r="D125" s="123"/>
      <c r="E125" s="109">
        <v>0</v>
      </c>
      <c r="F125" s="106"/>
      <c r="G125" s="123"/>
      <c r="H125" s="106"/>
      <c r="I125" s="106"/>
      <c r="J125" s="122"/>
      <c r="K125" s="101"/>
    </row>
    <row r="126" spans="1:11" ht="15.75" x14ac:dyDescent="0.25">
      <c r="A126" s="124"/>
      <c r="B126" s="107"/>
      <c r="C126" s="106"/>
      <c r="D126" s="110"/>
      <c r="E126" s="109"/>
      <c r="F126" s="106"/>
      <c r="G126" s="123"/>
      <c r="H126" s="106"/>
      <c r="I126" s="106"/>
      <c r="J126" s="122"/>
      <c r="K126" s="101"/>
    </row>
    <row r="127" spans="1:11" ht="15.75" x14ac:dyDescent="0.25">
      <c r="A127" s="105"/>
      <c r="B127" s="107"/>
      <c r="C127" s="106"/>
      <c r="D127" s="109"/>
      <c r="E127" s="109"/>
      <c r="F127" s="106"/>
      <c r="G127" s="107"/>
      <c r="H127" s="106"/>
      <c r="I127" s="106"/>
      <c r="J127" s="122"/>
      <c r="K127" s="101"/>
    </row>
    <row r="128" spans="1:11" ht="15.75" x14ac:dyDescent="0.25">
      <c r="A128" s="105"/>
      <c r="B128" s="107"/>
      <c r="C128" s="106"/>
      <c r="D128" s="107"/>
      <c r="E128" s="107"/>
      <c r="F128" s="106"/>
      <c r="G128" s="107"/>
      <c r="H128" s="106"/>
      <c r="I128" s="106"/>
      <c r="J128" s="122"/>
      <c r="K128" s="101"/>
    </row>
    <row r="129" spans="1:11" ht="16.5" thickBot="1" x14ac:dyDescent="0.3">
      <c r="A129" s="125" t="s">
        <v>138</v>
      </c>
      <c r="B129" s="126"/>
      <c r="C129" s="127"/>
      <c r="D129" s="128">
        <f>SUM(D120:D128)</f>
        <v>0</v>
      </c>
      <c r="E129" s="126">
        <f>SUM(E121:E128)</f>
        <v>0</v>
      </c>
      <c r="F129" s="127"/>
      <c r="G129" s="129">
        <f>SUM(G120:G128)</f>
        <v>18000</v>
      </c>
      <c r="H129" s="127" t="s">
        <v>139</v>
      </c>
      <c r="I129" s="127"/>
      <c r="J129" s="129">
        <f>SUM(J120:J128)</f>
        <v>1289</v>
      </c>
      <c r="K129" s="101"/>
    </row>
    <row r="130" spans="1:11" ht="15.75" x14ac:dyDescent="0.25">
      <c r="A130" s="130" t="s">
        <v>140</v>
      </c>
      <c r="B130" s="131">
        <f>+E129</f>
        <v>0</v>
      </c>
      <c r="C130" s="106"/>
      <c r="D130" s="106"/>
      <c r="E130" s="106"/>
      <c r="F130" s="106"/>
      <c r="G130" s="107"/>
      <c r="H130" s="106"/>
      <c r="I130" s="106"/>
      <c r="J130" s="122"/>
      <c r="K130" s="101"/>
    </row>
    <row r="131" spans="1:11" ht="15.75" x14ac:dyDescent="0.25">
      <c r="A131" s="130" t="s">
        <v>141</v>
      </c>
      <c r="B131" s="132">
        <f>+G129-J129</f>
        <v>16711</v>
      </c>
      <c r="C131" s="133"/>
      <c r="D131" s="133"/>
      <c r="E131" s="133"/>
      <c r="F131" s="133"/>
      <c r="G131" s="134"/>
      <c r="H131" s="133"/>
      <c r="I131" s="106"/>
      <c r="J131" s="122"/>
      <c r="K131" s="101"/>
    </row>
    <row r="132" spans="1:11" ht="16.5" thickBot="1" x14ac:dyDescent="0.3">
      <c r="A132" s="125" t="s">
        <v>142</v>
      </c>
      <c r="B132" s="135">
        <f>B131+B130</f>
        <v>16711</v>
      </c>
      <c r="C132" s="114"/>
      <c r="D132" s="114"/>
      <c r="E132" s="114"/>
      <c r="F132" s="114"/>
      <c r="G132" s="115"/>
      <c r="H132" s="114"/>
      <c r="I132" s="114"/>
      <c r="J132" s="115"/>
      <c r="K132" s="101"/>
    </row>
    <row r="133" spans="1:11" ht="15.75" thickBot="1" x14ac:dyDescent="0.3"/>
    <row r="134" spans="1:11" ht="15.75" x14ac:dyDescent="0.25">
      <c r="A134" s="102"/>
      <c r="B134" s="103"/>
      <c r="C134" s="103"/>
      <c r="D134" s="103"/>
      <c r="E134" s="103"/>
      <c r="F134" s="103"/>
      <c r="G134" s="103"/>
      <c r="H134" s="103"/>
      <c r="I134" s="103"/>
      <c r="J134" s="104"/>
      <c r="K134" s="101"/>
    </row>
    <row r="135" spans="1:11" ht="25.5" customHeight="1" thickBot="1" x14ac:dyDescent="0.3">
      <c r="A135" s="452" t="s">
        <v>115</v>
      </c>
      <c r="B135" s="453"/>
      <c r="C135" s="453"/>
      <c r="D135" s="453"/>
      <c r="E135" s="453"/>
      <c r="F135" s="453"/>
      <c r="G135" s="453"/>
      <c r="H135" s="453"/>
      <c r="I135" s="453"/>
      <c r="J135" s="454"/>
      <c r="K135" s="101"/>
    </row>
    <row r="136" spans="1:11" ht="16.5" thickBot="1" x14ac:dyDescent="0.3">
      <c r="A136" s="449" t="s">
        <v>194</v>
      </c>
      <c r="B136" s="450"/>
      <c r="C136" s="450"/>
      <c r="D136" s="450"/>
      <c r="E136" s="450"/>
      <c r="F136" s="450"/>
      <c r="G136" s="450"/>
      <c r="H136" s="450"/>
      <c r="I136" s="450"/>
      <c r="J136" s="451"/>
      <c r="K136" s="101"/>
    </row>
    <row r="137" spans="1:11" ht="15.75" x14ac:dyDescent="0.25">
      <c r="A137" s="102"/>
      <c r="B137" s="103"/>
      <c r="C137" s="103"/>
      <c r="D137" s="103"/>
      <c r="E137" s="103"/>
      <c r="F137" s="103"/>
      <c r="G137" s="104"/>
      <c r="H137" s="102"/>
      <c r="I137" s="103"/>
      <c r="J137" s="104"/>
      <c r="K137" s="101"/>
    </row>
    <row r="138" spans="1:11" ht="15.75" x14ac:dyDescent="0.25">
      <c r="A138" s="105"/>
      <c r="B138" s="106"/>
      <c r="C138" s="106"/>
      <c r="D138" s="106"/>
      <c r="E138" s="106"/>
      <c r="F138" s="106"/>
      <c r="G138" s="107"/>
      <c r="H138" s="105" t="s">
        <v>116</v>
      </c>
      <c r="I138" s="106" t="s">
        <v>117</v>
      </c>
      <c r="J138" s="107"/>
      <c r="K138" s="101"/>
    </row>
    <row r="139" spans="1:11" ht="15.75" x14ac:dyDescent="0.25">
      <c r="A139" s="105"/>
      <c r="B139" s="106"/>
      <c r="C139" s="106"/>
      <c r="D139" s="106"/>
      <c r="E139" s="106"/>
      <c r="F139" s="106"/>
      <c r="G139" s="107"/>
      <c r="H139" s="105"/>
      <c r="I139" s="106"/>
      <c r="J139" s="107"/>
      <c r="K139" s="101"/>
    </row>
    <row r="140" spans="1:11" ht="15.75" x14ac:dyDescent="0.25">
      <c r="A140" s="105" t="s">
        <v>145</v>
      </c>
      <c r="B140" s="133" t="s">
        <v>150</v>
      </c>
      <c r="C140" s="106"/>
      <c r="D140" s="106"/>
      <c r="E140" s="106"/>
      <c r="F140" s="106"/>
      <c r="G140" s="107"/>
      <c r="H140" s="105" t="s">
        <v>118</v>
      </c>
      <c r="I140" s="106" t="s">
        <v>147</v>
      </c>
      <c r="J140" s="107"/>
      <c r="K140" s="101"/>
    </row>
    <row r="141" spans="1:11" ht="15.75" x14ac:dyDescent="0.25">
      <c r="A141" s="105"/>
      <c r="B141" s="106"/>
      <c r="C141" s="106"/>
      <c r="D141" s="106"/>
      <c r="E141" s="106"/>
      <c r="F141" s="106"/>
      <c r="G141" s="107"/>
      <c r="H141" s="105"/>
      <c r="I141" s="106"/>
      <c r="J141" s="107"/>
      <c r="K141" s="101"/>
    </row>
    <row r="142" spans="1:11" ht="15.75" x14ac:dyDescent="0.25">
      <c r="A142" s="105" t="s">
        <v>148</v>
      </c>
      <c r="B142" s="108" t="s">
        <v>113</v>
      </c>
      <c r="C142" s="106"/>
      <c r="D142" s="106"/>
      <c r="E142" s="106"/>
      <c r="F142" s="106"/>
      <c r="G142" s="107"/>
      <c r="H142" s="105" t="s">
        <v>119</v>
      </c>
      <c r="I142" s="106" t="s">
        <v>113</v>
      </c>
      <c r="J142" s="107"/>
      <c r="K142" s="101"/>
    </row>
    <row r="143" spans="1:11" ht="15.75" x14ac:dyDescent="0.25">
      <c r="A143" s="105"/>
      <c r="B143" s="106"/>
      <c r="C143" s="106"/>
      <c r="D143" s="106"/>
      <c r="E143" s="106"/>
      <c r="F143" s="106"/>
      <c r="G143" s="107"/>
      <c r="H143" s="105"/>
      <c r="I143" s="106"/>
      <c r="J143" s="107"/>
      <c r="K143" s="101"/>
    </row>
    <row r="144" spans="1:11" ht="15.75" x14ac:dyDescent="0.25">
      <c r="A144" s="105" t="s">
        <v>121</v>
      </c>
      <c r="B144" s="218" t="s">
        <v>192</v>
      </c>
      <c r="C144" s="106"/>
      <c r="D144" s="106"/>
      <c r="E144" s="106"/>
      <c r="F144" s="106" t="s">
        <v>122</v>
      </c>
      <c r="G144" s="110">
        <v>23.5</v>
      </c>
      <c r="H144" s="105" t="s">
        <v>123</v>
      </c>
      <c r="I144" s="101" t="s">
        <v>144</v>
      </c>
      <c r="J144" s="107"/>
      <c r="K144" s="101"/>
    </row>
    <row r="145" spans="1:11" ht="15.75" x14ac:dyDescent="0.25">
      <c r="A145" s="105"/>
      <c r="B145" s="108"/>
      <c r="C145" s="106"/>
      <c r="D145" s="106"/>
      <c r="E145" s="106"/>
      <c r="F145" s="106" t="s">
        <v>124</v>
      </c>
      <c r="G145" s="110">
        <v>0</v>
      </c>
      <c r="H145" s="105"/>
      <c r="I145" s="111"/>
      <c r="J145" s="107"/>
      <c r="K145" s="101"/>
    </row>
    <row r="146" spans="1:11" ht="15.75" x14ac:dyDescent="0.25">
      <c r="A146" s="105"/>
      <c r="B146" s="108"/>
      <c r="C146" s="106"/>
      <c r="D146" s="106"/>
      <c r="E146" s="106"/>
      <c r="F146" s="106"/>
      <c r="G146" s="109"/>
      <c r="H146" s="105"/>
      <c r="I146" s="112"/>
      <c r="J146" s="107"/>
      <c r="K146" s="101"/>
    </row>
    <row r="147" spans="1:11" ht="15.75" x14ac:dyDescent="0.25">
      <c r="A147" s="105"/>
      <c r="B147" s="106"/>
      <c r="C147" s="106"/>
      <c r="D147" s="106"/>
      <c r="E147" s="106"/>
      <c r="F147" s="106"/>
      <c r="G147" s="107"/>
      <c r="H147" s="105"/>
      <c r="I147" s="106"/>
      <c r="J147" s="107"/>
      <c r="K147" s="101"/>
    </row>
    <row r="148" spans="1:11" ht="16.5" thickBot="1" x14ac:dyDescent="0.3">
      <c r="A148" s="113"/>
      <c r="B148" s="114"/>
      <c r="C148" s="114"/>
      <c r="D148" s="114"/>
      <c r="E148" s="114"/>
      <c r="F148" s="114"/>
      <c r="G148" s="115"/>
      <c r="H148" s="113"/>
      <c r="I148" s="116"/>
      <c r="J148" s="117"/>
      <c r="K148" s="101"/>
    </row>
    <row r="149" spans="1:11" ht="16.5" thickBot="1" x14ac:dyDescent="0.3">
      <c r="A149" s="449" t="s">
        <v>125</v>
      </c>
      <c r="B149" s="450"/>
      <c r="C149" s="450"/>
      <c r="D149" s="450"/>
      <c r="E149" s="450"/>
      <c r="F149" s="450"/>
      <c r="G149" s="451"/>
      <c r="H149" s="449" t="s">
        <v>126</v>
      </c>
      <c r="I149" s="450"/>
      <c r="J149" s="451"/>
      <c r="K149" s="101"/>
    </row>
    <row r="150" spans="1:11" ht="16.5" thickBot="1" x14ac:dyDescent="0.3">
      <c r="A150" s="102"/>
      <c r="B150" s="103"/>
      <c r="C150" s="103"/>
      <c r="D150" s="103"/>
      <c r="E150" s="103"/>
      <c r="F150" s="103"/>
      <c r="G150" s="104"/>
      <c r="H150" s="106"/>
      <c r="I150" s="106"/>
      <c r="J150" s="107"/>
      <c r="K150" s="101"/>
    </row>
    <row r="151" spans="1:11" ht="15.75" x14ac:dyDescent="0.25">
      <c r="A151" s="118" t="s">
        <v>127</v>
      </c>
      <c r="B151" s="119"/>
      <c r="C151" s="118"/>
      <c r="D151" s="120" t="s">
        <v>128</v>
      </c>
      <c r="E151" s="119" t="s">
        <v>129</v>
      </c>
      <c r="F151" s="121"/>
      <c r="G151" s="120" t="s">
        <v>130</v>
      </c>
      <c r="H151" s="118" t="s">
        <v>127</v>
      </c>
      <c r="I151" s="121"/>
      <c r="J151" s="119" t="s">
        <v>95</v>
      </c>
      <c r="K151" s="101"/>
    </row>
    <row r="152" spans="1:11" ht="15.75" x14ac:dyDescent="0.25">
      <c r="A152" s="105"/>
      <c r="B152" s="107"/>
      <c r="C152" s="106"/>
      <c r="D152" s="107"/>
      <c r="E152" s="107"/>
      <c r="F152" s="106"/>
      <c r="G152" s="107"/>
      <c r="H152" s="106"/>
      <c r="I152" s="106"/>
      <c r="J152" s="107"/>
      <c r="K152" s="101"/>
    </row>
    <row r="153" spans="1:11" ht="15.75" x14ac:dyDescent="0.25">
      <c r="A153" s="105" t="s">
        <v>131</v>
      </c>
      <c r="B153" s="107"/>
      <c r="C153" s="106"/>
      <c r="D153" s="122">
        <f>'2.Labour-OCT-2020'!L127</f>
        <v>0</v>
      </c>
      <c r="E153" s="107">
        <v>0</v>
      </c>
      <c r="F153" s="106"/>
      <c r="G153" s="122">
        <v>16262</v>
      </c>
      <c r="H153" s="106" t="s">
        <v>132</v>
      </c>
      <c r="I153" s="106"/>
      <c r="J153" s="122">
        <v>122</v>
      </c>
      <c r="K153" s="101"/>
    </row>
    <row r="154" spans="1:11" ht="15.75" x14ac:dyDescent="0.25">
      <c r="A154" s="105" t="s">
        <v>133</v>
      </c>
      <c r="B154" s="107"/>
      <c r="C154" s="106"/>
      <c r="D154" s="122"/>
      <c r="E154" s="107">
        <v>0</v>
      </c>
      <c r="F154" s="106"/>
      <c r="G154" s="122"/>
      <c r="H154" s="106" t="s">
        <v>134</v>
      </c>
      <c r="I154" s="106"/>
      <c r="J154" s="122">
        <v>1561</v>
      </c>
      <c r="K154" s="101"/>
    </row>
    <row r="155" spans="1:11" ht="15.75" x14ac:dyDescent="0.25">
      <c r="A155" s="105" t="s">
        <v>135</v>
      </c>
      <c r="B155" s="107"/>
      <c r="C155" s="106"/>
      <c r="D155" s="122"/>
      <c r="E155" s="109">
        <v>0</v>
      </c>
      <c r="F155" s="106"/>
      <c r="G155" s="122"/>
      <c r="H155" s="111" t="s">
        <v>137</v>
      </c>
      <c r="I155" s="106"/>
      <c r="J155" s="122"/>
      <c r="K155" s="101"/>
    </row>
    <row r="156" spans="1:11" ht="15.75" x14ac:dyDescent="0.25">
      <c r="A156" s="105" t="s">
        <v>136</v>
      </c>
      <c r="B156" s="107"/>
      <c r="C156" s="106"/>
      <c r="D156" s="122"/>
      <c r="E156" s="109">
        <v>0</v>
      </c>
      <c r="F156" s="106"/>
      <c r="G156" s="122"/>
      <c r="H156" s="111" t="s">
        <v>193</v>
      </c>
      <c r="I156" s="106"/>
      <c r="J156" s="122">
        <v>10</v>
      </c>
      <c r="K156" s="101"/>
    </row>
    <row r="157" spans="1:11" ht="15.75" x14ac:dyDescent="0.25">
      <c r="A157" s="105" t="s">
        <v>21</v>
      </c>
      <c r="B157" s="107"/>
      <c r="C157" s="106"/>
      <c r="D157" s="123"/>
      <c r="E157" s="109">
        <v>0</v>
      </c>
      <c r="F157" s="106"/>
      <c r="G157" s="123"/>
      <c r="H157" s="106"/>
      <c r="I157" s="106"/>
      <c r="J157" s="122"/>
      <c r="K157" s="101"/>
    </row>
    <row r="158" spans="1:11" ht="15.75" x14ac:dyDescent="0.25">
      <c r="A158" s="124"/>
      <c r="B158" s="107"/>
      <c r="C158" s="106"/>
      <c r="D158" s="110"/>
      <c r="E158" s="109"/>
      <c r="F158" s="106"/>
      <c r="G158" s="123"/>
      <c r="H158" s="106"/>
      <c r="I158" s="106"/>
      <c r="J158" s="122"/>
      <c r="K158" s="101"/>
    </row>
    <row r="159" spans="1:11" ht="15.75" x14ac:dyDescent="0.25">
      <c r="A159" s="105"/>
      <c r="B159" s="107"/>
      <c r="C159" s="106"/>
      <c r="D159" s="109"/>
      <c r="E159" s="109"/>
      <c r="F159" s="106"/>
      <c r="G159" s="107"/>
      <c r="H159" s="106"/>
      <c r="I159" s="106"/>
      <c r="J159" s="122"/>
      <c r="K159" s="101"/>
    </row>
    <row r="160" spans="1:11" ht="15.75" x14ac:dyDescent="0.25">
      <c r="A160" s="105"/>
      <c r="B160" s="107"/>
      <c r="C160" s="106"/>
      <c r="D160" s="107"/>
      <c r="E160" s="107"/>
      <c r="F160" s="106"/>
      <c r="G160" s="107"/>
      <c r="H160" s="106"/>
      <c r="I160" s="106"/>
      <c r="J160" s="122"/>
      <c r="K160" s="101"/>
    </row>
    <row r="161" spans="1:11" ht="16.5" thickBot="1" x14ac:dyDescent="0.3">
      <c r="A161" s="125" t="s">
        <v>138</v>
      </c>
      <c r="B161" s="126"/>
      <c r="C161" s="127"/>
      <c r="D161" s="128">
        <f>SUM(D152:D160)</f>
        <v>0</v>
      </c>
      <c r="E161" s="126">
        <f>SUM(E153:E160)</f>
        <v>0</v>
      </c>
      <c r="F161" s="127"/>
      <c r="G161" s="129">
        <f>SUM(G152:G160)</f>
        <v>16262</v>
      </c>
      <c r="H161" s="127" t="s">
        <v>139</v>
      </c>
      <c r="I161" s="127"/>
      <c r="J161" s="129">
        <f>SUM(J152:J160)</f>
        <v>1693</v>
      </c>
      <c r="K161" s="101"/>
    </row>
    <row r="162" spans="1:11" ht="15.75" x14ac:dyDescent="0.25">
      <c r="A162" s="130" t="s">
        <v>140</v>
      </c>
      <c r="B162" s="131">
        <f>+E161</f>
        <v>0</v>
      </c>
      <c r="C162" s="106"/>
      <c r="D162" s="106"/>
      <c r="E162" s="106"/>
      <c r="F162" s="106"/>
      <c r="G162" s="107"/>
      <c r="H162" s="106"/>
      <c r="I162" s="106"/>
      <c r="J162" s="122"/>
      <c r="K162" s="101"/>
    </row>
    <row r="163" spans="1:11" ht="15.75" x14ac:dyDescent="0.25">
      <c r="A163" s="130" t="s">
        <v>141</v>
      </c>
      <c r="B163" s="132">
        <f>+G161-J161</f>
        <v>14569</v>
      </c>
      <c r="C163" s="133"/>
      <c r="D163" s="133"/>
      <c r="E163" s="133"/>
      <c r="F163" s="133"/>
      <c r="G163" s="134"/>
      <c r="H163" s="133"/>
      <c r="I163" s="106"/>
      <c r="J163" s="122"/>
      <c r="K163" s="101"/>
    </row>
    <row r="164" spans="1:11" ht="16.5" thickBot="1" x14ac:dyDescent="0.3">
      <c r="A164" s="125" t="s">
        <v>142</v>
      </c>
      <c r="B164" s="135">
        <f>B163+B162</f>
        <v>14569</v>
      </c>
      <c r="C164" s="114"/>
      <c r="D164" s="114"/>
      <c r="E164" s="114"/>
      <c r="F164" s="114"/>
      <c r="G164" s="115"/>
      <c r="H164" s="114"/>
      <c r="I164" s="114"/>
      <c r="J164" s="115"/>
      <c r="K164" s="101"/>
    </row>
    <row r="165" spans="1:11" ht="15.75" thickBot="1" x14ac:dyDescent="0.3"/>
    <row r="166" spans="1:11" ht="24.75" customHeight="1" x14ac:dyDescent="0.25">
      <c r="A166" s="102"/>
      <c r="B166" s="103"/>
      <c r="C166" s="103"/>
      <c r="D166" s="103"/>
      <c r="E166" s="103"/>
      <c r="F166" s="103"/>
      <c r="G166" s="103"/>
      <c r="H166" s="103"/>
      <c r="I166" s="103"/>
      <c r="J166" s="104"/>
      <c r="K166" s="101"/>
    </row>
    <row r="167" spans="1:11" ht="16.5" thickBot="1" x14ac:dyDescent="0.3">
      <c r="A167" s="452" t="s">
        <v>115</v>
      </c>
      <c r="B167" s="453"/>
      <c r="C167" s="453"/>
      <c r="D167" s="453"/>
      <c r="E167" s="453"/>
      <c r="F167" s="453"/>
      <c r="G167" s="453"/>
      <c r="H167" s="453"/>
      <c r="I167" s="453"/>
      <c r="J167" s="454"/>
      <c r="K167" s="101"/>
    </row>
    <row r="168" spans="1:11" ht="16.5" thickBot="1" x14ac:dyDescent="0.3">
      <c r="A168" s="449" t="s">
        <v>194</v>
      </c>
      <c r="B168" s="450"/>
      <c r="C168" s="450"/>
      <c r="D168" s="450"/>
      <c r="E168" s="450"/>
      <c r="F168" s="450"/>
      <c r="G168" s="450"/>
      <c r="H168" s="450"/>
      <c r="I168" s="450"/>
      <c r="J168" s="451"/>
      <c r="K168" s="101"/>
    </row>
    <row r="169" spans="1:11" ht="15.75" x14ac:dyDescent="0.25">
      <c r="A169" s="102"/>
      <c r="B169" s="103"/>
      <c r="C169" s="103"/>
      <c r="D169" s="103"/>
      <c r="E169" s="103"/>
      <c r="F169" s="103"/>
      <c r="G169" s="104"/>
      <c r="H169" s="102"/>
      <c r="I169" s="103"/>
      <c r="J169" s="104"/>
      <c r="K169" s="101"/>
    </row>
    <row r="170" spans="1:11" ht="15.75" x14ac:dyDescent="0.25">
      <c r="A170" s="105"/>
      <c r="B170" s="106"/>
      <c r="C170" s="106"/>
      <c r="D170" s="106"/>
      <c r="E170" s="106"/>
      <c r="F170" s="106"/>
      <c r="G170" s="107"/>
      <c r="H170" s="105" t="s">
        <v>116</v>
      </c>
      <c r="I170" s="106" t="s">
        <v>117</v>
      </c>
      <c r="J170" s="107"/>
      <c r="K170" s="101"/>
    </row>
    <row r="171" spans="1:11" ht="15.75" x14ac:dyDescent="0.25">
      <c r="A171" s="105"/>
      <c r="B171" s="106"/>
      <c r="C171" s="106"/>
      <c r="D171" s="106"/>
      <c r="E171" s="106"/>
      <c r="F171" s="106"/>
      <c r="G171" s="107"/>
      <c r="H171" s="105"/>
      <c r="I171" s="106"/>
      <c r="J171" s="107"/>
      <c r="K171" s="101"/>
    </row>
    <row r="172" spans="1:11" ht="15.75" x14ac:dyDescent="0.25">
      <c r="A172" s="105" t="s">
        <v>145</v>
      </c>
      <c r="B172" s="133" t="s">
        <v>188</v>
      </c>
      <c r="C172" s="106"/>
      <c r="D172" s="106"/>
      <c r="E172" s="106"/>
      <c r="F172" s="106"/>
      <c r="G172" s="107"/>
      <c r="H172" s="105" t="s">
        <v>118</v>
      </c>
      <c r="I172" s="106" t="s">
        <v>147</v>
      </c>
      <c r="J172" s="107"/>
      <c r="K172" s="101"/>
    </row>
    <row r="173" spans="1:11" ht="15.75" x14ac:dyDescent="0.25">
      <c r="A173" s="105"/>
      <c r="B173" s="106"/>
      <c r="C173" s="106"/>
      <c r="D173" s="106"/>
      <c r="E173" s="106"/>
      <c r="F173" s="106"/>
      <c r="G173" s="107"/>
      <c r="H173" s="105"/>
      <c r="I173" s="106"/>
      <c r="J173" s="107"/>
      <c r="K173" s="101"/>
    </row>
    <row r="174" spans="1:11" ht="15.75" x14ac:dyDescent="0.25">
      <c r="A174" s="105" t="s">
        <v>148</v>
      </c>
      <c r="B174" s="137" t="s">
        <v>110</v>
      </c>
      <c r="C174" s="106"/>
      <c r="D174" s="106"/>
      <c r="E174" s="106"/>
      <c r="F174" s="106"/>
      <c r="G174" s="107"/>
      <c r="H174" s="105" t="s">
        <v>119</v>
      </c>
      <c r="I174" s="106" t="s">
        <v>120</v>
      </c>
      <c r="J174" s="107"/>
      <c r="K174" s="101"/>
    </row>
    <row r="175" spans="1:11" ht="15.75" x14ac:dyDescent="0.25">
      <c r="A175" s="105"/>
      <c r="B175" s="106"/>
      <c r="C175" s="106"/>
      <c r="D175" s="106"/>
      <c r="E175" s="106"/>
      <c r="F175" s="106"/>
      <c r="G175" s="107"/>
      <c r="H175" s="105"/>
      <c r="I175" s="106"/>
      <c r="J175" s="107"/>
      <c r="K175" s="101"/>
    </row>
    <row r="176" spans="1:11" ht="15.75" x14ac:dyDescent="0.25">
      <c r="A176" s="105" t="s">
        <v>121</v>
      </c>
      <c r="B176" s="218" t="s">
        <v>191</v>
      </c>
      <c r="C176" s="106"/>
      <c r="D176" s="106"/>
      <c r="E176" s="106"/>
      <c r="F176" s="106" t="s">
        <v>122</v>
      </c>
      <c r="G176" s="110">
        <v>15</v>
      </c>
      <c r="H176" s="105" t="s">
        <v>123</v>
      </c>
      <c r="I176" s="101" t="s">
        <v>144</v>
      </c>
      <c r="J176" s="107"/>
      <c r="K176" s="101"/>
    </row>
    <row r="177" spans="1:11" ht="15.75" x14ac:dyDescent="0.25">
      <c r="A177" s="105"/>
      <c r="B177" s="108"/>
      <c r="C177" s="106"/>
      <c r="D177" s="106"/>
      <c r="E177" s="106"/>
      <c r="F177" s="106" t="s">
        <v>124</v>
      </c>
      <c r="G177" s="110">
        <v>0</v>
      </c>
      <c r="H177" s="105"/>
      <c r="I177" s="111"/>
      <c r="J177" s="107"/>
      <c r="K177" s="101"/>
    </row>
    <row r="178" spans="1:11" ht="15.75" x14ac:dyDescent="0.25">
      <c r="A178" s="105"/>
      <c r="B178" s="108"/>
      <c r="C178" s="106"/>
      <c r="D178" s="106"/>
      <c r="E178" s="106"/>
      <c r="F178" s="106"/>
      <c r="G178" s="109"/>
      <c r="H178" s="105"/>
      <c r="I178" s="112"/>
      <c r="J178" s="107"/>
      <c r="K178" s="101"/>
    </row>
    <row r="179" spans="1:11" ht="15.75" x14ac:dyDescent="0.25">
      <c r="A179" s="105"/>
      <c r="B179" s="106"/>
      <c r="C179" s="106"/>
      <c r="D179" s="106"/>
      <c r="E179" s="106"/>
      <c r="F179" s="106"/>
      <c r="G179" s="107"/>
      <c r="H179" s="105"/>
      <c r="I179" s="106"/>
      <c r="J179" s="107"/>
      <c r="K179" s="101"/>
    </row>
    <row r="180" spans="1:11" ht="16.5" thickBot="1" x14ac:dyDescent="0.3">
      <c r="A180" s="113"/>
      <c r="B180" s="114"/>
      <c r="C180" s="114"/>
      <c r="D180" s="114"/>
      <c r="E180" s="114"/>
      <c r="F180" s="114"/>
      <c r="G180" s="115"/>
      <c r="H180" s="113"/>
      <c r="I180" s="116"/>
      <c r="J180" s="117"/>
      <c r="K180" s="101"/>
    </row>
    <row r="181" spans="1:11" ht="16.5" thickBot="1" x14ac:dyDescent="0.3">
      <c r="A181" s="449" t="s">
        <v>125</v>
      </c>
      <c r="B181" s="450"/>
      <c r="C181" s="450"/>
      <c r="D181" s="450"/>
      <c r="E181" s="450"/>
      <c r="F181" s="450"/>
      <c r="G181" s="451"/>
      <c r="H181" s="449" t="s">
        <v>126</v>
      </c>
      <c r="I181" s="450"/>
      <c r="J181" s="451"/>
      <c r="K181" s="101"/>
    </row>
    <row r="182" spans="1:11" ht="16.5" thickBot="1" x14ac:dyDescent="0.3">
      <c r="A182" s="102"/>
      <c r="B182" s="103"/>
      <c r="C182" s="103"/>
      <c r="D182" s="103"/>
      <c r="E182" s="103"/>
      <c r="F182" s="103"/>
      <c r="G182" s="104"/>
      <c r="H182" s="106"/>
      <c r="I182" s="106"/>
      <c r="J182" s="107"/>
      <c r="K182" s="101"/>
    </row>
    <row r="183" spans="1:11" ht="15.75" x14ac:dyDescent="0.25">
      <c r="A183" s="118" t="s">
        <v>127</v>
      </c>
      <c r="B183" s="119"/>
      <c r="C183" s="118"/>
      <c r="D183" s="120" t="s">
        <v>128</v>
      </c>
      <c r="E183" s="119" t="s">
        <v>129</v>
      </c>
      <c r="F183" s="121"/>
      <c r="G183" s="120" t="s">
        <v>130</v>
      </c>
      <c r="H183" s="118" t="s">
        <v>127</v>
      </c>
      <c r="I183" s="121"/>
      <c r="J183" s="119" t="s">
        <v>95</v>
      </c>
      <c r="K183" s="101"/>
    </row>
    <row r="184" spans="1:11" ht="15.75" x14ac:dyDescent="0.25">
      <c r="A184" s="105"/>
      <c r="B184" s="107"/>
      <c r="C184" s="106"/>
      <c r="D184" s="107"/>
      <c r="E184" s="107"/>
      <c r="F184" s="106"/>
      <c r="G184" s="107"/>
      <c r="H184" s="106"/>
      <c r="I184" s="106"/>
      <c r="J184" s="107"/>
      <c r="K184" s="101"/>
    </row>
    <row r="185" spans="1:11" ht="15.75" x14ac:dyDescent="0.25">
      <c r="A185" s="105" t="s">
        <v>131</v>
      </c>
      <c r="B185" s="107"/>
      <c r="C185" s="106"/>
      <c r="D185" s="122">
        <f>'2.Labour-OCT-2020'!L159</f>
        <v>0</v>
      </c>
      <c r="E185" s="107">
        <v>0</v>
      </c>
      <c r="F185" s="106"/>
      <c r="G185" s="122">
        <v>10380</v>
      </c>
      <c r="H185" s="106" t="s">
        <v>132</v>
      </c>
      <c r="I185" s="106"/>
      <c r="J185" s="122">
        <v>78</v>
      </c>
      <c r="K185" s="101"/>
    </row>
    <row r="186" spans="1:11" ht="15.75" x14ac:dyDescent="0.25">
      <c r="A186" s="105" t="s">
        <v>133</v>
      </c>
      <c r="B186" s="107"/>
      <c r="C186" s="106"/>
      <c r="D186" s="122"/>
      <c r="E186" s="107">
        <v>0</v>
      </c>
      <c r="F186" s="106"/>
      <c r="G186" s="122"/>
      <c r="H186" s="106" t="s">
        <v>134</v>
      </c>
      <c r="I186" s="106"/>
      <c r="J186" s="122">
        <v>996</v>
      </c>
      <c r="K186" s="101"/>
    </row>
    <row r="187" spans="1:11" ht="15.75" x14ac:dyDescent="0.25">
      <c r="A187" s="105" t="s">
        <v>135</v>
      </c>
      <c r="B187" s="107"/>
      <c r="C187" s="106"/>
      <c r="D187" s="122"/>
      <c r="E187" s="109">
        <v>0</v>
      </c>
      <c r="F187" s="106"/>
      <c r="G187" s="122"/>
      <c r="H187" s="111" t="s">
        <v>137</v>
      </c>
      <c r="I187" s="106"/>
      <c r="J187" s="122"/>
      <c r="K187" s="101"/>
    </row>
    <row r="188" spans="1:11" ht="15.75" x14ac:dyDescent="0.25">
      <c r="A188" s="105" t="s">
        <v>136</v>
      </c>
      <c r="B188" s="107"/>
      <c r="C188" s="106"/>
      <c r="D188" s="122"/>
      <c r="E188" s="109">
        <v>0</v>
      </c>
      <c r="F188" s="106"/>
      <c r="G188" s="122"/>
      <c r="H188" s="111" t="s">
        <v>193</v>
      </c>
      <c r="I188" s="106"/>
      <c r="J188" s="122">
        <v>10</v>
      </c>
      <c r="K188" s="101"/>
    </row>
    <row r="189" spans="1:11" ht="15.75" x14ac:dyDescent="0.25">
      <c r="A189" s="105" t="s">
        <v>21</v>
      </c>
      <c r="B189" s="107"/>
      <c r="C189" s="106"/>
      <c r="D189" s="123"/>
      <c r="E189" s="109"/>
      <c r="F189" s="106"/>
      <c r="G189" s="123"/>
      <c r="H189" s="106"/>
      <c r="I189" s="106"/>
      <c r="J189" s="122"/>
      <c r="K189" s="101"/>
    </row>
    <row r="190" spans="1:11" ht="15.75" x14ac:dyDescent="0.25">
      <c r="A190" s="124"/>
      <c r="B190" s="107"/>
      <c r="C190" s="106"/>
      <c r="D190" s="110"/>
      <c r="E190" s="109"/>
      <c r="F190" s="106"/>
      <c r="G190" s="123"/>
      <c r="H190" s="106"/>
      <c r="I190" s="106"/>
      <c r="J190" s="122"/>
      <c r="K190" s="101"/>
    </row>
    <row r="191" spans="1:11" ht="15.75" x14ac:dyDescent="0.25">
      <c r="A191" s="105"/>
      <c r="B191" s="107"/>
      <c r="C191" s="106"/>
      <c r="D191" s="109"/>
      <c r="E191" s="109"/>
      <c r="F191" s="106"/>
      <c r="G191" s="107"/>
      <c r="H191" s="106"/>
      <c r="I191" s="106"/>
      <c r="J191" s="122"/>
      <c r="K191" s="101"/>
    </row>
    <row r="192" spans="1:11" ht="15.75" x14ac:dyDescent="0.25">
      <c r="A192" s="105"/>
      <c r="B192" s="107"/>
      <c r="C192" s="106"/>
      <c r="D192" s="107"/>
      <c r="E192" s="107"/>
      <c r="F192" s="106"/>
      <c r="G192" s="107"/>
      <c r="H192" s="106"/>
      <c r="I192" s="106"/>
      <c r="J192" s="122"/>
      <c r="K192" s="101"/>
    </row>
    <row r="193" spans="1:11" ht="16.5" thickBot="1" x14ac:dyDescent="0.3">
      <c r="A193" s="125" t="s">
        <v>138</v>
      </c>
      <c r="B193" s="126"/>
      <c r="C193" s="127"/>
      <c r="D193" s="128">
        <f>SUM(D184:D192)</f>
        <v>0</v>
      </c>
      <c r="E193" s="126">
        <f>SUM(E185:E192)</f>
        <v>0</v>
      </c>
      <c r="F193" s="127"/>
      <c r="G193" s="129">
        <f>SUM(G184:G192)</f>
        <v>10380</v>
      </c>
      <c r="H193" s="127" t="s">
        <v>139</v>
      </c>
      <c r="I193" s="127"/>
      <c r="J193" s="129">
        <f>SUM(J184:J192)</f>
        <v>1084</v>
      </c>
      <c r="K193" s="101"/>
    </row>
    <row r="194" spans="1:11" ht="15.75" x14ac:dyDescent="0.25">
      <c r="A194" s="130" t="s">
        <v>140</v>
      </c>
      <c r="B194" s="131">
        <f>+E193</f>
        <v>0</v>
      </c>
      <c r="C194" s="106"/>
      <c r="D194" s="106"/>
      <c r="E194" s="106"/>
      <c r="F194" s="106"/>
      <c r="G194" s="107"/>
      <c r="H194" s="106"/>
      <c r="I194" s="106"/>
      <c r="J194" s="122"/>
      <c r="K194" s="101"/>
    </row>
    <row r="195" spans="1:11" ht="15.75" x14ac:dyDescent="0.25">
      <c r="A195" s="130" t="s">
        <v>141</v>
      </c>
      <c r="B195" s="132">
        <f>+G193-J193</f>
        <v>9296</v>
      </c>
      <c r="C195" s="133"/>
      <c r="D195" s="133"/>
      <c r="E195" s="133"/>
      <c r="F195" s="133"/>
      <c r="G195" s="134"/>
      <c r="H195" s="133"/>
      <c r="I195" s="106"/>
      <c r="J195" s="122"/>
      <c r="K195" s="101"/>
    </row>
    <row r="196" spans="1:11" ht="16.5" thickBot="1" x14ac:dyDescent="0.3">
      <c r="A196" s="125" t="s">
        <v>142</v>
      </c>
      <c r="B196" s="135">
        <f>B195+B194</f>
        <v>9296</v>
      </c>
      <c r="C196" s="114"/>
      <c r="D196" s="114"/>
      <c r="E196" s="114"/>
      <c r="F196" s="114"/>
      <c r="G196" s="115"/>
      <c r="H196" s="114"/>
      <c r="I196" s="114"/>
      <c r="J196" s="115"/>
      <c r="K196" s="101"/>
    </row>
    <row r="197" spans="1:11" ht="15.75" thickBot="1" x14ac:dyDescent="0.3"/>
    <row r="198" spans="1:11" ht="24.75" customHeight="1" x14ac:dyDescent="0.25">
      <c r="A198" s="102"/>
      <c r="B198" s="103"/>
      <c r="C198" s="103"/>
      <c r="D198" s="103"/>
      <c r="E198" s="103"/>
      <c r="F198" s="103"/>
      <c r="G198" s="103"/>
      <c r="H198" s="103"/>
      <c r="I198" s="103"/>
      <c r="J198" s="104"/>
      <c r="K198" s="101"/>
    </row>
    <row r="199" spans="1:11" ht="16.5" thickBot="1" x14ac:dyDescent="0.3">
      <c r="A199" s="452" t="s">
        <v>115</v>
      </c>
      <c r="B199" s="453"/>
      <c r="C199" s="453"/>
      <c r="D199" s="453"/>
      <c r="E199" s="453"/>
      <c r="F199" s="453"/>
      <c r="G199" s="453"/>
      <c r="H199" s="453"/>
      <c r="I199" s="453"/>
      <c r="J199" s="454"/>
      <c r="K199" s="101"/>
    </row>
    <row r="200" spans="1:11" ht="16.5" thickBot="1" x14ac:dyDescent="0.3">
      <c r="A200" s="449" t="s">
        <v>194</v>
      </c>
      <c r="B200" s="450"/>
      <c r="C200" s="450"/>
      <c r="D200" s="450"/>
      <c r="E200" s="450"/>
      <c r="F200" s="450"/>
      <c r="G200" s="450"/>
      <c r="H200" s="450"/>
      <c r="I200" s="450"/>
      <c r="J200" s="451"/>
      <c r="K200" s="101"/>
    </row>
    <row r="201" spans="1:11" ht="15.75" x14ac:dyDescent="0.25">
      <c r="A201" s="102"/>
      <c r="B201" s="103"/>
      <c r="C201" s="103"/>
      <c r="D201" s="103"/>
      <c r="E201" s="103"/>
      <c r="F201" s="103"/>
      <c r="G201" s="104"/>
      <c r="H201" s="102"/>
      <c r="I201" s="103"/>
      <c r="J201" s="104"/>
      <c r="K201" s="101"/>
    </row>
    <row r="202" spans="1:11" ht="15.75" x14ac:dyDescent="0.25">
      <c r="A202" s="105"/>
      <c r="B202" s="106"/>
      <c r="C202" s="106"/>
      <c r="D202" s="106"/>
      <c r="E202" s="106"/>
      <c r="F202" s="106"/>
      <c r="G202" s="107"/>
      <c r="H202" s="105" t="s">
        <v>116</v>
      </c>
      <c r="I202" s="106" t="s">
        <v>117</v>
      </c>
      <c r="J202" s="107"/>
      <c r="K202" s="101"/>
    </row>
    <row r="203" spans="1:11" ht="15.75" x14ac:dyDescent="0.25">
      <c r="A203" s="105"/>
      <c r="B203" s="106"/>
      <c r="C203" s="106"/>
      <c r="D203" s="106"/>
      <c r="E203" s="106"/>
      <c r="F203" s="106"/>
      <c r="G203" s="107"/>
      <c r="H203" s="105"/>
      <c r="I203" s="106"/>
      <c r="J203" s="107"/>
      <c r="K203" s="101"/>
    </row>
    <row r="204" spans="1:11" ht="15.75" x14ac:dyDescent="0.25">
      <c r="A204" s="105" t="s">
        <v>145</v>
      </c>
      <c r="B204" s="133" t="s">
        <v>196</v>
      </c>
      <c r="C204" s="106"/>
      <c r="D204" s="106"/>
      <c r="E204" s="106"/>
      <c r="F204" s="106"/>
      <c r="G204" s="107"/>
      <c r="H204" s="105" t="s">
        <v>118</v>
      </c>
      <c r="I204" s="106" t="s">
        <v>147</v>
      </c>
      <c r="J204" s="107"/>
      <c r="K204" s="101"/>
    </row>
    <row r="205" spans="1:11" ht="15.75" x14ac:dyDescent="0.25">
      <c r="A205" s="105"/>
      <c r="B205" s="106"/>
      <c r="C205" s="106"/>
      <c r="D205" s="106"/>
      <c r="E205" s="106"/>
      <c r="F205" s="106"/>
      <c r="G205" s="107"/>
      <c r="H205" s="105"/>
      <c r="I205" s="106"/>
      <c r="J205" s="107"/>
      <c r="K205" s="101"/>
    </row>
    <row r="206" spans="1:11" ht="15.75" x14ac:dyDescent="0.25">
      <c r="A206" s="105" t="s">
        <v>148</v>
      </c>
      <c r="B206" s="217" t="s">
        <v>189</v>
      </c>
      <c r="C206" s="106"/>
      <c r="D206" s="106"/>
      <c r="E206" s="106"/>
      <c r="F206" s="106"/>
      <c r="G206" s="107"/>
      <c r="H206" s="105" t="s">
        <v>119</v>
      </c>
      <c r="I206" s="106" t="s">
        <v>113</v>
      </c>
      <c r="J206" s="107"/>
      <c r="K206" s="101"/>
    </row>
    <row r="207" spans="1:11" ht="15.75" x14ac:dyDescent="0.25">
      <c r="A207" s="105"/>
      <c r="B207" s="106"/>
      <c r="C207" s="106"/>
      <c r="D207" s="106"/>
      <c r="E207" s="106"/>
      <c r="F207" s="106"/>
      <c r="G207" s="107"/>
      <c r="H207" s="105"/>
      <c r="I207" s="106"/>
      <c r="J207" s="107"/>
      <c r="K207" s="101"/>
    </row>
    <row r="208" spans="1:11" ht="15.75" x14ac:dyDescent="0.25">
      <c r="A208" s="105" t="s">
        <v>121</v>
      </c>
      <c r="B208" s="218" t="s">
        <v>190</v>
      </c>
      <c r="C208" s="106"/>
      <c r="D208" s="106"/>
      <c r="E208" s="106"/>
      <c r="F208" s="106" t="s">
        <v>122</v>
      </c>
      <c r="G208" s="110">
        <v>11</v>
      </c>
      <c r="H208" s="105" t="s">
        <v>123</v>
      </c>
      <c r="I208" s="101" t="s">
        <v>144</v>
      </c>
      <c r="J208" s="107"/>
      <c r="K208" s="101"/>
    </row>
    <row r="209" spans="1:11" ht="15.75" x14ac:dyDescent="0.25">
      <c r="A209" s="105"/>
      <c r="B209" s="108"/>
      <c r="C209" s="106"/>
      <c r="D209" s="106"/>
      <c r="E209" s="106"/>
      <c r="F209" s="106" t="s">
        <v>124</v>
      </c>
      <c r="G209" s="110">
        <v>0</v>
      </c>
      <c r="H209" s="105"/>
      <c r="I209" s="111"/>
      <c r="J209" s="107"/>
      <c r="K209" s="101"/>
    </row>
    <row r="210" spans="1:11" ht="15.75" x14ac:dyDescent="0.25">
      <c r="A210" s="105"/>
      <c r="B210" s="108"/>
      <c r="C210" s="106"/>
      <c r="D210" s="106"/>
      <c r="E210" s="106"/>
      <c r="F210" s="106"/>
      <c r="G210" s="109"/>
      <c r="H210" s="105"/>
      <c r="I210" s="112"/>
      <c r="J210" s="107"/>
      <c r="K210" s="101"/>
    </row>
    <row r="211" spans="1:11" ht="15.75" x14ac:dyDescent="0.25">
      <c r="A211" s="105"/>
      <c r="B211" s="106"/>
      <c r="C211" s="106"/>
      <c r="D211" s="106"/>
      <c r="E211" s="106"/>
      <c r="F211" s="106"/>
      <c r="G211" s="107"/>
      <c r="H211" s="105"/>
      <c r="I211" s="106"/>
      <c r="J211" s="107"/>
      <c r="K211" s="101"/>
    </row>
    <row r="212" spans="1:11" ht="16.5" thickBot="1" x14ac:dyDescent="0.3">
      <c r="A212" s="113"/>
      <c r="B212" s="114"/>
      <c r="C212" s="114"/>
      <c r="D212" s="114"/>
      <c r="E212" s="114"/>
      <c r="F212" s="114"/>
      <c r="G212" s="115"/>
      <c r="H212" s="113"/>
      <c r="I212" s="116"/>
      <c r="J212" s="117"/>
      <c r="K212" s="101"/>
    </row>
    <row r="213" spans="1:11" ht="16.5" thickBot="1" x14ac:dyDescent="0.3">
      <c r="A213" s="449" t="s">
        <v>125</v>
      </c>
      <c r="B213" s="450"/>
      <c r="C213" s="450"/>
      <c r="D213" s="450"/>
      <c r="E213" s="450"/>
      <c r="F213" s="450"/>
      <c r="G213" s="451"/>
      <c r="H213" s="449" t="s">
        <v>126</v>
      </c>
      <c r="I213" s="450"/>
      <c r="J213" s="451"/>
      <c r="K213" s="101"/>
    </row>
    <row r="214" spans="1:11" ht="16.5" thickBot="1" x14ac:dyDescent="0.3">
      <c r="A214" s="102"/>
      <c r="B214" s="103"/>
      <c r="C214" s="103"/>
      <c r="D214" s="103"/>
      <c r="E214" s="103"/>
      <c r="F214" s="103"/>
      <c r="G214" s="104"/>
      <c r="H214" s="106"/>
      <c r="I214" s="106"/>
      <c r="J214" s="107"/>
      <c r="K214" s="101"/>
    </row>
    <row r="215" spans="1:11" ht="15.75" x14ac:dyDescent="0.25">
      <c r="A215" s="118" t="s">
        <v>127</v>
      </c>
      <c r="B215" s="119"/>
      <c r="C215" s="118"/>
      <c r="D215" s="120" t="s">
        <v>128</v>
      </c>
      <c r="E215" s="119" t="s">
        <v>129</v>
      </c>
      <c r="F215" s="121"/>
      <c r="G215" s="120" t="s">
        <v>130</v>
      </c>
      <c r="H215" s="118" t="s">
        <v>127</v>
      </c>
      <c r="I215" s="121"/>
      <c r="J215" s="119" t="s">
        <v>95</v>
      </c>
      <c r="K215" s="101"/>
    </row>
    <row r="216" spans="1:11" ht="15.75" x14ac:dyDescent="0.25">
      <c r="A216" s="105"/>
      <c r="B216" s="107"/>
      <c r="C216" s="106"/>
      <c r="D216" s="107"/>
      <c r="E216" s="107"/>
      <c r="F216" s="106"/>
      <c r="G216" s="107"/>
      <c r="H216" s="106"/>
      <c r="I216" s="106"/>
      <c r="J216" s="107"/>
      <c r="K216" s="101"/>
    </row>
    <row r="217" spans="1:11" ht="15.75" x14ac:dyDescent="0.25">
      <c r="A217" s="105" t="s">
        <v>131</v>
      </c>
      <c r="B217" s="107"/>
      <c r="C217" s="106"/>
      <c r="D217" s="122">
        <f>'2.Labour-OCT-2020'!L191</f>
        <v>0</v>
      </c>
      <c r="E217" s="107">
        <v>0</v>
      </c>
      <c r="F217" s="106"/>
      <c r="G217" s="122">
        <v>12694</v>
      </c>
      <c r="H217" s="106" t="s">
        <v>132</v>
      </c>
      <c r="I217" s="106"/>
      <c r="J217" s="122">
        <v>0</v>
      </c>
      <c r="K217" s="101"/>
    </row>
    <row r="218" spans="1:11" ht="15.75" x14ac:dyDescent="0.25">
      <c r="A218" s="105" t="s">
        <v>133</v>
      </c>
      <c r="B218" s="107"/>
      <c r="C218" s="106"/>
      <c r="D218" s="122"/>
      <c r="E218" s="107">
        <v>0</v>
      </c>
      <c r="F218" s="106"/>
      <c r="G218" s="122"/>
      <c r="H218" s="106" t="s">
        <v>134</v>
      </c>
      <c r="I218" s="106"/>
      <c r="J218" s="122">
        <v>1219</v>
      </c>
      <c r="K218" s="101"/>
    </row>
    <row r="219" spans="1:11" ht="15.75" x14ac:dyDescent="0.25">
      <c r="A219" s="105" t="s">
        <v>135</v>
      </c>
      <c r="B219" s="107"/>
      <c r="C219" s="106"/>
      <c r="D219" s="122"/>
      <c r="E219" s="109">
        <v>0</v>
      </c>
      <c r="F219" s="106"/>
      <c r="G219" s="122"/>
      <c r="H219" s="111" t="s">
        <v>137</v>
      </c>
      <c r="I219" s="106"/>
      <c r="J219" s="122"/>
      <c r="K219" s="101"/>
    </row>
    <row r="220" spans="1:11" ht="15.75" x14ac:dyDescent="0.25">
      <c r="A220" s="105" t="s">
        <v>136</v>
      </c>
      <c r="B220" s="107"/>
      <c r="C220" s="106"/>
      <c r="D220" s="122"/>
      <c r="E220" s="109">
        <v>0</v>
      </c>
      <c r="F220" s="106"/>
      <c r="G220" s="122"/>
      <c r="H220" s="111" t="s">
        <v>193</v>
      </c>
      <c r="I220" s="106"/>
      <c r="J220" s="122">
        <v>10</v>
      </c>
      <c r="K220" s="101"/>
    </row>
    <row r="221" spans="1:11" ht="15.75" x14ac:dyDescent="0.25">
      <c r="A221" s="105" t="s">
        <v>21</v>
      </c>
      <c r="B221" s="107"/>
      <c r="C221" s="106"/>
      <c r="D221" s="123"/>
      <c r="E221" s="109"/>
      <c r="F221" s="106"/>
      <c r="G221" s="123"/>
      <c r="H221" s="106"/>
      <c r="I221" s="106"/>
      <c r="J221" s="122"/>
      <c r="K221" s="101"/>
    </row>
    <row r="222" spans="1:11" ht="15.75" x14ac:dyDescent="0.25">
      <c r="A222" s="124"/>
      <c r="B222" s="107"/>
      <c r="C222" s="106"/>
      <c r="D222" s="110"/>
      <c r="E222" s="109"/>
      <c r="F222" s="106"/>
      <c r="G222" s="123"/>
      <c r="H222" s="106"/>
      <c r="I222" s="106"/>
      <c r="J222" s="122"/>
      <c r="K222" s="101"/>
    </row>
    <row r="223" spans="1:11" ht="15.75" x14ac:dyDescent="0.25">
      <c r="A223" s="105"/>
      <c r="B223" s="107"/>
      <c r="C223" s="106"/>
      <c r="D223" s="109"/>
      <c r="E223" s="109"/>
      <c r="F223" s="106"/>
      <c r="G223" s="107"/>
      <c r="H223" s="106"/>
      <c r="I223" s="106"/>
      <c r="J223" s="122"/>
      <c r="K223" s="101"/>
    </row>
    <row r="224" spans="1:11" ht="15.75" x14ac:dyDescent="0.25">
      <c r="A224" s="105"/>
      <c r="B224" s="107"/>
      <c r="C224" s="106"/>
      <c r="D224" s="107"/>
      <c r="E224" s="107"/>
      <c r="F224" s="106"/>
      <c r="G224" s="107"/>
      <c r="H224" s="106"/>
      <c r="I224" s="106"/>
      <c r="J224" s="122"/>
      <c r="K224" s="101"/>
    </row>
    <row r="225" spans="1:11" ht="16.5" thickBot="1" x14ac:dyDescent="0.3">
      <c r="A225" s="125" t="s">
        <v>138</v>
      </c>
      <c r="B225" s="126"/>
      <c r="C225" s="127"/>
      <c r="D225" s="128">
        <f>SUM(D216:D224)</f>
        <v>0</v>
      </c>
      <c r="E225" s="126">
        <f>SUM(E217:E224)</f>
        <v>0</v>
      </c>
      <c r="F225" s="127"/>
      <c r="G225" s="129">
        <f>SUM(G216:G224)</f>
        <v>12694</v>
      </c>
      <c r="H225" s="127" t="s">
        <v>139</v>
      </c>
      <c r="I225" s="127"/>
      <c r="J225" s="129">
        <f>SUM(J216:J224)</f>
        <v>1229</v>
      </c>
      <c r="K225" s="101"/>
    </row>
    <row r="226" spans="1:11" ht="15.75" x14ac:dyDescent="0.25">
      <c r="A226" s="130" t="s">
        <v>140</v>
      </c>
      <c r="B226" s="131">
        <f>+E225</f>
        <v>0</v>
      </c>
      <c r="C226" s="106"/>
      <c r="D226" s="106"/>
      <c r="E226" s="106"/>
      <c r="F226" s="106"/>
      <c r="G226" s="107"/>
      <c r="H226" s="106"/>
      <c r="I226" s="106"/>
      <c r="J226" s="122"/>
      <c r="K226" s="101"/>
    </row>
    <row r="227" spans="1:11" ht="15.75" x14ac:dyDescent="0.25">
      <c r="A227" s="130" t="s">
        <v>141</v>
      </c>
      <c r="B227" s="132">
        <f>+G225-J225</f>
        <v>11465</v>
      </c>
      <c r="C227" s="133"/>
      <c r="D227" s="133"/>
      <c r="E227" s="133"/>
      <c r="F227" s="133"/>
      <c r="G227" s="134"/>
      <c r="H227" s="133"/>
      <c r="I227" s="106"/>
      <c r="J227" s="122"/>
      <c r="K227" s="101"/>
    </row>
    <row r="228" spans="1:11" ht="16.5" thickBot="1" x14ac:dyDescent="0.3">
      <c r="A228" s="125" t="s">
        <v>142</v>
      </c>
      <c r="B228" s="135">
        <f>B227+B226</f>
        <v>11465</v>
      </c>
      <c r="C228" s="114"/>
      <c r="D228" s="114"/>
      <c r="E228" s="114"/>
      <c r="F228" s="114"/>
      <c r="G228" s="115"/>
      <c r="H228" s="114"/>
      <c r="I228" s="114"/>
      <c r="J228" s="115"/>
      <c r="K228" s="101"/>
    </row>
  </sheetData>
  <mergeCells count="29">
    <mergeCell ref="A199:J199"/>
    <mergeCell ref="A200:J200"/>
    <mergeCell ref="A213:G213"/>
    <mergeCell ref="H213:J213"/>
    <mergeCell ref="A149:G149"/>
    <mergeCell ref="H149:J149"/>
    <mergeCell ref="A167:J167"/>
    <mergeCell ref="A168:J168"/>
    <mergeCell ref="A181:G181"/>
    <mergeCell ref="H181:J181"/>
    <mergeCell ref="A136:J136"/>
    <mergeCell ref="A51:G51"/>
    <mergeCell ref="H51:J51"/>
    <mergeCell ref="A70:J70"/>
    <mergeCell ref="A71:J71"/>
    <mergeCell ref="A84:G84"/>
    <mergeCell ref="H84:J84"/>
    <mergeCell ref="A103:J103"/>
    <mergeCell ref="A104:J104"/>
    <mergeCell ref="A117:G117"/>
    <mergeCell ref="H117:J117"/>
    <mergeCell ref="A135:J135"/>
    <mergeCell ref="A38:J38"/>
    <mergeCell ref="C20:D20"/>
    <mergeCell ref="A4:J4"/>
    <mergeCell ref="A5:J5"/>
    <mergeCell ref="A18:G18"/>
    <mergeCell ref="H18:J18"/>
    <mergeCell ref="A37:J37"/>
  </mergeCells>
  <pageMargins left="0.70866141732283505" right="0.70866141732283505" top="0.74803149606299202" bottom="0.74803149606299202" header="0.31496062992126" footer="0.31496062992126"/>
  <pageSetup paperSize="9" scale="80" orientation="landscape" horizontalDpi="360" verticalDpi="360" r:id="rId1"/>
  <rowBreaks count="6" manualBreakCount="6">
    <brk id="35" max="9" man="1"/>
    <brk id="68" max="9" man="1"/>
    <brk id="99" max="9" man="1"/>
    <brk id="132" max="9" man="1"/>
    <brk id="164" max="9" man="1"/>
    <brk id="197" max="9" man="1"/>
  </rowBreaks>
  <colBreaks count="1" manualBreakCount="1">
    <brk id="11" max="19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1.STAFF-OCT-2020</vt:lpstr>
      <vt:lpstr>2.Labour-OCT-2020</vt:lpstr>
      <vt:lpstr>3.cash &amp; bank salary -OCT-2020</vt:lpstr>
      <vt:lpstr>4.OT (PF)-OCT-2020</vt:lpstr>
      <vt:lpstr>5.SPECIAL CASE</vt:lpstr>
      <vt:lpstr>BANK DETAILS-OCT-2020</vt:lpstr>
      <vt:lpstr>FINAL SHEET-OCT-2020</vt:lpstr>
      <vt:lpstr>pay slip</vt:lpstr>
      <vt:lpstr>PAY SLIP -STAFF</vt:lpstr>
      <vt:lpstr>LABOURS-PAY SLIP</vt:lpstr>
      <vt:lpstr>NAME LIST</vt:lpstr>
      <vt:lpstr>Sheet1</vt:lpstr>
      <vt:lpstr>Sheet2</vt:lpstr>
      <vt:lpstr>Sheet3</vt:lpstr>
      <vt:lpstr>MONTHLY ST-1</vt:lpstr>
      <vt:lpstr>M-ST-2</vt:lpstr>
      <vt:lpstr>M-ST-3</vt:lpstr>
      <vt:lpstr>M-ST-4</vt:lpstr>
      <vt:lpstr>'1.STAFF-OCT-2020'!Print_Area</vt:lpstr>
      <vt:lpstr>'2.Labour-OCT-2020'!Print_Area</vt:lpstr>
      <vt:lpstr>'3.cash &amp; bank salary -OCT-2020'!Print_Area</vt:lpstr>
      <vt:lpstr>'4.OT (PF)-OCT-2020'!Print_Area</vt:lpstr>
      <vt:lpstr>'BANK DETAILS-OCT-2020'!Print_Area</vt:lpstr>
      <vt:lpstr>'FINAL SHEET-OCT-2020'!Print_Area</vt:lpstr>
      <vt:lpstr>'LABOURS-PAY SLIP'!Print_Area</vt:lpstr>
      <vt:lpstr>'M-ST-4'!Print_Area</vt:lpstr>
      <vt:lpstr>'pay slip'!Print_Area</vt:lpstr>
      <vt:lpstr>'PAY SLIP -STAFF'!Print_Area</vt:lpstr>
      <vt:lpstr>Sheet1!Print_Area</vt:lpstr>
      <vt:lpstr>Sheet3!Print_Area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2020-11-02T05:08:09Z</dcterms:modified>
</cp:coreProperties>
</file>