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Dry Run 10/Input/"/>
    </mc:Choice>
  </mc:AlternateContent>
  <xr:revisionPtr revIDLastSave="254" documentId="11_F25DC773A252ABDACC10488419996B485ADE58F3" xr6:coauthVersionLast="47" xr6:coauthVersionMax="47" xr10:uidLastSave="{2F3521E1-438F-4FF5-BF52-B2AE9A9AD2CC}"/>
  <bookViews>
    <workbookView xWindow="28680" yWindow="-120" windowWidth="29040" windowHeight="15720" xr2:uid="{00000000-000D-0000-FFFF-FFFF00000000}"/>
  </bookViews>
  <sheets>
    <sheet name="MBS" sheetId="1" r:id="rId1"/>
    <sheet name="Mean" sheetId="2" r:id="rId2"/>
    <sheet name="Stdev" sheetId="3" r:id="rId3"/>
    <sheet name="Cou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S46" i="1"/>
  <c r="Q46" i="1"/>
  <c r="P46" i="1"/>
  <c r="N46" i="1"/>
  <c r="M46" i="1"/>
  <c r="S45" i="1"/>
  <c r="Q45" i="1"/>
  <c r="P45" i="1"/>
  <c r="S44" i="1"/>
  <c r="R43" i="1"/>
  <c r="Q43" i="1"/>
  <c r="P43" i="1"/>
  <c r="N43" i="1"/>
  <c r="M43" i="1"/>
  <c r="R42" i="1"/>
  <c r="Q42" i="1"/>
  <c r="P42" i="1"/>
  <c r="N42" i="1"/>
  <c r="M42" i="1"/>
  <c r="S41" i="1"/>
  <c r="Q41" i="1"/>
  <c r="S34" i="1"/>
  <c r="Q34" i="1"/>
  <c r="P34" i="1"/>
  <c r="N34" i="1"/>
  <c r="M34" i="1"/>
  <c r="S33" i="1"/>
  <c r="Q33" i="1"/>
  <c r="P33" i="1"/>
  <c r="S32" i="1"/>
  <c r="R31" i="1"/>
  <c r="Q31" i="1"/>
  <c r="P31" i="1"/>
  <c r="N31" i="1"/>
  <c r="M31" i="1"/>
  <c r="R30" i="1"/>
  <c r="Q30" i="1"/>
  <c r="P30" i="1"/>
  <c r="N30" i="1"/>
  <c r="M30" i="1"/>
  <c r="S29" i="1"/>
  <c r="Q29" i="1"/>
  <c r="G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19" i="1"/>
  <c r="G17" i="1"/>
  <c r="H17" i="1" s="1"/>
  <c r="X15" i="1" l="1"/>
  <c r="AP21" i="1"/>
  <c r="AP19" i="1"/>
  <c r="G15" i="1"/>
  <c r="H15" i="1" s="1"/>
  <c r="G21" i="1"/>
  <c r="Z20" i="1" s="1"/>
  <c r="G22" i="1"/>
  <c r="Y16" i="1" s="1"/>
  <c r="AP15" i="1"/>
  <c r="X18" i="1"/>
  <c r="AP17" i="1"/>
  <c r="X21" i="1"/>
  <c r="AP16" i="1"/>
  <c r="I4" i="1"/>
  <c r="Y19" i="1"/>
  <c r="G16" i="1"/>
  <c r="H16" i="1" s="1"/>
  <c r="X16" i="1"/>
  <c r="X19" i="1"/>
  <c r="G18" i="1"/>
  <c r="H18" i="1" s="1"/>
  <c r="G20" i="1"/>
  <c r="AB17" i="1" s="1"/>
  <c r="AP18" i="1"/>
  <c r="X20" i="1"/>
  <c r="AP20" i="1"/>
  <c r="X17" i="1"/>
  <c r="I3" i="1"/>
  <c r="I7" i="1"/>
  <c r="I5" i="1"/>
  <c r="I6" i="1"/>
  <c r="I9" i="1"/>
  <c r="I8" i="1"/>
  <c r="Y20" i="1" l="1"/>
  <c r="Y21" i="1"/>
  <c r="Y15" i="1"/>
  <c r="Z21" i="1"/>
  <c r="Y18" i="1"/>
  <c r="Y17" i="1"/>
  <c r="Z17" i="1"/>
  <c r="Z15" i="1"/>
  <c r="Z18" i="1"/>
  <c r="AB20" i="1"/>
  <c r="Z16" i="1"/>
  <c r="Z19" i="1"/>
  <c r="AB19" i="1"/>
  <c r="AB16" i="1"/>
  <c r="AB18" i="1"/>
  <c r="AB15" i="1"/>
  <c r="H21" i="1"/>
  <c r="H20" i="1"/>
  <c r="H22" i="1"/>
  <c r="AB21" i="1"/>
  <c r="AQ18" i="1" l="1"/>
  <c r="AQ19" i="1"/>
  <c r="AQ20" i="1"/>
  <c r="AQ21" i="1"/>
  <c r="AQ17" i="1"/>
  <c r="AQ15" i="1"/>
  <c r="AQ16" i="1"/>
  <c r="AT16" i="1"/>
  <c r="AT21" i="1"/>
  <c r="AT15" i="1"/>
  <c r="AT19" i="1"/>
  <c r="AT20" i="1"/>
  <c r="AT18" i="1"/>
  <c r="AT17" i="1"/>
  <c r="AR18" i="1"/>
  <c r="AR19" i="1"/>
  <c r="AR17" i="1"/>
  <c r="AR20" i="1"/>
  <c r="AR15" i="1"/>
  <c r="AR16" i="1"/>
  <c r="AR21" i="1"/>
  <c r="AA16" i="1" l="1"/>
  <c r="AA17" i="1"/>
  <c r="AA15" i="1"/>
  <c r="AA18" i="1"/>
  <c r="AA20" i="1"/>
  <c r="AA21" i="1"/>
  <c r="AA19" i="1"/>
  <c r="W18" i="1"/>
  <c r="W20" i="1"/>
  <c r="W19" i="1"/>
  <c r="W21" i="1"/>
  <c r="W16" i="1"/>
  <c r="W15" i="1"/>
  <c r="W17" i="1"/>
  <c r="V17" i="1"/>
  <c r="V20" i="1"/>
  <c r="V18" i="1"/>
  <c r="V19" i="1"/>
  <c r="V21" i="1"/>
  <c r="V16" i="1"/>
  <c r="V15" i="1"/>
  <c r="M16" i="1" l="1"/>
  <c r="AS18" i="1"/>
  <c r="AS16" i="1"/>
  <c r="AS19" i="1"/>
  <c r="AS17" i="1"/>
  <c r="AS15" i="1"/>
  <c r="AS20" i="1"/>
  <c r="AS21" i="1"/>
  <c r="M18" i="1"/>
  <c r="M32" i="1" s="1"/>
  <c r="AO15" i="1"/>
  <c r="AO16" i="1"/>
  <c r="AO21" i="1"/>
  <c r="AO19" i="1"/>
  <c r="AO18" i="1"/>
  <c r="AO20" i="1"/>
  <c r="AO17" i="1"/>
  <c r="AN15" i="1"/>
  <c r="AN18" i="1"/>
  <c r="AN16" i="1"/>
  <c r="AN21" i="1"/>
  <c r="AN19" i="1"/>
  <c r="AN17" i="1"/>
  <c r="AN20" i="1"/>
  <c r="R19" i="1"/>
  <c r="R33" i="1" s="1"/>
  <c r="M21" i="1"/>
  <c r="R17" i="1"/>
  <c r="M19" i="1"/>
  <c r="M17" i="1"/>
  <c r="N16" i="1"/>
  <c r="R16" i="1"/>
  <c r="M20" i="1"/>
  <c r="O20" i="1"/>
  <c r="O34" i="1" s="1"/>
  <c r="N21" i="1"/>
  <c r="N35" i="1" s="1"/>
  <c r="S16" i="1"/>
  <c r="S30" i="1" s="1"/>
  <c r="N19" i="1"/>
  <c r="N33" i="1" s="1"/>
  <c r="S15" i="1"/>
  <c r="Q17" i="1"/>
  <c r="P15" i="1"/>
  <c r="S18" i="1"/>
  <c r="M15" i="1"/>
  <c r="P21" i="1"/>
  <c r="P35" i="1" s="1"/>
  <c r="P17" i="1"/>
  <c r="O18" i="1"/>
  <c r="O32" i="1" s="1"/>
  <c r="R20" i="1"/>
  <c r="R34" i="1" s="1"/>
  <c r="S17" i="1"/>
  <c r="S31" i="1" s="1"/>
  <c r="R15" i="1"/>
  <c r="Q15" i="1"/>
  <c r="Q21" i="1"/>
  <c r="Q35" i="1" s="1"/>
  <c r="S19" i="1"/>
  <c r="Q16" i="1"/>
  <c r="N20" i="1"/>
  <c r="P18" i="1"/>
  <c r="P32" i="1" s="1"/>
  <c r="S20" i="1"/>
  <c r="N17" i="1"/>
  <c r="R18" i="1"/>
  <c r="R32" i="1" s="1"/>
  <c r="Q18" i="1"/>
  <c r="Q32" i="1" s="1"/>
  <c r="R21" i="1"/>
  <c r="R35" i="1" s="1"/>
  <c r="O15" i="1"/>
  <c r="Q20" i="1"/>
  <c r="N18" i="1"/>
  <c r="N32" i="1" s="1"/>
  <c r="P19" i="1"/>
  <c r="O19" i="1"/>
  <c r="O33" i="1" s="1"/>
  <c r="N15" i="1"/>
  <c r="S21" i="1"/>
  <c r="S35" i="1" s="1"/>
  <c r="O21" i="1"/>
  <c r="O35" i="1" s="1"/>
  <c r="O17" i="1"/>
  <c r="O31" i="1" s="1"/>
  <c r="O16" i="1"/>
  <c r="O30" i="1" s="1"/>
  <c r="P20" i="1"/>
  <c r="P16" i="1"/>
  <c r="Q19" i="1"/>
  <c r="AF19" i="1" l="1"/>
  <c r="N45" i="1" s="1"/>
  <c r="AE20" i="1"/>
  <c r="AF16" i="1"/>
  <c r="AF30" i="1" s="1"/>
  <c r="AF15" i="1"/>
  <c r="AE19" i="1"/>
  <c r="AF21" i="1"/>
  <c r="AE21" i="1"/>
  <c r="AJ21" i="1"/>
  <c r="AJ20" i="1"/>
  <c r="AE17" i="1"/>
  <c r="T16" i="1"/>
  <c r="AE18" i="1"/>
  <c r="AJ15" i="1"/>
  <c r="Q36" i="1"/>
  <c r="AJ17" i="1"/>
  <c r="AJ31" i="1" s="1"/>
  <c r="AF17" i="1"/>
  <c r="AF31" i="1" s="1"/>
  <c r="AJ19" i="1"/>
  <c r="T30" i="1"/>
  <c r="AE16" i="1"/>
  <c r="AE15" i="1"/>
  <c r="AG15" i="1"/>
  <c r="AG19" i="1"/>
  <c r="AG21" i="1"/>
  <c r="AG20" i="1"/>
  <c r="AG16" i="1"/>
  <c r="AG17" i="1"/>
  <c r="AG18" i="1"/>
  <c r="AK21" i="1"/>
  <c r="AK16" i="1"/>
  <c r="AK20" i="1"/>
  <c r="AK34" i="1" s="1"/>
  <c r="AI15" i="1"/>
  <c r="AI21" i="1"/>
  <c r="AI20" i="1"/>
  <c r="AI34" i="1" s="1"/>
  <c r="AI19" i="1"/>
  <c r="AI33" i="1" s="1"/>
  <c r="AH21" i="1"/>
  <c r="AH15" i="1"/>
  <c r="AI18" i="1"/>
  <c r="AH20" i="1"/>
  <c r="AH34" i="1" s="1"/>
  <c r="AI17" i="1"/>
  <c r="AI31" i="1" s="1"/>
  <c r="AK17" i="1"/>
  <c r="AH17" i="1"/>
  <c r="AH31" i="1" s="1"/>
  <c r="AK18" i="1"/>
  <c r="AK32" i="1" s="1"/>
  <c r="AK19" i="1"/>
  <c r="AK33" i="1" s="1"/>
  <c r="AK15" i="1"/>
  <c r="AI16" i="1"/>
  <c r="AI30" i="1" s="1"/>
  <c r="AH19" i="1"/>
  <c r="AH33" i="1" s="1"/>
  <c r="AH16" i="1"/>
  <c r="AH30" i="1" s="1"/>
  <c r="AH18" i="1"/>
  <c r="AF20" i="1"/>
  <c r="AF34" i="1" s="1"/>
  <c r="AJ16" i="1"/>
  <c r="AJ30" i="1" s="1"/>
  <c r="T31" i="1"/>
  <c r="AF18" i="1"/>
  <c r="AJ18" i="1"/>
  <c r="T34" i="1"/>
  <c r="N29" i="1"/>
  <c r="N36" i="1" s="1"/>
  <c r="N22" i="1"/>
  <c r="T19" i="1"/>
  <c r="M33" i="1"/>
  <c r="T33" i="1" s="1"/>
  <c r="T17" i="1"/>
  <c r="S22" i="1"/>
  <c r="M29" i="1"/>
  <c r="M22" i="1"/>
  <c r="T15" i="1"/>
  <c r="P22" i="1"/>
  <c r="P29" i="1"/>
  <c r="P36" i="1" s="1"/>
  <c r="T21" i="1"/>
  <c r="M35" i="1"/>
  <c r="T35" i="1" s="1"/>
  <c r="Q22" i="1"/>
  <c r="O29" i="1"/>
  <c r="O36" i="1" s="1"/>
  <c r="O22" i="1"/>
  <c r="R29" i="1"/>
  <c r="R36" i="1" s="1"/>
  <c r="R22" i="1"/>
  <c r="S36" i="1"/>
  <c r="T32" i="1"/>
  <c r="T20" i="1"/>
  <c r="T18" i="1"/>
  <c r="AF33" i="1" l="1"/>
  <c r="AH22" i="1"/>
  <c r="AH36" i="1" s="1"/>
  <c r="AH29" i="1"/>
  <c r="P41" i="1"/>
  <c r="AE32" i="1"/>
  <c r="M44" i="1"/>
  <c r="AL18" i="1"/>
  <c r="AJ34" i="1"/>
  <c r="R46" i="1"/>
  <c r="AH32" i="1"/>
  <c r="P44" i="1"/>
  <c r="AE31" i="1"/>
  <c r="AL17" i="1"/>
  <c r="AJ32" i="1"/>
  <c r="R44" i="1"/>
  <c r="AG30" i="1"/>
  <c r="O42" i="1"/>
  <c r="AH35" i="1"/>
  <c r="P47" i="1"/>
  <c r="AG33" i="1"/>
  <c r="O45" i="1"/>
  <c r="AI35" i="1"/>
  <c r="Q47" i="1"/>
  <c r="AF35" i="1"/>
  <c r="N47" i="1"/>
  <c r="O46" i="1"/>
  <c r="AG34" i="1"/>
  <c r="AE35" i="1"/>
  <c r="AL21" i="1"/>
  <c r="M47" i="1"/>
  <c r="AF32" i="1"/>
  <c r="N44" i="1"/>
  <c r="AK30" i="1"/>
  <c r="S42" i="1"/>
  <c r="R45" i="1"/>
  <c r="AJ33" i="1"/>
  <c r="AL19" i="1"/>
  <c r="AE33" i="1"/>
  <c r="M45" i="1"/>
  <c r="Q44" i="1"/>
  <c r="AI32" i="1"/>
  <c r="AE29" i="1"/>
  <c r="AL15" i="1"/>
  <c r="AE22" i="1"/>
  <c r="AE36" i="1" s="1"/>
  <c r="M41" i="1"/>
  <c r="S43" i="1"/>
  <c r="AK31" i="1"/>
  <c r="AK35" i="1"/>
  <c r="S47" i="1"/>
  <c r="AF22" i="1"/>
  <c r="AF36" i="1" s="1"/>
  <c r="AF29" i="1"/>
  <c r="N41" i="1"/>
  <c r="AJ22" i="1"/>
  <c r="AJ36" i="1" s="1"/>
  <c r="R41" i="1"/>
  <c r="AJ29" i="1"/>
  <c r="AG35" i="1"/>
  <c r="O47" i="1"/>
  <c r="O41" i="1"/>
  <c r="AG29" i="1"/>
  <c r="AG22" i="1"/>
  <c r="AG36" i="1" s="1"/>
  <c r="AI22" i="1"/>
  <c r="AI36" i="1" s="1"/>
  <c r="AI29" i="1"/>
  <c r="O44" i="1"/>
  <c r="AG32" i="1"/>
  <c r="AK29" i="1"/>
  <c r="AK22" i="1"/>
  <c r="AK36" i="1" s="1"/>
  <c r="R47" i="1"/>
  <c r="AJ35" i="1"/>
  <c r="AE30" i="1"/>
  <c r="AL16" i="1"/>
  <c r="O43" i="1"/>
  <c r="AG31" i="1"/>
  <c r="AE34" i="1"/>
  <c r="AL20" i="1"/>
  <c r="T23" i="1"/>
  <c r="T22" i="1"/>
  <c r="M36" i="1"/>
  <c r="T37" i="1" s="1"/>
  <c r="T29" i="1"/>
  <c r="T36" i="1" s="1"/>
</calcChain>
</file>

<file path=xl/sharedStrings.xml><?xml version="1.0" encoding="utf-8"?>
<sst xmlns="http://schemas.openxmlformats.org/spreadsheetml/2006/main" count="225" uniqueCount="36">
  <si>
    <t>ABS</t>
  </si>
  <si>
    <t>Agency CMBS</t>
  </si>
  <si>
    <t>Agency RMBS</t>
  </si>
  <si>
    <t>CLO</t>
  </si>
  <si>
    <t>CMBS</t>
  </si>
  <si>
    <t>Credit</t>
  </si>
  <si>
    <t>Non-agency RMBS</t>
  </si>
  <si>
    <t>Fund</t>
  </si>
  <si>
    <t>Min</t>
  </si>
  <si>
    <t>Max</t>
  </si>
  <si>
    <t>MBS</t>
  </si>
  <si>
    <t>Securities</t>
  </si>
  <si>
    <t>Mean</t>
  </si>
  <si>
    <t>SD</t>
  </si>
  <si>
    <t>Scaled</t>
  </si>
  <si>
    <t>A</t>
  </si>
  <si>
    <t>AA</t>
  </si>
  <si>
    <t>AAA</t>
  </si>
  <si>
    <t>BBB</t>
  </si>
  <si>
    <t>Below IG</t>
  </si>
  <si>
    <t>NR</t>
  </si>
  <si>
    <t>Rating</t>
  </si>
  <si>
    <t>Sector</t>
  </si>
  <si>
    <t>ALLOC</t>
  </si>
  <si>
    <t>BB</t>
  </si>
  <si>
    <t>B</t>
  </si>
  <si>
    <t>Matrix</t>
  </si>
  <si>
    <t>Row Labels</t>
  </si>
  <si>
    <t>Distributed mean -Raw</t>
  </si>
  <si>
    <t>Cross Product of Sector and Rating</t>
  </si>
  <si>
    <t>Total row</t>
  </si>
  <si>
    <t>Total Column</t>
  </si>
  <si>
    <t>Distributed variance -Raw</t>
  </si>
  <si>
    <t>Distributed Std Dev -Raw</t>
  </si>
  <si>
    <t>Per security - mean</t>
  </si>
  <si>
    <t>Per security -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</si>
</sst>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9" fontId="0" fillId="2" borderId="1" xfId="1" applyFont="1" applyFill="1" applyBorder="1"/>
    <xf numFmtId="16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vertical="center"/>
    </xf>
    <xf numFmtId="164" fontId="0" fillId="0" borderId="1" xfId="0" applyNumberFormat="1" applyBorder="1"/>
    <xf numFmtId="164" fontId="0" fillId="0" borderId="1" xfId="1" applyNumberFormat="1" applyFont="1" applyBorder="1" applyAlignment="1"/>
    <xf numFmtId="9" fontId="2" fillId="0" borderId="1" xfId="1" applyFont="1" applyBorder="1" applyAlignment="1">
      <alignment horizontal="center" vertical="top"/>
    </xf>
    <xf numFmtId="9" fontId="0" fillId="2" borderId="1" xfId="0" applyNumberFormat="1" applyFill="1" applyBorder="1"/>
    <xf numFmtId="164" fontId="0" fillId="3" borderId="1" xfId="1" applyNumberFormat="1" applyFont="1" applyFill="1" applyBorder="1" applyAlignment="1"/>
    <xf numFmtId="9" fontId="2" fillId="0" borderId="1" xfId="1" applyFont="1" applyFill="1" applyBorder="1" applyAlignment="1">
      <alignment horizontal="center" vertical="top"/>
    </xf>
    <xf numFmtId="0" fontId="2" fillId="4" borderId="3" xfId="0" applyFont="1" applyFill="1" applyBorder="1"/>
    <xf numFmtId="0" fontId="0" fillId="0" borderId="0" xfId="0" applyAlignment="1">
      <alignment horizontal="left"/>
    </xf>
    <xf numFmtId="0" fontId="2" fillId="4" borderId="1" xfId="0" applyFont="1" applyFill="1" applyBorder="1"/>
    <xf numFmtId="0" fontId="0" fillId="0" borderId="1" xfId="0" applyBorder="1" applyAlignment="1">
      <alignment horizontal="left"/>
    </xf>
    <xf numFmtId="0" fontId="2" fillId="0" borderId="0" xfId="0" applyFont="1"/>
    <xf numFmtId="165" fontId="0" fillId="0" borderId="0" xfId="1" applyNumberFormat="1" applyFont="1"/>
    <xf numFmtId="164" fontId="0" fillId="0" borderId="1" xfId="1" applyNumberFormat="1" applyFont="1" applyBorder="1"/>
    <xf numFmtId="0" fontId="2" fillId="4" borderId="2" xfId="0" applyFont="1" applyFill="1" applyBorder="1"/>
    <xf numFmtId="0" fontId="0" fillId="0" borderId="2" xfId="0" applyBorder="1"/>
    <xf numFmtId="164" fontId="0" fillId="0" borderId="1" xfId="1" applyNumberFormat="1" applyFont="1" applyFill="1" applyBorder="1"/>
    <xf numFmtId="10" fontId="0" fillId="5" borderId="1" xfId="1" applyNumberFormat="1" applyFont="1" applyFill="1" applyBorder="1" applyAlignment="1"/>
    <xf numFmtId="0" fontId="0" fillId="6" borderId="1" xfId="0" applyFill="1" applyBorder="1"/>
    <xf numFmtId="164" fontId="0" fillId="7" borderId="1" xfId="1" applyNumberFormat="1" applyFont="1" applyFill="1" applyBorder="1" applyAlignment="1"/>
  </cellXfs>
  <cellStyles count="2">
    <cellStyle name="Normal" xfId="0" builtinId="0"/>
    <cellStyle name="Percent" xfId="1" builtinId="5"/>
  </cellStyles>
  <dxfs count="1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47"/>
  <sheetViews>
    <sheetView tabSelected="1" topLeftCell="A12" workbookViewId="0">
      <selection activeCell="L40" sqref="L40:S47"/>
    </sheetView>
  </sheetViews>
  <sheetFormatPr defaultRowHeight="15" x14ac:dyDescent="0.25"/>
  <cols>
    <col min="2" max="2" width="17.42578125" bestFit="1" customWidth="1"/>
    <col min="6" max="6" width="10.7109375" customWidth="1"/>
    <col min="12" max="12" width="21.7109375" bestFit="1" customWidth="1"/>
    <col min="13" max="19" width="10.7109375" customWidth="1"/>
    <col min="21" max="21" width="17.28515625" bestFit="1" customWidth="1"/>
    <col min="22" max="22" width="13.28515625" bestFit="1" customWidth="1"/>
    <col min="30" max="30" width="23.42578125" bestFit="1" customWidth="1"/>
    <col min="39" max="39" width="31.7109375" bestFit="1" customWidth="1"/>
    <col min="40" max="40" width="15.42578125" customWidth="1"/>
  </cols>
  <sheetData>
    <row r="1" spans="2:46" x14ac:dyDescent="0.25">
      <c r="L1" s="7" t="s">
        <v>26</v>
      </c>
      <c r="M1" s="6"/>
      <c r="N1" s="6"/>
      <c r="O1" s="6"/>
      <c r="P1" s="6"/>
      <c r="Q1" s="6"/>
      <c r="R1" s="6"/>
      <c r="S1" s="6"/>
    </row>
    <row r="2" spans="2:46" x14ac:dyDescent="0.25">
      <c r="B2" s="1" t="s">
        <v>22</v>
      </c>
      <c r="C2" s="2" t="s">
        <v>7</v>
      </c>
      <c r="D2" s="2" t="s">
        <v>8</v>
      </c>
      <c r="E2" s="2" t="s">
        <v>9</v>
      </c>
      <c r="F2" s="7" t="s">
        <v>11</v>
      </c>
      <c r="G2" s="7" t="s">
        <v>12</v>
      </c>
      <c r="H2" s="7" t="s">
        <v>13</v>
      </c>
      <c r="I2" s="7" t="s">
        <v>14</v>
      </c>
      <c r="L2" s="16" t="s">
        <v>27</v>
      </c>
      <c r="M2" s="16" t="s">
        <v>15</v>
      </c>
      <c r="N2" s="16" t="s">
        <v>16</v>
      </c>
      <c r="O2" s="16" t="s">
        <v>17</v>
      </c>
      <c r="P2" s="16" t="s">
        <v>25</v>
      </c>
      <c r="Q2" s="16" t="s">
        <v>24</v>
      </c>
      <c r="R2" s="16" t="s">
        <v>18</v>
      </c>
      <c r="S2" s="16" t="s">
        <v>20</v>
      </c>
    </row>
    <row r="3" spans="2:46" x14ac:dyDescent="0.25">
      <c r="B3" s="1" t="s">
        <v>0</v>
      </c>
      <c r="C3" s="3" t="s">
        <v>10</v>
      </c>
      <c r="D3" s="4">
        <v>0</v>
      </c>
      <c r="E3" s="4">
        <v>0</v>
      </c>
      <c r="F3" s="6">
        <v>25</v>
      </c>
      <c r="G3" s="8">
        <f>AVERAGE(D3:E3)</f>
        <v>0</v>
      </c>
      <c r="H3" s="9">
        <f t="shared" ref="H3:H9" si="0">(E3-D3)/3</f>
        <v>0</v>
      </c>
      <c r="I3" s="8">
        <f>G3/SUM($G$3:$G$9)</f>
        <v>0</v>
      </c>
      <c r="L3" s="17" t="s">
        <v>0</v>
      </c>
      <c r="M3" s="6">
        <v>3</v>
      </c>
      <c r="N3" s="6">
        <v>2</v>
      </c>
      <c r="O3" s="6">
        <v>17</v>
      </c>
      <c r="P3" s="6">
        <v>1</v>
      </c>
      <c r="Q3" s="6">
        <v>0</v>
      </c>
      <c r="R3" s="6">
        <v>2</v>
      </c>
      <c r="S3" s="6">
        <v>0</v>
      </c>
    </row>
    <row r="4" spans="2:46" x14ac:dyDescent="0.25">
      <c r="B4" s="1" t="s">
        <v>1</v>
      </c>
      <c r="C4" s="3" t="s">
        <v>10</v>
      </c>
      <c r="D4" s="4">
        <v>0</v>
      </c>
      <c r="E4" s="4">
        <v>0.1</v>
      </c>
      <c r="F4" s="6">
        <v>5</v>
      </c>
      <c r="G4" s="8">
        <f t="shared" ref="G4:G9" si="1">AVERAGE(D4:E4)</f>
        <v>0.05</v>
      </c>
      <c r="H4" s="9">
        <f t="shared" si="0"/>
        <v>3.3333333333333333E-2</v>
      </c>
      <c r="I4" s="8">
        <f t="shared" ref="I4:I9" si="2">G4/SUM($G$3:$G$9)</f>
        <v>4.7393364928909949E-2</v>
      </c>
      <c r="L4" s="17" t="s">
        <v>1</v>
      </c>
      <c r="M4" s="6">
        <v>0</v>
      </c>
      <c r="N4" s="6">
        <v>0</v>
      </c>
      <c r="O4" s="6">
        <v>3</v>
      </c>
      <c r="P4" s="6">
        <v>0</v>
      </c>
      <c r="Q4" s="6">
        <v>0</v>
      </c>
      <c r="R4" s="6">
        <v>0</v>
      </c>
      <c r="S4" s="6">
        <v>2</v>
      </c>
    </row>
    <row r="5" spans="2:46" x14ac:dyDescent="0.25">
      <c r="B5" s="1" t="s">
        <v>2</v>
      </c>
      <c r="C5" s="3" t="s">
        <v>10</v>
      </c>
      <c r="D5" s="4">
        <v>0.2</v>
      </c>
      <c r="E5" s="4">
        <v>0.6</v>
      </c>
      <c r="F5" s="6">
        <v>12</v>
      </c>
      <c r="G5" s="8">
        <f t="shared" si="1"/>
        <v>0.4</v>
      </c>
      <c r="H5" s="9">
        <f t="shared" si="0"/>
        <v>0.13333333333333333</v>
      </c>
      <c r="I5" s="8">
        <f t="shared" si="2"/>
        <v>0.37914691943127959</v>
      </c>
      <c r="L5" s="17" t="s">
        <v>2</v>
      </c>
      <c r="M5" s="6">
        <v>0</v>
      </c>
      <c r="N5" s="6">
        <v>0</v>
      </c>
      <c r="O5" s="6">
        <v>11</v>
      </c>
      <c r="P5" s="6">
        <v>0</v>
      </c>
      <c r="Q5" s="6">
        <v>0</v>
      </c>
      <c r="R5" s="6">
        <v>0</v>
      </c>
      <c r="S5" s="6">
        <v>1</v>
      </c>
    </row>
    <row r="6" spans="2:46" x14ac:dyDescent="0.25">
      <c r="B6" s="1" t="s">
        <v>3</v>
      </c>
      <c r="C6" s="3" t="s">
        <v>10</v>
      </c>
      <c r="D6" s="4">
        <v>0</v>
      </c>
      <c r="E6" s="4">
        <v>0</v>
      </c>
      <c r="F6" s="6">
        <v>6</v>
      </c>
      <c r="G6" s="8">
        <f t="shared" si="1"/>
        <v>0</v>
      </c>
      <c r="H6" s="9">
        <f t="shared" si="0"/>
        <v>0</v>
      </c>
      <c r="I6" s="8">
        <f t="shared" si="2"/>
        <v>0</v>
      </c>
      <c r="L6" s="17" t="s">
        <v>3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0</v>
      </c>
    </row>
    <row r="7" spans="2:46" x14ac:dyDescent="0.25">
      <c r="B7" s="1" t="s">
        <v>4</v>
      </c>
      <c r="C7" s="3" t="s">
        <v>10</v>
      </c>
      <c r="D7" s="4">
        <v>0</v>
      </c>
      <c r="E7" s="4">
        <v>0.01</v>
      </c>
      <c r="F7" s="6">
        <v>10</v>
      </c>
      <c r="G7" s="8">
        <f t="shared" si="1"/>
        <v>5.0000000000000001E-3</v>
      </c>
      <c r="H7" s="9">
        <f t="shared" si="0"/>
        <v>3.3333333333333335E-3</v>
      </c>
      <c r="I7" s="8">
        <f t="shared" si="2"/>
        <v>4.7393364928909948E-3</v>
      </c>
      <c r="L7" s="17" t="s">
        <v>4</v>
      </c>
      <c r="M7" s="6">
        <v>2</v>
      </c>
      <c r="N7" s="6">
        <v>2</v>
      </c>
      <c r="O7" s="6">
        <v>4</v>
      </c>
      <c r="P7" s="6">
        <v>0</v>
      </c>
      <c r="Q7" s="6">
        <v>0</v>
      </c>
      <c r="R7" s="6">
        <v>2</v>
      </c>
      <c r="S7" s="6">
        <v>0</v>
      </c>
    </row>
    <row r="8" spans="2:46" x14ac:dyDescent="0.25">
      <c r="B8" s="1" t="s">
        <v>5</v>
      </c>
      <c r="C8" s="3" t="s">
        <v>10</v>
      </c>
      <c r="D8" s="4">
        <v>0</v>
      </c>
      <c r="E8" s="4">
        <v>0</v>
      </c>
      <c r="F8" s="6">
        <v>2</v>
      </c>
      <c r="G8" s="8">
        <f t="shared" si="1"/>
        <v>0</v>
      </c>
      <c r="H8" s="9">
        <f t="shared" si="0"/>
        <v>0</v>
      </c>
      <c r="I8" s="8">
        <f t="shared" si="2"/>
        <v>0</v>
      </c>
      <c r="L8" s="17" t="s">
        <v>5</v>
      </c>
      <c r="M8" s="6">
        <v>0</v>
      </c>
      <c r="N8" s="6">
        <v>0</v>
      </c>
      <c r="O8" s="6">
        <v>1</v>
      </c>
      <c r="P8" s="6">
        <v>0</v>
      </c>
      <c r="Q8" s="6">
        <v>0</v>
      </c>
      <c r="R8" s="6">
        <v>1</v>
      </c>
      <c r="S8" s="6">
        <v>0</v>
      </c>
    </row>
    <row r="9" spans="2:46" x14ac:dyDescent="0.25">
      <c r="B9" s="1" t="s">
        <v>6</v>
      </c>
      <c r="C9" s="3" t="s">
        <v>10</v>
      </c>
      <c r="D9" s="4">
        <v>0.4</v>
      </c>
      <c r="E9" s="4">
        <v>0.8</v>
      </c>
      <c r="F9" s="6">
        <v>32</v>
      </c>
      <c r="G9" s="8">
        <f t="shared" si="1"/>
        <v>0.60000000000000009</v>
      </c>
      <c r="H9" s="9">
        <f t="shared" si="0"/>
        <v>0.13333333333333333</v>
      </c>
      <c r="I9" s="8">
        <f t="shared" si="2"/>
        <v>0.56872037914691942</v>
      </c>
      <c r="L9" s="17" t="s">
        <v>6</v>
      </c>
      <c r="M9" s="6">
        <v>4</v>
      </c>
      <c r="N9" s="6">
        <v>4</v>
      </c>
      <c r="O9" s="6">
        <v>5</v>
      </c>
      <c r="P9" s="6">
        <v>2</v>
      </c>
      <c r="Q9" s="6">
        <v>4</v>
      </c>
      <c r="R9" s="6">
        <v>5</v>
      </c>
      <c r="S9" s="6">
        <v>8</v>
      </c>
    </row>
    <row r="13" spans="2:46" x14ac:dyDescent="0.25">
      <c r="L13" s="18" t="s">
        <v>28</v>
      </c>
      <c r="U13" s="18" t="s">
        <v>29</v>
      </c>
      <c r="AD13" s="18" t="s">
        <v>32</v>
      </c>
      <c r="AM13" s="18" t="s">
        <v>29</v>
      </c>
    </row>
    <row r="14" spans="2:46" x14ac:dyDescent="0.25">
      <c r="B14" s="10" t="s">
        <v>21</v>
      </c>
      <c r="C14" s="3" t="s">
        <v>23</v>
      </c>
      <c r="D14" s="3" t="s">
        <v>8</v>
      </c>
      <c r="E14" s="3" t="s">
        <v>9</v>
      </c>
      <c r="F14" s="7" t="s">
        <v>11</v>
      </c>
      <c r="G14" s="7" t="s">
        <v>12</v>
      </c>
      <c r="H14" s="7" t="s">
        <v>13</v>
      </c>
      <c r="L14" s="16" t="s">
        <v>27</v>
      </c>
      <c r="M14" s="16" t="s">
        <v>15</v>
      </c>
      <c r="N14" s="16" t="s">
        <v>16</v>
      </c>
      <c r="O14" s="16" t="s">
        <v>17</v>
      </c>
      <c r="P14" s="16" t="s">
        <v>25</v>
      </c>
      <c r="Q14" s="16" t="s">
        <v>24</v>
      </c>
      <c r="R14" s="16" t="s">
        <v>18</v>
      </c>
      <c r="S14" s="16" t="s">
        <v>20</v>
      </c>
      <c r="T14" s="21" t="s">
        <v>30</v>
      </c>
      <c r="U14" s="16" t="s">
        <v>27</v>
      </c>
      <c r="V14" s="16" t="s">
        <v>15</v>
      </c>
      <c r="W14" s="16" t="s">
        <v>16</v>
      </c>
      <c r="X14" s="16" t="s">
        <v>17</v>
      </c>
      <c r="Y14" s="16" t="s">
        <v>25</v>
      </c>
      <c r="Z14" s="16" t="s">
        <v>24</v>
      </c>
      <c r="AA14" s="16" t="s">
        <v>18</v>
      </c>
      <c r="AB14" s="16" t="s">
        <v>20</v>
      </c>
      <c r="AD14" s="16" t="s">
        <v>27</v>
      </c>
      <c r="AE14" s="16" t="s">
        <v>15</v>
      </c>
      <c r="AF14" s="16" t="s">
        <v>16</v>
      </c>
      <c r="AG14" s="16" t="s">
        <v>17</v>
      </c>
      <c r="AH14" s="16" t="s">
        <v>25</v>
      </c>
      <c r="AI14" s="16" t="s">
        <v>24</v>
      </c>
      <c r="AJ14" s="16" t="s">
        <v>18</v>
      </c>
      <c r="AK14" s="16" t="s">
        <v>20</v>
      </c>
      <c r="AL14" s="21" t="s">
        <v>30</v>
      </c>
      <c r="AM14" s="16" t="s">
        <v>27</v>
      </c>
      <c r="AN14" s="16" t="s">
        <v>15</v>
      </c>
      <c r="AO14" s="16" t="s">
        <v>16</v>
      </c>
      <c r="AP14" s="16" t="s">
        <v>17</v>
      </c>
      <c r="AQ14" s="16" t="s">
        <v>25</v>
      </c>
      <c r="AR14" s="16" t="s">
        <v>24</v>
      </c>
      <c r="AS14" s="16" t="s">
        <v>18</v>
      </c>
      <c r="AT14" s="16" t="s">
        <v>20</v>
      </c>
    </row>
    <row r="15" spans="2:46" x14ac:dyDescent="0.25">
      <c r="B15" s="10" t="s">
        <v>15</v>
      </c>
      <c r="C15" s="3" t="s">
        <v>10</v>
      </c>
      <c r="D15" s="11">
        <v>0</v>
      </c>
      <c r="E15" s="11">
        <v>1</v>
      </c>
      <c r="F15" s="6">
        <v>10</v>
      </c>
      <c r="G15" s="12">
        <f>(1-$G$19-$G$17)/3</f>
        <v>8.3333333333333329E-2</v>
      </c>
      <c r="H15" s="12">
        <f>G15</f>
        <v>8.3333333333333329E-2</v>
      </c>
      <c r="L15" s="17" t="s">
        <v>0</v>
      </c>
      <c r="M15" s="20">
        <f>V15/SUM($V$15:$AB$21)</f>
        <v>0</v>
      </c>
      <c r="N15" s="20">
        <f t="shared" ref="N15:N21" si="3">W15/SUM($V$15:$AB$21)</f>
        <v>0</v>
      </c>
      <c r="O15" s="20">
        <f t="shared" ref="O15:O21" si="4">X15/SUM($V$15:$AB$21)</f>
        <v>0</v>
      </c>
      <c r="P15" s="20">
        <f t="shared" ref="P15:P21" si="5">Y15/SUM($V$15:$AB$21)</f>
        <v>0</v>
      </c>
      <c r="Q15" s="20">
        <f t="shared" ref="Q15:Q21" si="6">Z15/SUM($V$15:$AB$21)</f>
        <v>0</v>
      </c>
      <c r="R15" s="20">
        <f t="shared" ref="R15:R21" si="7">AA15/SUM($V$15:$AB$21)</f>
        <v>0</v>
      </c>
      <c r="S15" s="20">
        <f t="shared" ref="S15:S21" si="8">AB15/SUM($V$15:$AB$21)</f>
        <v>0</v>
      </c>
      <c r="T15" s="5">
        <f>SUM(M15:S15)</f>
        <v>0</v>
      </c>
      <c r="U15" s="17" t="s">
        <v>0</v>
      </c>
      <c r="V15" s="6">
        <f>VLOOKUP($L15,$B$2:$I$9,6,0)*VLOOKUP(M$14,$B$14:$H$22,6,0)</f>
        <v>0</v>
      </c>
      <c r="W15" s="6">
        <f t="shared" ref="W15:W21" si="9">VLOOKUP($L15,$B$2:$I$9,6,0)*VLOOKUP(N$14,$B$14:$H$22,6,0)</f>
        <v>0</v>
      </c>
      <c r="X15" s="6">
        <f t="shared" ref="X15:X21" si="10">VLOOKUP($L15,$B$2:$I$9,6,0)*VLOOKUP(O$14,$B$14:$H$22,6,0)</f>
        <v>0</v>
      </c>
      <c r="Y15" s="6">
        <f t="shared" ref="Y15:Y21" si="11">VLOOKUP($L15,$B$2:$I$9,6,0)*VLOOKUP(P$14,$B$14:$H$22,6,0)</f>
        <v>0</v>
      </c>
      <c r="Z15" s="6">
        <f t="shared" ref="Z15:Z21" si="12">VLOOKUP($L15,$B$2:$I$9,6,0)*VLOOKUP(Q$14,$B$14:$H$22,6,0)</f>
        <v>0</v>
      </c>
      <c r="AA15" s="6">
        <f t="shared" ref="AA15:AA21" si="13">VLOOKUP($L15,$B$2:$I$9,6,0)*VLOOKUP(R$14,$B$14:$H$22,6,0)</f>
        <v>0</v>
      </c>
      <c r="AB15" s="6">
        <f t="shared" ref="AB15:AB21" si="14">VLOOKUP($L15,$B$2:$I$9,6,0)*VLOOKUP(S$14,$B$14:$H$22,6,0)</f>
        <v>0</v>
      </c>
      <c r="AD15" s="17" t="s">
        <v>0</v>
      </c>
      <c r="AE15" s="20">
        <f>AN15/SQRT(SUM($AN$15:$AT$21))</f>
        <v>0</v>
      </c>
      <c r="AF15" s="20">
        <f t="shared" ref="AF15:AF21" si="15">AO15/SQRT(SUM($AN$15:$AT$21))</f>
        <v>0</v>
      </c>
      <c r="AG15" s="20">
        <f t="shared" ref="AG15:AG21" si="16">AP15/SQRT(SUM($AN$15:$AT$21))</f>
        <v>0</v>
      </c>
      <c r="AH15" s="20">
        <f t="shared" ref="AH15:AH21" si="17">AQ15/SQRT(SUM($AN$15:$AT$21))</f>
        <v>0</v>
      </c>
      <c r="AI15" s="20">
        <f t="shared" ref="AI15:AI21" si="18">AR15/SQRT(SUM($AN$15:$AT$21))</f>
        <v>0</v>
      </c>
      <c r="AJ15" s="20">
        <f t="shared" ref="AJ15:AJ21" si="19">AS15/SQRT(SUM($AN$15:$AT$21))</f>
        <v>0</v>
      </c>
      <c r="AK15" s="20">
        <f t="shared" ref="AK15:AK21" si="20">AT15/SQRT(SUM($AN$15:$AT$21))</f>
        <v>0</v>
      </c>
      <c r="AL15" s="5">
        <f>SUM(AE15:AK15)</f>
        <v>0</v>
      </c>
      <c r="AM15" s="17" t="s">
        <v>0</v>
      </c>
      <c r="AN15" s="6">
        <f>(VLOOKUP($L15,$B$2:$I$9,7,0)^2)*(VLOOKUP(AE$14,$B$14:$H$22,7,0)^2)</f>
        <v>0</v>
      </c>
      <c r="AO15" s="6">
        <f t="shared" ref="AO15:AO21" si="21">(VLOOKUP($L15,$B$2:$I$9,7,0)^2)*(VLOOKUP(AF$14,$B$14:$H$22,7,0)^2)</f>
        <v>0</v>
      </c>
      <c r="AP15" s="6">
        <f t="shared" ref="AP15:AP21" si="22">(VLOOKUP($L15,$B$2:$I$9,7,0)^2)*(VLOOKUP(AG$14,$B$14:$H$22,7,0)^2)</f>
        <v>0</v>
      </c>
      <c r="AQ15" s="6">
        <f t="shared" ref="AQ15:AQ21" si="23">(VLOOKUP($L15,$B$2:$I$9,7,0)^2)*(VLOOKUP(AH$14,$B$14:$H$22,7,0)^2)</f>
        <v>0</v>
      </c>
      <c r="AR15" s="6">
        <f t="shared" ref="AR15:AR21" si="24">(VLOOKUP($L15,$B$2:$I$9,7,0)^2)*(VLOOKUP(AI$14,$B$14:$H$22,7,0)^2)</f>
        <v>0</v>
      </c>
      <c r="AS15" s="6">
        <f t="shared" ref="AS15:AS21" si="25">(VLOOKUP($L15,$B$2:$I$9,7,0)^2)*(VLOOKUP(AJ$14,$B$14:$H$22,7,0)^2)</f>
        <v>0</v>
      </c>
      <c r="AT15" s="6">
        <f t="shared" ref="AT15:AT21" si="26">(VLOOKUP($L15,$B$2:$I$9,7,0)^2)*(VLOOKUP(AK$14,$B$14:$H$22,7,0)^2)</f>
        <v>0</v>
      </c>
    </row>
    <row r="16" spans="2:46" x14ac:dyDescent="0.25">
      <c r="B16" s="10" t="s">
        <v>16</v>
      </c>
      <c r="C16" s="3" t="s">
        <v>10</v>
      </c>
      <c r="D16" s="11">
        <v>0</v>
      </c>
      <c r="E16" s="11">
        <v>1</v>
      </c>
      <c r="F16" s="6">
        <v>9</v>
      </c>
      <c r="G16" s="12">
        <f>(1-$G$19-$G$17)/3</f>
        <v>8.3333333333333329E-2</v>
      </c>
      <c r="H16" s="12">
        <f>G16</f>
        <v>8.3333333333333329E-2</v>
      </c>
      <c r="L16" s="17" t="s">
        <v>1</v>
      </c>
      <c r="M16" s="20">
        <f t="shared" ref="M16:M21" si="27">V16/SUM($V$15:$AB$21)</f>
        <v>3.9494470774091633E-3</v>
      </c>
      <c r="N16" s="20">
        <f t="shared" si="3"/>
        <v>3.9494470774091633E-3</v>
      </c>
      <c r="O16" s="20">
        <f>X16/SUM($V$15:$AB$21)</f>
        <v>3.3175355450236962E-2</v>
      </c>
      <c r="P16" s="20">
        <f t="shared" si="5"/>
        <v>4.7393364928909954E-4</v>
      </c>
      <c r="Q16" s="20">
        <f t="shared" si="6"/>
        <v>5.9241706161137456E-4</v>
      </c>
      <c r="R16" s="20">
        <f t="shared" si="7"/>
        <v>3.9494470774091633E-3</v>
      </c>
      <c r="S16" s="20">
        <f t="shared" si="8"/>
        <v>1.3033175355450241E-3</v>
      </c>
      <c r="T16" s="5">
        <f t="shared" ref="T16:T21" si="28">SUM(M16:S16)</f>
        <v>4.7393364928909949E-2</v>
      </c>
      <c r="U16" s="17" t="s">
        <v>1</v>
      </c>
      <c r="V16" s="6">
        <f t="shared" ref="V16:V21" si="29">VLOOKUP($L16,$B$2:$I$9,6,0)*VLOOKUP(M$14,$B$14:$H$22,6,0)</f>
        <v>4.1666666666666666E-3</v>
      </c>
      <c r="W16" s="6">
        <f t="shared" si="9"/>
        <v>4.1666666666666666E-3</v>
      </c>
      <c r="X16" s="6">
        <f t="shared" si="10"/>
        <v>3.4999999999999996E-2</v>
      </c>
      <c r="Y16" s="6">
        <f t="shared" si="11"/>
        <v>5.0000000000000001E-4</v>
      </c>
      <c r="Z16" s="6">
        <f t="shared" si="12"/>
        <v>6.2500000000000012E-4</v>
      </c>
      <c r="AA16" s="6">
        <f t="shared" si="13"/>
        <v>4.1666666666666666E-3</v>
      </c>
      <c r="AB16" s="6">
        <f t="shared" si="14"/>
        <v>1.3750000000000004E-3</v>
      </c>
      <c r="AD16" s="17" t="s">
        <v>1</v>
      </c>
      <c r="AE16" s="20">
        <f t="shared" ref="AE16:AE21" si="30">AN16/SQRT(SUM($AN$15:$AT$21))</f>
        <v>1.1967809286501798E-4</v>
      </c>
      <c r="AF16" s="20">
        <f t="shared" si="15"/>
        <v>1.1967809286501798E-4</v>
      </c>
      <c r="AG16" s="20">
        <f t="shared" si="16"/>
        <v>1.5510280835306321E-3</v>
      </c>
      <c r="AH16" s="20">
        <f t="shared" si="17"/>
        <v>8.6168226862812934E-6</v>
      </c>
      <c r="AI16" s="20">
        <f t="shared" si="18"/>
        <v>1.0771028357851621E-5</v>
      </c>
      <c r="AJ16" s="20">
        <f t="shared" si="19"/>
        <v>1.1967809286501798E-4</v>
      </c>
      <c r="AK16" s="20">
        <f t="shared" si="20"/>
        <v>2.3696262387273558E-5</v>
      </c>
      <c r="AL16" s="5">
        <f t="shared" ref="AL16:AL21" si="31">SUM(AE16:AK16)</f>
        <v>1.9531464755570926E-3</v>
      </c>
      <c r="AM16" s="17" t="s">
        <v>1</v>
      </c>
      <c r="AN16" s="6">
        <f t="shared" ref="AN16:AN21" si="32">(VLOOKUP($L16,$B$2:$I$9,7,0)^2)*(VLOOKUP(AE$14,$B$14:$H$22,7,0)^2)</f>
        <v>7.7160493827160496E-6</v>
      </c>
      <c r="AO16" s="6">
        <f t="shared" si="21"/>
        <v>7.7160493827160496E-6</v>
      </c>
      <c r="AP16" s="6">
        <f t="shared" si="22"/>
        <v>9.9999999999999951E-5</v>
      </c>
      <c r="AQ16" s="6">
        <f t="shared" si="23"/>
        <v>5.5555555555555552E-7</v>
      </c>
      <c r="AR16" s="6">
        <f t="shared" si="24"/>
        <v>6.9444444444444458E-7</v>
      </c>
      <c r="AS16" s="6">
        <f t="shared" si="25"/>
        <v>7.7160493827160496E-6</v>
      </c>
      <c r="AT16" s="6">
        <f t="shared" si="26"/>
        <v>1.5277777777777776E-6</v>
      </c>
    </row>
    <row r="17" spans="2:46" x14ac:dyDescent="0.25">
      <c r="B17" s="10" t="s">
        <v>17</v>
      </c>
      <c r="C17" s="3" t="s">
        <v>10</v>
      </c>
      <c r="D17" s="11">
        <v>0.4</v>
      </c>
      <c r="E17" s="11">
        <v>1</v>
      </c>
      <c r="F17" s="6">
        <v>42</v>
      </c>
      <c r="G17" s="8">
        <f>AVERAGE(D17:E17)</f>
        <v>0.7</v>
      </c>
      <c r="H17" s="9">
        <f>(G17-D17)</f>
        <v>0.29999999999999993</v>
      </c>
      <c r="L17" s="17" t="s">
        <v>2</v>
      </c>
      <c r="M17" s="20">
        <f t="shared" si="27"/>
        <v>3.1595576619273306E-2</v>
      </c>
      <c r="N17" s="20">
        <f t="shared" si="3"/>
        <v>3.1595576619273306E-2</v>
      </c>
      <c r="O17" s="20">
        <f t="shared" si="4"/>
        <v>0.2654028436018957</v>
      </c>
      <c r="P17" s="20">
        <f t="shared" si="5"/>
        <v>3.7914691943127963E-3</v>
      </c>
      <c r="Q17" s="20">
        <f t="shared" si="6"/>
        <v>4.7393364928909965E-3</v>
      </c>
      <c r="R17" s="20">
        <f t="shared" si="7"/>
        <v>3.1595576619273306E-2</v>
      </c>
      <c r="S17" s="20">
        <f t="shared" si="8"/>
        <v>1.0426540284360193E-2</v>
      </c>
      <c r="T17" s="5">
        <f t="shared" si="28"/>
        <v>0.37914691943127959</v>
      </c>
      <c r="U17" s="17" t="s">
        <v>2</v>
      </c>
      <c r="V17" s="6">
        <f t="shared" si="29"/>
        <v>3.3333333333333333E-2</v>
      </c>
      <c r="W17" s="6">
        <f t="shared" si="9"/>
        <v>3.3333333333333333E-2</v>
      </c>
      <c r="X17" s="6">
        <f t="shared" si="10"/>
        <v>0.27999999999999997</v>
      </c>
      <c r="Y17" s="6">
        <f t="shared" si="11"/>
        <v>4.0000000000000001E-3</v>
      </c>
      <c r="Z17" s="6">
        <f t="shared" si="12"/>
        <v>5.000000000000001E-3</v>
      </c>
      <c r="AA17" s="6">
        <f t="shared" si="13"/>
        <v>3.3333333333333333E-2</v>
      </c>
      <c r="AB17" s="6">
        <f t="shared" si="14"/>
        <v>1.1000000000000003E-2</v>
      </c>
      <c r="AD17" s="17" t="s">
        <v>2</v>
      </c>
      <c r="AE17" s="20">
        <f t="shared" si="30"/>
        <v>1.9148494858402876E-3</v>
      </c>
      <c r="AF17" s="20">
        <f t="shared" si="15"/>
        <v>1.9148494858402876E-3</v>
      </c>
      <c r="AG17" s="20">
        <f t="shared" si="16"/>
        <v>2.4816449336490114E-2</v>
      </c>
      <c r="AH17" s="20">
        <f t="shared" si="17"/>
        <v>1.378691629805007E-4</v>
      </c>
      <c r="AI17" s="20">
        <f t="shared" si="18"/>
        <v>1.7233645372562593E-4</v>
      </c>
      <c r="AJ17" s="20">
        <f t="shared" si="19"/>
        <v>1.9148494858402876E-3</v>
      </c>
      <c r="AK17" s="20">
        <f t="shared" si="20"/>
        <v>3.7914019819637693E-4</v>
      </c>
      <c r="AL17" s="5">
        <f t="shared" si="31"/>
        <v>3.1250343608913482E-2</v>
      </c>
      <c r="AM17" s="17" t="s">
        <v>2</v>
      </c>
      <c r="AN17" s="6">
        <f t="shared" si="32"/>
        <v>1.2345679012345679E-4</v>
      </c>
      <c r="AO17" s="6">
        <f t="shared" si="21"/>
        <v>1.2345679012345679E-4</v>
      </c>
      <c r="AP17" s="6">
        <f t="shared" si="22"/>
        <v>1.5999999999999992E-3</v>
      </c>
      <c r="AQ17" s="6">
        <f t="shared" si="23"/>
        <v>8.8888888888888883E-6</v>
      </c>
      <c r="AR17" s="6">
        <f t="shared" si="24"/>
        <v>1.1111111111111113E-5</v>
      </c>
      <c r="AS17" s="6">
        <f t="shared" si="25"/>
        <v>1.2345679012345679E-4</v>
      </c>
      <c r="AT17" s="6">
        <f t="shared" si="26"/>
        <v>2.4444444444444442E-5</v>
      </c>
    </row>
    <row r="18" spans="2:46" x14ac:dyDescent="0.25">
      <c r="B18" s="10" t="s">
        <v>18</v>
      </c>
      <c r="C18" s="3" t="s">
        <v>10</v>
      </c>
      <c r="D18" s="11">
        <v>0</v>
      </c>
      <c r="E18" s="11">
        <v>1</v>
      </c>
      <c r="F18" s="6">
        <v>11</v>
      </c>
      <c r="G18" s="12">
        <f>(1-$G$19-$G$17)/3</f>
        <v>8.3333333333333329E-2</v>
      </c>
      <c r="H18" s="12">
        <f>G18</f>
        <v>8.3333333333333329E-2</v>
      </c>
      <c r="L18" s="17" t="s">
        <v>3</v>
      </c>
      <c r="M18" s="20">
        <f t="shared" si="27"/>
        <v>0</v>
      </c>
      <c r="N18" s="20">
        <f t="shared" si="3"/>
        <v>0</v>
      </c>
      <c r="O18" s="20">
        <f t="shared" si="4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">
        <f t="shared" si="28"/>
        <v>0</v>
      </c>
      <c r="U18" s="17" t="s">
        <v>3</v>
      </c>
      <c r="V18" s="6">
        <f t="shared" si="29"/>
        <v>0</v>
      </c>
      <c r="W18" s="6">
        <f t="shared" si="9"/>
        <v>0</v>
      </c>
      <c r="X18" s="6">
        <f t="shared" si="10"/>
        <v>0</v>
      </c>
      <c r="Y18" s="6">
        <f t="shared" si="11"/>
        <v>0</v>
      </c>
      <c r="Z18" s="6">
        <f t="shared" si="12"/>
        <v>0</v>
      </c>
      <c r="AA18" s="6">
        <f t="shared" si="13"/>
        <v>0</v>
      </c>
      <c r="AB18" s="6">
        <f t="shared" si="14"/>
        <v>0</v>
      </c>
      <c r="AD18" s="17" t="s">
        <v>3</v>
      </c>
      <c r="AE18" s="20">
        <f t="shared" si="30"/>
        <v>0</v>
      </c>
      <c r="AF18" s="20">
        <f t="shared" si="15"/>
        <v>0</v>
      </c>
      <c r="AG18" s="20">
        <f t="shared" si="16"/>
        <v>0</v>
      </c>
      <c r="AH18" s="20">
        <f t="shared" si="17"/>
        <v>0</v>
      </c>
      <c r="AI18" s="20">
        <f t="shared" si="18"/>
        <v>0</v>
      </c>
      <c r="AJ18" s="20">
        <f t="shared" si="19"/>
        <v>0</v>
      </c>
      <c r="AK18" s="20">
        <f t="shared" si="20"/>
        <v>0</v>
      </c>
      <c r="AL18" s="5">
        <f t="shared" si="31"/>
        <v>0</v>
      </c>
      <c r="AM18" s="17" t="s">
        <v>3</v>
      </c>
      <c r="AN18" s="6">
        <f t="shared" si="32"/>
        <v>0</v>
      </c>
      <c r="AO18" s="6">
        <f t="shared" si="21"/>
        <v>0</v>
      </c>
      <c r="AP18" s="6">
        <f t="shared" si="22"/>
        <v>0</v>
      </c>
      <c r="AQ18" s="6">
        <f t="shared" si="23"/>
        <v>0</v>
      </c>
      <c r="AR18" s="6">
        <f t="shared" si="24"/>
        <v>0</v>
      </c>
      <c r="AS18" s="6">
        <f t="shared" si="25"/>
        <v>0</v>
      </c>
      <c r="AT18" s="6">
        <f t="shared" si="26"/>
        <v>0</v>
      </c>
    </row>
    <row r="19" spans="2:46" x14ac:dyDescent="0.25">
      <c r="B19" s="10" t="s">
        <v>19</v>
      </c>
      <c r="C19" s="3" t="s">
        <v>10</v>
      </c>
      <c r="D19" s="11">
        <v>0</v>
      </c>
      <c r="E19" s="11">
        <v>0.1</v>
      </c>
      <c r="F19" s="6">
        <v>20</v>
      </c>
      <c r="G19" s="8">
        <f>AVERAGE(D19:E19)</f>
        <v>0.05</v>
      </c>
      <c r="H19" s="26">
        <f>0.05</f>
        <v>0.05</v>
      </c>
      <c r="L19" s="17" t="s">
        <v>4</v>
      </c>
      <c r="M19" s="20">
        <f t="shared" si="27"/>
        <v>3.9494470774091627E-4</v>
      </c>
      <c r="N19" s="20">
        <f t="shared" si="3"/>
        <v>3.9494470774091627E-4</v>
      </c>
      <c r="O19" s="20">
        <f t="shared" si="4"/>
        <v>3.3175355450236967E-3</v>
      </c>
      <c r="P19" s="20">
        <f t="shared" si="5"/>
        <v>4.7393364928909958E-5</v>
      </c>
      <c r="Q19" s="20">
        <f t="shared" si="6"/>
        <v>5.9241706161137443E-5</v>
      </c>
      <c r="R19" s="20">
        <f t="shared" si="7"/>
        <v>3.9494470774091627E-4</v>
      </c>
      <c r="S19" s="20">
        <f t="shared" si="8"/>
        <v>1.3033175355450238E-4</v>
      </c>
      <c r="T19" s="5">
        <f t="shared" si="28"/>
        <v>4.7393364928909956E-3</v>
      </c>
      <c r="U19" s="17" t="s">
        <v>4</v>
      </c>
      <c r="V19" s="6">
        <f t="shared" si="29"/>
        <v>4.1666666666666664E-4</v>
      </c>
      <c r="W19" s="6">
        <f t="shared" si="9"/>
        <v>4.1666666666666664E-4</v>
      </c>
      <c r="X19" s="6">
        <f t="shared" si="10"/>
        <v>3.4999999999999996E-3</v>
      </c>
      <c r="Y19" s="6">
        <f t="shared" si="11"/>
        <v>5.0000000000000002E-5</v>
      </c>
      <c r="Z19" s="6">
        <f t="shared" si="12"/>
        <v>6.2500000000000001E-5</v>
      </c>
      <c r="AA19" s="6">
        <f t="shared" si="13"/>
        <v>4.1666666666666664E-4</v>
      </c>
      <c r="AB19" s="6">
        <f t="shared" si="14"/>
        <v>1.3750000000000001E-4</v>
      </c>
      <c r="AD19" s="17" t="s">
        <v>4</v>
      </c>
      <c r="AE19" s="20">
        <f t="shared" si="30"/>
        <v>1.1967809286501799E-6</v>
      </c>
      <c r="AF19" s="20">
        <f t="shared" si="15"/>
        <v>1.1967809286501799E-6</v>
      </c>
      <c r="AG19" s="20">
        <f t="shared" si="16"/>
        <v>1.5510280835306327E-5</v>
      </c>
      <c r="AH19" s="20">
        <f t="shared" si="17"/>
        <v>8.6168226862812966E-8</v>
      </c>
      <c r="AI19" s="20">
        <f t="shared" si="18"/>
        <v>1.0771028357851622E-7</v>
      </c>
      <c r="AJ19" s="20">
        <f t="shared" si="19"/>
        <v>1.1967809286501799E-6</v>
      </c>
      <c r="AK19" s="20">
        <f t="shared" si="20"/>
        <v>2.3696262387273564E-7</v>
      </c>
      <c r="AL19" s="5">
        <f t="shared" si="31"/>
        <v>1.9531464755570928E-5</v>
      </c>
      <c r="AM19" s="17" t="s">
        <v>4</v>
      </c>
      <c r="AN19" s="6">
        <f t="shared" si="32"/>
        <v>7.7160493827160508E-8</v>
      </c>
      <c r="AO19" s="6">
        <f t="shared" si="21"/>
        <v>7.7160493827160508E-8</v>
      </c>
      <c r="AP19" s="6">
        <f t="shared" si="22"/>
        <v>9.9999999999999974E-7</v>
      </c>
      <c r="AQ19" s="6">
        <f t="shared" si="23"/>
        <v>5.5555555555555568E-9</v>
      </c>
      <c r="AR19" s="6">
        <f t="shared" si="24"/>
        <v>6.9444444444444468E-9</v>
      </c>
      <c r="AS19" s="6">
        <f t="shared" si="25"/>
        <v>7.7160493827160508E-8</v>
      </c>
      <c r="AT19" s="6">
        <f t="shared" si="26"/>
        <v>1.5277777777777781E-8</v>
      </c>
    </row>
    <row r="20" spans="2:46" x14ac:dyDescent="0.25">
      <c r="B20" s="10" t="s">
        <v>20</v>
      </c>
      <c r="C20" s="3" t="s">
        <v>10</v>
      </c>
      <c r="D20" s="11">
        <v>0</v>
      </c>
      <c r="E20" s="11">
        <v>0.1</v>
      </c>
      <c r="F20" s="6">
        <v>11</v>
      </c>
      <c r="G20" s="9">
        <f>$G$19*F20/SUM($F$20:$F$22)</f>
        <v>2.7500000000000004E-2</v>
      </c>
      <c r="H20" s="9">
        <f>$H$19/SQRT($F$19)*SQRT(F20)</f>
        <v>3.7080992435478313E-2</v>
      </c>
      <c r="L20" s="17" t="s">
        <v>5</v>
      </c>
      <c r="M20" s="20">
        <f t="shared" si="27"/>
        <v>0</v>
      </c>
      <c r="N20" s="20">
        <f t="shared" si="3"/>
        <v>0</v>
      </c>
      <c r="O20" s="20">
        <f t="shared" si="4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">
        <f t="shared" si="28"/>
        <v>0</v>
      </c>
      <c r="U20" s="17" t="s">
        <v>5</v>
      </c>
      <c r="V20" s="6">
        <f t="shared" si="29"/>
        <v>0</v>
      </c>
      <c r="W20" s="6">
        <f t="shared" si="9"/>
        <v>0</v>
      </c>
      <c r="X20" s="6">
        <f t="shared" si="10"/>
        <v>0</v>
      </c>
      <c r="Y20" s="6">
        <f t="shared" si="11"/>
        <v>0</v>
      </c>
      <c r="Z20" s="6">
        <f t="shared" si="12"/>
        <v>0</v>
      </c>
      <c r="AA20" s="6">
        <f t="shared" si="13"/>
        <v>0</v>
      </c>
      <c r="AB20" s="6">
        <f t="shared" si="14"/>
        <v>0</v>
      </c>
      <c r="AD20" s="17" t="s">
        <v>5</v>
      </c>
      <c r="AE20" s="20">
        <f t="shared" si="30"/>
        <v>0</v>
      </c>
      <c r="AF20" s="20">
        <f t="shared" si="15"/>
        <v>0</v>
      </c>
      <c r="AG20" s="20">
        <f t="shared" si="16"/>
        <v>0</v>
      </c>
      <c r="AH20" s="20">
        <f t="shared" si="17"/>
        <v>0</v>
      </c>
      <c r="AI20" s="20">
        <f t="shared" si="18"/>
        <v>0</v>
      </c>
      <c r="AJ20" s="20">
        <f t="shared" si="19"/>
        <v>0</v>
      </c>
      <c r="AK20" s="20">
        <f t="shared" si="20"/>
        <v>0</v>
      </c>
      <c r="AL20" s="5">
        <f t="shared" si="31"/>
        <v>0</v>
      </c>
      <c r="AM20" s="17" t="s">
        <v>5</v>
      </c>
      <c r="AN20" s="6">
        <f t="shared" si="32"/>
        <v>0</v>
      </c>
      <c r="AO20" s="6">
        <f t="shared" si="21"/>
        <v>0</v>
      </c>
      <c r="AP20" s="6">
        <f t="shared" si="22"/>
        <v>0</v>
      </c>
      <c r="AQ20" s="6">
        <f t="shared" si="23"/>
        <v>0</v>
      </c>
      <c r="AR20" s="6">
        <f t="shared" si="24"/>
        <v>0</v>
      </c>
      <c r="AS20" s="6">
        <f t="shared" si="25"/>
        <v>0</v>
      </c>
      <c r="AT20" s="6">
        <f t="shared" si="26"/>
        <v>0</v>
      </c>
    </row>
    <row r="21" spans="2:46" x14ac:dyDescent="0.25">
      <c r="B21" s="13" t="s">
        <v>24</v>
      </c>
      <c r="C21" s="3" t="s">
        <v>10</v>
      </c>
      <c r="D21" s="6"/>
      <c r="E21" s="6"/>
      <c r="F21" s="6">
        <v>5</v>
      </c>
      <c r="G21" s="9">
        <f t="shared" ref="G21:G22" si="33">$G$19*F21/SUM($F$20:$F$22)</f>
        <v>1.2500000000000001E-2</v>
      </c>
      <c r="H21" s="9">
        <f t="shared" ref="H21:H22" si="34">$H$19/SQRT($F$19)*SQRT(F21)</f>
        <v>2.5000000000000001E-2</v>
      </c>
      <c r="L21" s="17" t="s">
        <v>6</v>
      </c>
      <c r="M21" s="20">
        <f t="shared" si="27"/>
        <v>4.7393364928909956E-2</v>
      </c>
      <c r="N21" s="20">
        <f t="shared" si="3"/>
        <v>4.7393364928909956E-2</v>
      </c>
      <c r="O21" s="20">
        <f t="shared" si="4"/>
        <v>0.39810426540284366</v>
      </c>
      <c r="P21" s="20">
        <f t="shared" si="5"/>
        <v>5.6872037914691958E-3</v>
      </c>
      <c r="Q21" s="20">
        <f t="shared" si="6"/>
        <v>7.1090047393364943E-3</v>
      </c>
      <c r="R21" s="20">
        <f t="shared" si="7"/>
        <v>4.7393364928909956E-2</v>
      </c>
      <c r="S21" s="20">
        <f t="shared" si="8"/>
        <v>1.563981042654029E-2</v>
      </c>
      <c r="T21" s="5">
        <f t="shared" si="28"/>
        <v>0.56872037914691953</v>
      </c>
      <c r="U21" s="17" t="s">
        <v>6</v>
      </c>
      <c r="V21" s="6">
        <f t="shared" si="29"/>
        <v>0.05</v>
      </c>
      <c r="W21" s="6">
        <f t="shared" si="9"/>
        <v>0.05</v>
      </c>
      <c r="X21" s="6">
        <f t="shared" si="10"/>
        <v>0.42000000000000004</v>
      </c>
      <c r="Y21" s="6">
        <f t="shared" si="11"/>
        <v>6.000000000000001E-3</v>
      </c>
      <c r="Z21" s="6">
        <f t="shared" si="12"/>
        <v>7.5000000000000015E-3</v>
      </c>
      <c r="AA21" s="6">
        <f t="shared" si="13"/>
        <v>0.05</v>
      </c>
      <c r="AB21" s="6">
        <f t="shared" si="14"/>
        <v>1.6500000000000004E-2</v>
      </c>
      <c r="AD21" s="17" t="s">
        <v>6</v>
      </c>
      <c r="AE21" s="20">
        <f t="shared" si="30"/>
        <v>1.9148494858402876E-3</v>
      </c>
      <c r="AF21" s="20">
        <f t="shared" si="15"/>
        <v>1.9148494858402876E-3</v>
      </c>
      <c r="AG21" s="20">
        <f t="shared" si="16"/>
        <v>2.4816449336490114E-2</v>
      </c>
      <c r="AH21" s="20">
        <f t="shared" si="17"/>
        <v>1.378691629805007E-4</v>
      </c>
      <c r="AI21" s="20">
        <f t="shared" si="18"/>
        <v>1.7233645372562593E-4</v>
      </c>
      <c r="AJ21" s="20">
        <f t="shared" si="19"/>
        <v>1.9148494858402876E-3</v>
      </c>
      <c r="AK21" s="20">
        <f t="shared" si="20"/>
        <v>3.7914019819637693E-4</v>
      </c>
      <c r="AL21" s="5">
        <f t="shared" si="31"/>
        <v>3.1250343608913482E-2</v>
      </c>
      <c r="AM21" s="17" t="s">
        <v>6</v>
      </c>
      <c r="AN21" s="6">
        <f t="shared" si="32"/>
        <v>1.2345679012345679E-4</v>
      </c>
      <c r="AO21" s="6">
        <f t="shared" si="21"/>
        <v>1.2345679012345679E-4</v>
      </c>
      <c r="AP21" s="6">
        <f t="shared" si="22"/>
        <v>1.5999999999999992E-3</v>
      </c>
      <c r="AQ21" s="6">
        <f t="shared" si="23"/>
        <v>8.8888888888888883E-6</v>
      </c>
      <c r="AR21" s="6">
        <f t="shared" si="24"/>
        <v>1.1111111111111113E-5</v>
      </c>
      <c r="AS21" s="6">
        <f t="shared" si="25"/>
        <v>1.2345679012345679E-4</v>
      </c>
      <c r="AT21" s="6">
        <f t="shared" si="26"/>
        <v>2.4444444444444442E-5</v>
      </c>
    </row>
    <row r="22" spans="2:46" x14ac:dyDescent="0.25">
      <c r="B22" s="13" t="s">
        <v>25</v>
      </c>
      <c r="C22" s="3" t="s">
        <v>10</v>
      </c>
      <c r="D22" s="6"/>
      <c r="E22" s="6"/>
      <c r="F22" s="6">
        <v>4</v>
      </c>
      <c r="G22" s="9">
        <f t="shared" si="33"/>
        <v>0.01</v>
      </c>
      <c r="H22" s="9">
        <f t="shared" si="34"/>
        <v>2.2360679774997897E-2</v>
      </c>
      <c r="L22" s="17" t="s">
        <v>31</v>
      </c>
      <c r="M22" s="23">
        <f>SUM(M15:M21)</f>
        <v>8.3333333333333343E-2</v>
      </c>
      <c r="N22" s="23">
        <f t="shared" ref="N22:S22" si="35">SUM(N15:N21)</f>
        <v>8.3333333333333343E-2</v>
      </c>
      <c r="O22" s="23">
        <f t="shared" si="35"/>
        <v>0.7</v>
      </c>
      <c r="P22" s="23">
        <f t="shared" si="35"/>
        <v>1.0000000000000002E-2</v>
      </c>
      <c r="Q22" s="23">
        <f t="shared" si="35"/>
        <v>1.2500000000000002E-2</v>
      </c>
      <c r="R22" s="23">
        <f t="shared" si="35"/>
        <v>8.3333333333333343E-2</v>
      </c>
      <c r="S22" s="23">
        <f t="shared" si="35"/>
        <v>2.7500000000000011E-2</v>
      </c>
      <c r="T22" s="5">
        <f>SUM(T15:T21)</f>
        <v>1</v>
      </c>
      <c r="V22" s="22"/>
      <c r="W22" s="22"/>
      <c r="X22" s="22"/>
      <c r="Y22" s="22"/>
      <c r="Z22" s="22"/>
      <c r="AA22" s="22"/>
      <c r="AB22" s="22"/>
      <c r="AD22" s="17" t="s">
        <v>31</v>
      </c>
      <c r="AE22" s="20">
        <f>SUM(AE15:AE21)</f>
        <v>3.9505738454742433E-3</v>
      </c>
      <c r="AF22" s="20">
        <f t="shared" ref="AF22:AK22" si="36">SUM(AF15:AF21)</f>
        <v>3.9505738454742433E-3</v>
      </c>
      <c r="AG22" s="20">
        <f t="shared" si="36"/>
        <v>5.1199437037346168E-2</v>
      </c>
      <c r="AH22" s="20">
        <f t="shared" si="36"/>
        <v>2.8444131687414549E-4</v>
      </c>
      <c r="AI22" s="20">
        <f t="shared" si="36"/>
        <v>3.5555164609268203E-4</v>
      </c>
      <c r="AJ22" s="20">
        <f t="shared" si="36"/>
        <v>3.9505738454742433E-3</v>
      </c>
      <c r="AK22" s="20">
        <f t="shared" si="36"/>
        <v>7.8221362140390015E-4</v>
      </c>
      <c r="AL22" s="5"/>
    </row>
    <row r="23" spans="2:46" x14ac:dyDescent="0.25">
      <c r="T23" s="5">
        <f>SUM(M22:S22)</f>
        <v>1</v>
      </c>
      <c r="V23" s="19"/>
      <c r="AL23" s="5"/>
    </row>
    <row r="27" spans="2:46" x14ac:dyDescent="0.25">
      <c r="L27" s="6" t="s">
        <v>34</v>
      </c>
      <c r="M27" s="6"/>
      <c r="N27" s="6"/>
      <c r="O27" s="6"/>
      <c r="P27" s="6"/>
      <c r="Q27" s="6"/>
      <c r="R27" s="6"/>
      <c r="S27" s="6"/>
      <c r="AD27" s="18" t="s">
        <v>33</v>
      </c>
    </row>
    <row r="28" spans="2:46" x14ac:dyDescent="0.25">
      <c r="L28" s="16" t="s">
        <v>27</v>
      </c>
      <c r="M28" s="16" t="s">
        <v>15</v>
      </c>
      <c r="N28" s="16" t="s">
        <v>16</v>
      </c>
      <c r="O28" s="16" t="s">
        <v>17</v>
      </c>
      <c r="P28" s="16" t="s">
        <v>25</v>
      </c>
      <c r="Q28" s="16" t="s">
        <v>24</v>
      </c>
      <c r="R28" s="16" t="s">
        <v>18</v>
      </c>
      <c r="S28" s="16" t="s">
        <v>20</v>
      </c>
      <c r="T28" s="21" t="s">
        <v>30</v>
      </c>
      <c r="AD28" s="16" t="s">
        <v>27</v>
      </c>
      <c r="AE28" s="16" t="s">
        <v>15</v>
      </c>
      <c r="AF28" s="16" t="s">
        <v>16</v>
      </c>
      <c r="AG28" s="16" t="s">
        <v>17</v>
      </c>
      <c r="AH28" s="16" t="s">
        <v>25</v>
      </c>
      <c r="AI28" s="16" t="s">
        <v>24</v>
      </c>
      <c r="AJ28" s="16" t="s">
        <v>18</v>
      </c>
      <c r="AK28" s="16" t="s">
        <v>20</v>
      </c>
    </row>
    <row r="29" spans="2:46" x14ac:dyDescent="0.25">
      <c r="L29" s="17" t="s">
        <v>0</v>
      </c>
      <c r="M29" s="24">
        <f>IF(M3=0,"",M15/M3)</f>
        <v>0</v>
      </c>
      <c r="N29" s="24">
        <f t="shared" ref="N29:S29" si="37">IF(N3=0,"",N15/N3)</f>
        <v>0</v>
      </c>
      <c r="O29" s="24">
        <f t="shared" si="37"/>
        <v>0</v>
      </c>
      <c r="P29" s="24">
        <f t="shared" si="37"/>
        <v>0</v>
      </c>
      <c r="Q29" s="24" t="str">
        <f t="shared" si="37"/>
        <v/>
      </c>
      <c r="R29" s="24">
        <f t="shared" si="37"/>
        <v>0</v>
      </c>
      <c r="S29" s="24" t="str">
        <f t="shared" si="37"/>
        <v/>
      </c>
      <c r="T29" s="5">
        <f>SUM(M29:S29)</f>
        <v>0</v>
      </c>
      <c r="AD29" s="17" t="s">
        <v>0</v>
      </c>
      <c r="AE29" s="20">
        <f>SQRT(AE15)</f>
        <v>0</v>
      </c>
      <c r="AF29" s="20">
        <f t="shared" ref="AF29:AK29" si="38">SQRT(AF15)</f>
        <v>0</v>
      </c>
      <c r="AG29" s="20">
        <f t="shared" si="38"/>
        <v>0</v>
      </c>
      <c r="AH29" s="20">
        <f t="shared" si="38"/>
        <v>0</v>
      </c>
      <c r="AI29" s="20">
        <f t="shared" si="38"/>
        <v>0</v>
      </c>
      <c r="AJ29" s="20">
        <f t="shared" si="38"/>
        <v>0</v>
      </c>
      <c r="AK29" s="20">
        <f t="shared" si="38"/>
        <v>0</v>
      </c>
    </row>
    <row r="30" spans="2:46" x14ac:dyDescent="0.25">
      <c r="L30" s="17" t="s">
        <v>1</v>
      </c>
      <c r="M30" s="24" t="str">
        <f t="shared" ref="M30:S30" si="39">IF(M4=0,"",M16/M4)</f>
        <v/>
      </c>
      <c r="N30" s="24" t="str">
        <f t="shared" si="39"/>
        <v/>
      </c>
      <c r="O30" s="24">
        <f t="shared" si="39"/>
        <v>1.1058451816745654E-2</v>
      </c>
      <c r="P30" s="24" t="str">
        <f t="shared" si="39"/>
        <v/>
      </c>
      <c r="Q30" s="24" t="str">
        <f t="shared" si="39"/>
        <v/>
      </c>
      <c r="R30" s="24" t="str">
        <f t="shared" si="39"/>
        <v/>
      </c>
      <c r="S30" s="24">
        <f t="shared" si="39"/>
        <v>6.5165876777251207E-4</v>
      </c>
      <c r="T30" s="5">
        <f t="shared" ref="T30:T35" si="40">SUM(M30:S30)</f>
        <v>1.1710110584518166E-2</v>
      </c>
      <c r="AD30" s="17" t="s">
        <v>1</v>
      </c>
      <c r="AE30" s="20">
        <f t="shared" ref="AE30:AK30" si="41">SQRT(AE16)</f>
        <v>1.0939748299893283E-2</v>
      </c>
      <c r="AF30" s="20">
        <f t="shared" si="41"/>
        <v>1.0939748299893283E-2</v>
      </c>
      <c r="AG30" s="20">
        <f t="shared" si="41"/>
        <v>3.9383093879615812E-2</v>
      </c>
      <c r="AH30" s="20">
        <f t="shared" si="41"/>
        <v>2.9354425026358964E-3</v>
      </c>
      <c r="AI30" s="20">
        <f t="shared" si="41"/>
        <v>3.2819244899679853E-3</v>
      </c>
      <c r="AJ30" s="20">
        <f t="shared" si="41"/>
        <v>1.0939748299893283E-2</v>
      </c>
      <c r="AK30" s="20">
        <f t="shared" si="41"/>
        <v>4.8678806874525547E-3</v>
      </c>
    </row>
    <row r="31" spans="2:46" x14ac:dyDescent="0.25">
      <c r="L31" s="17" t="s">
        <v>2</v>
      </c>
      <c r="M31" s="24" t="str">
        <f t="shared" ref="M31:S31" si="42">IF(M5=0,"",M17/M5)</f>
        <v/>
      </c>
      <c r="N31" s="24" t="str">
        <f t="shared" si="42"/>
        <v/>
      </c>
      <c r="O31" s="24">
        <f t="shared" si="42"/>
        <v>2.4127531236535972E-2</v>
      </c>
      <c r="P31" s="24" t="str">
        <f t="shared" si="42"/>
        <v/>
      </c>
      <c r="Q31" s="24" t="str">
        <f t="shared" si="42"/>
        <v/>
      </c>
      <c r="R31" s="24" t="str">
        <f t="shared" si="42"/>
        <v/>
      </c>
      <c r="S31" s="24">
        <f t="shared" si="42"/>
        <v>1.0426540284360193E-2</v>
      </c>
      <c r="T31" s="5">
        <f t="shared" si="40"/>
        <v>3.4554071520896165E-2</v>
      </c>
      <c r="AD31" s="17" t="s">
        <v>2</v>
      </c>
      <c r="AE31" s="20">
        <f t="shared" ref="AE31:AK31" si="43">SQRT(AE17)</f>
        <v>4.3758993199573132E-2</v>
      </c>
      <c r="AF31" s="20">
        <f t="shared" si="43"/>
        <v>4.3758993199573132E-2</v>
      </c>
      <c r="AG31" s="20">
        <f t="shared" si="43"/>
        <v>0.15753237551846325</v>
      </c>
      <c r="AH31" s="20">
        <f t="shared" si="43"/>
        <v>1.1741770010543585E-2</v>
      </c>
      <c r="AI31" s="20">
        <f t="shared" si="43"/>
        <v>1.3127697959871941E-2</v>
      </c>
      <c r="AJ31" s="20">
        <f t="shared" si="43"/>
        <v>4.3758993199573132E-2</v>
      </c>
      <c r="AK31" s="20">
        <f t="shared" si="43"/>
        <v>1.9471522749810219E-2</v>
      </c>
    </row>
    <row r="32" spans="2:46" x14ac:dyDescent="0.25">
      <c r="L32" s="17" t="s">
        <v>3</v>
      </c>
      <c r="M32" s="24">
        <f t="shared" ref="M32:S32" si="44">IF(M6=0,"",M18/M6)</f>
        <v>0</v>
      </c>
      <c r="N32" s="24">
        <f t="shared" si="44"/>
        <v>0</v>
      </c>
      <c r="O32" s="24">
        <f t="shared" si="44"/>
        <v>0</v>
      </c>
      <c r="P32" s="24">
        <f t="shared" si="44"/>
        <v>0</v>
      </c>
      <c r="Q32" s="24">
        <f t="shared" si="44"/>
        <v>0</v>
      </c>
      <c r="R32" s="24">
        <f t="shared" si="44"/>
        <v>0</v>
      </c>
      <c r="S32" s="24" t="str">
        <f t="shared" si="44"/>
        <v/>
      </c>
      <c r="T32" s="5">
        <f t="shared" si="40"/>
        <v>0</v>
      </c>
      <c r="AD32" s="17" t="s">
        <v>3</v>
      </c>
      <c r="AE32" s="20">
        <f t="shared" ref="AE32:AK32" si="45">SQRT(AE18)</f>
        <v>0</v>
      </c>
      <c r="AF32" s="20">
        <f t="shared" si="45"/>
        <v>0</v>
      </c>
      <c r="AG32" s="20">
        <f t="shared" si="45"/>
        <v>0</v>
      </c>
      <c r="AH32" s="20">
        <f t="shared" si="45"/>
        <v>0</v>
      </c>
      <c r="AI32" s="20">
        <f t="shared" si="45"/>
        <v>0</v>
      </c>
      <c r="AJ32" s="20">
        <f t="shared" si="45"/>
        <v>0</v>
      </c>
      <c r="AK32" s="20">
        <f t="shared" si="45"/>
        <v>0</v>
      </c>
    </row>
    <row r="33" spans="12:37" x14ac:dyDescent="0.25">
      <c r="L33" s="17" t="s">
        <v>4</v>
      </c>
      <c r="M33" s="24">
        <f t="shared" ref="M33:S33" si="46">IF(M7=0,"",M19/M7)</f>
        <v>1.9747235387045813E-4</v>
      </c>
      <c r="N33" s="24">
        <f t="shared" si="46"/>
        <v>1.9747235387045813E-4</v>
      </c>
      <c r="O33" s="24">
        <f t="shared" si="46"/>
        <v>8.2938388625592417E-4</v>
      </c>
      <c r="P33" s="24" t="str">
        <f t="shared" si="46"/>
        <v/>
      </c>
      <c r="Q33" s="24" t="str">
        <f t="shared" si="46"/>
        <v/>
      </c>
      <c r="R33" s="24">
        <f t="shared" si="46"/>
        <v>1.9747235387045813E-4</v>
      </c>
      <c r="S33" s="24" t="str">
        <f t="shared" si="46"/>
        <v/>
      </c>
      <c r="T33" s="5">
        <f t="shared" si="40"/>
        <v>1.4218009478672985E-3</v>
      </c>
      <c r="AD33" s="17" t="s">
        <v>4</v>
      </c>
      <c r="AE33" s="20">
        <f t="shared" ref="AE33:AK33" si="47">SQRT(AE19)</f>
        <v>1.0939748299893283E-3</v>
      </c>
      <c r="AF33" s="20">
        <f t="shared" si="47"/>
        <v>1.0939748299893283E-3</v>
      </c>
      <c r="AG33" s="20">
        <f t="shared" si="47"/>
        <v>3.9383093879615813E-3</v>
      </c>
      <c r="AH33" s="20">
        <f t="shared" si="47"/>
        <v>2.9354425026358966E-4</v>
      </c>
      <c r="AI33" s="20">
        <f t="shared" si="47"/>
        <v>3.2819244899679855E-4</v>
      </c>
      <c r="AJ33" s="20">
        <f t="shared" si="47"/>
        <v>1.0939748299893283E-3</v>
      </c>
      <c r="AK33" s="20">
        <f t="shared" si="47"/>
        <v>4.8678806874525557E-4</v>
      </c>
    </row>
    <row r="34" spans="12:37" x14ac:dyDescent="0.25">
      <c r="L34" s="17" t="s">
        <v>5</v>
      </c>
      <c r="M34" s="24" t="str">
        <f t="shared" ref="M34:S34" si="48">IF(M8=0,"",M20/M8)</f>
        <v/>
      </c>
      <c r="N34" s="24" t="str">
        <f t="shared" si="48"/>
        <v/>
      </c>
      <c r="O34" s="24">
        <f t="shared" si="48"/>
        <v>0</v>
      </c>
      <c r="P34" s="24" t="str">
        <f t="shared" si="48"/>
        <v/>
      </c>
      <c r="Q34" s="24" t="str">
        <f t="shared" si="48"/>
        <v/>
      </c>
      <c r="R34" s="24">
        <f t="shared" si="48"/>
        <v>0</v>
      </c>
      <c r="S34" s="24" t="str">
        <f t="shared" si="48"/>
        <v/>
      </c>
      <c r="T34" s="5">
        <f t="shared" si="40"/>
        <v>0</v>
      </c>
      <c r="AD34" s="17" t="s">
        <v>5</v>
      </c>
      <c r="AE34" s="20">
        <f t="shared" ref="AE34:AK34" si="49">SQRT(AE20)</f>
        <v>0</v>
      </c>
      <c r="AF34" s="20">
        <f t="shared" si="49"/>
        <v>0</v>
      </c>
      <c r="AG34" s="20">
        <f t="shared" si="49"/>
        <v>0</v>
      </c>
      <c r="AH34" s="20">
        <f t="shared" si="49"/>
        <v>0</v>
      </c>
      <c r="AI34" s="20">
        <f t="shared" si="49"/>
        <v>0</v>
      </c>
      <c r="AJ34" s="20">
        <f t="shared" si="49"/>
        <v>0</v>
      </c>
      <c r="AK34" s="20">
        <f t="shared" si="49"/>
        <v>0</v>
      </c>
    </row>
    <row r="35" spans="12:37" x14ac:dyDescent="0.25">
      <c r="L35" s="17" t="s">
        <v>6</v>
      </c>
      <c r="M35" s="24">
        <f t="shared" ref="M35:S35" si="50">IF(M9=0,"",M21/M9)</f>
        <v>1.1848341232227489E-2</v>
      </c>
      <c r="N35" s="24">
        <f t="shared" si="50"/>
        <v>1.1848341232227489E-2</v>
      </c>
      <c r="O35" s="24">
        <f t="shared" si="50"/>
        <v>7.9620853080568738E-2</v>
      </c>
      <c r="P35" s="24">
        <f t="shared" si="50"/>
        <v>2.8436018957345979E-3</v>
      </c>
      <c r="Q35" s="24">
        <f t="shared" si="50"/>
        <v>1.7772511848341236E-3</v>
      </c>
      <c r="R35" s="24">
        <f t="shared" si="50"/>
        <v>9.4786729857819912E-3</v>
      </c>
      <c r="S35" s="24">
        <f t="shared" si="50"/>
        <v>1.9549763033175362E-3</v>
      </c>
      <c r="T35" s="5">
        <f t="shared" si="40"/>
        <v>0.11937203791469196</v>
      </c>
      <c r="AD35" s="17" t="s">
        <v>6</v>
      </c>
      <c r="AE35" s="20">
        <f t="shared" ref="AE35:AK35" si="51">SQRT(AE21)</f>
        <v>4.3758993199573132E-2</v>
      </c>
      <c r="AF35" s="20">
        <f t="shared" si="51"/>
        <v>4.3758993199573132E-2</v>
      </c>
      <c r="AG35" s="20">
        <f t="shared" si="51"/>
        <v>0.15753237551846325</v>
      </c>
      <c r="AH35" s="20">
        <f t="shared" si="51"/>
        <v>1.1741770010543585E-2</v>
      </c>
      <c r="AI35" s="20">
        <f t="shared" si="51"/>
        <v>1.3127697959871941E-2</v>
      </c>
      <c r="AJ35" s="20">
        <f t="shared" si="51"/>
        <v>4.3758993199573132E-2</v>
      </c>
      <c r="AK35" s="20">
        <f t="shared" si="51"/>
        <v>1.9471522749810219E-2</v>
      </c>
    </row>
    <row r="36" spans="12:37" x14ac:dyDescent="0.25">
      <c r="L36" s="17" t="s">
        <v>31</v>
      </c>
      <c r="M36" s="23">
        <f>SUM(M29:M35)</f>
        <v>1.2045813586097947E-2</v>
      </c>
      <c r="N36" s="23">
        <f t="shared" ref="N36" si="52">SUM(N29:N35)</f>
        <v>1.2045813586097947E-2</v>
      </c>
      <c r="O36" s="23">
        <f t="shared" ref="O36" si="53">SUM(O29:O35)</f>
        <v>0.11563622002010629</v>
      </c>
      <c r="P36" s="23">
        <f t="shared" ref="P36" si="54">SUM(P29:P35)</f>
        <v>2.8436018957345979E-3</v>
      </c>
      <c r="Q36" s="23">
        <f t="shared" ref="Q36" si="55">SUM(Q29:Q35)</f>
        <v>1.7772511848341236E-3</v>
      </c>
      <c r="R36" s="23">
        <f t="shared" ref="R36" si="56">SUM(R29:R35)</f>
        <v>9.6761453396524491E-3</v>
      </c>
      <c r="S36" s="23">
        <f t="shared" ref="S36" si="57">SUM(S29:S35)</f>
        <v>1.3033175355450241E-2</v>
      </c>
      <c r="T36" s="5">
        <f>SUM(T29:T35)</f>
        <v>0.16705802096797359</v>
      </c>
      <c r="AD36" s="17" t="s">
        <v>31</v>
      </c>
      <c r="AE36" s="20">
        <f t="shared" ref="AE36:AK36" si="58">SQRT(AE22)</f>
        <v>6.2853590553557423E-2</v>
      </c>
      <c r="AF36" s="20">
        <f t="shared" si="58"/>
        <v>6.2853590553557423E-2</v>
      </c>
      <c r="AG36" s="20">
        <f t="shared" si="58"/>
        <v>0.22627292599280668</v>
      </c>
      <c r="AH36" s="20">
        <f t="shared" si="58"/>
        <v>1.6865388132923164E-2</v>
      </c>
      <c r="AI36" s="20">
        <f t="shared" si="58"/>
        <v>1.8856077166067232E-2</v>
      </c>
      <c r="AJ36" s="20">
        <f t="shared" si="58"/>
        <v>6.2853590553557423E-2</v>
      </c>
      <c r="AK36" s="20">
        <f t="shared" si="58"/>
        <v>2.7968082190309371E-2</v>
      </c>
    </row>
    <row r="37" spans="12:37" x14ac:dyDescent="0.25">
      <c r="T37" s="5">
        <f>SUM(M36:S36)</f>
        <v>0.16705802096797359</v>
      </c>
    </row>
    <row r="39" spans="12:37" x14ac:dyDescent="0.25">
      <c r="L39" s="6" t="s">
        <v>35</v>
      </c>
      <c r="M39" s="6"/>
      <c r="N39" s="6"/>
      <c r="O39" s="6"/>
      <c r="P39" s="6"/>
      <c r="Q39" s="6"/>
      <c r="R39" s="6"/>
      <c r="S39" s="6"/>
    </row>
    <row r="40" spans="12:37" x14ac:dyDescent="0.25">
      <c r="L40" s="16" t="s">
        <v>27</v>
      </c>
      <c r="M40" s="16" t="s">
        <v>15</v>
      </c>
      <c r="N40" s="16" t="s">
        <v>16</v>
      </c>
      <c r="O40" s="16" t="s">
        <v>17</v>
      </c>
      <c r="P40" s="16" t="s">
        <v>25</v>
      </c>
      <c r="Q40" s="16" t="s">
        <v>24</v>
      </c>
      <c r="R40" s="16" t="s">
        <v>18</v>
      </c>
      <c r="S40" s="16" t="s">
        <v>20</v>
      </c>
    </row>
    <row r="41" spans="12:37" x14ac:dyDescent="0.25">
      <c r="L41" s="17" t="s">
        <v>0</v>
      </c>
      <c r="M41" s="24">
        <f>IF(M3=0,"",SQRT(AE15/M3))</f>
        <v>0</v>
      </c>
      <c r="N41" s="24">
        <f t="shared" ref="N41:S41" si="59">IF(N3=0,"",SQRT(AF15/N3))</f>
        <v>0</v>
      </c>
      <c r="O41" s="24">
        <f t="shared" si="59"/>
        <v>0</v>
      </c>
      <c r="P41" s="24">
        <f t="shared" si="59"/>
        <v>0</v>
      </c>
      <c r="Q41" s="24" t="str">
        <f t="shared" si="59"/>
        <v/>
      </c>
      <c r="R41" s="24">
        <f t="shared" si="59"/>
        <v>0</v>
      </c>
      <c r="S41" s="24" t="str">
        <f t="shared" si="59"/>
        <v/>
      </c>
    </row>
    <row r="42" spans="12:37" x14ac:dyDescent="0.25">
      <c r="L42" s="17" t="s">
        <v>1</v>
      </c>
      <c r="M42" s="24" t="str">
        <f t="shared" ref="M42:S42" si="60">IF(M4=0,"",SQRT(AE16/M4))</f>
        <v/>
      </c>
      <c r="N42" s="24" t="str">
        <f t="shared" si="60"/>
        <v/>
      </c>
      <c r="O42" s="24">
        <f t="shared" si="60"/>
        <v>2.273783985291649E-2</v>
      </c>
      <c r="P42" s="24" t="str">
        <f t="shared" si="60"/>
        <v/>
      </c>
      <c r="Q42" s="24" t="str">
        <f t="shared" si="60"/>
        <v/>
      </c>
      <c r="R42" s="24" t="str">
        <f t="shared" si="60"/>
        <v/>
      </c>
      <c r="S42" s="24">
        <f t="shared" si="60"/>
        <v>3.4421114441047342E-3</v>
      </c>
    </row>
    <row r="43" spans="12:37" x14ac:dyDescent="0.25">
      <c r="L43" s="17" t="s">
        <v>2</v>
      </c>
      <c r="M43" s="24" t="str">
        <f t="shared" ref="M43:S43" si="61">IF(M5=0,"",SQRT(AE17/M5))</f>
        <v/>
      </c>
      <c r="N43" s="24" t="str">
        <f t="shared" si="61"/>
        <v/>
      </c>
      <c r="O43" s="24">
        <f t="shared" si="61"/>
        <v>4.7497798357101023E-2</v>
      </c>
      <c r="P43" s="24" t="str">
        <f t="shared" si="61"/>
        <v/>
      </c>
      <c r="Q43" s="24" t="str">
        <f t="shared" si="61"/>
        <v/>
      </c>
      <c r="R43" s="24" t="str">
        <f t="shared" si="61"/>
        <v/>
      </c>
      <c r="S43" s="24">
        <f t="shared" si="61"/>
        <v>1.9471522749810219E-2</v>
      </c>
    </row>
    <row r="44" spans="12:37" x14ac:dyDescent="0.25">
      <c r="L44" s="17" t="s">
        <v>3</v>
      </c>
      <c r="M44" s="24">
        <f t="shared" ref="M44:S44" si="62">IF(M6=0,"",SQRT(AE18/M6))</f>
        <v>0</v>
      </c>
      <c r="N44" s="24">
        <f t="shared" si="62"/>
        <v>0</v>
      </c>
      <c r="O44" s="24">
        <f t="shared" si="62"/>
        <v>0</v>
      </c>
      <c r="P44" s="24">
        <f t="shared" si="62"/>
        <v>0</v>
      </c>
      <c r="Q44" s="24">
        <f t="shared" si="62"/>
        <v>0</v>
      </c>
      <c r="R44" s="24">
        <f t="shared" si="62"/>
        <v>0</v>
      </c>
      <c r="S44" s="24" t="str">
        <f t="shared" si="62"/>
        <v/>
      </c>
    </row>
    <row r="45" spans="12:37" x14ac:dyDescent="0.25">
      <c r="L45" s="17" t="s">
        <v>4</v>
      </c>
      <c r="M45" s="24">
        <f t="shared" ref="M45:S45" si="63">IF(M7=0,"",SQRT(AE19/M7))</f>
        <v>7.7355702073285458E-4</v>
      </c>
      <c r="N45" s="24">
        <f t="shared" si="63"/>
        <v>7.7355702073285458E-4</v>
      </c>
      <c r="O45" s="24">
        <f t="shared" si="63"/>
        <v>1.9691546939807907E-3</v>
      </c>
      <c r="P45" s="24" t="str">
        <f t="shared" si="63"/>
        <v/>
      </c>
      <c r="Q45" s="24" t="str">
        <f t="shared" si="63"/>
        <v/>
      </c>
      <c r="R45" s="24">
        <f t="shared" si="63"/>
        <v>7.7355702073285458E-4</v>
      </c>
      <c r="S45" s="24" t="str">
        <f t="shared" si="63"/>
        <v/>
      </c>
    </row>
    <row r="46" spans="12:37" x14ac:dyDescent="0.25">
      <c r="L46" s="17" t="s">
        <v>5</v>
      </c>
      <c r="M46" s="24" t="str">
        <f t="shared" ref="M46:S46" si="64">IF(M8=0,"",SQRT(AE20/M8))</f>
        <v/>
      </c>
      <c r="N46" s="24" t="str">
        <f t="shared" si="64"/>
        <v/>
      </c>
      <c r="O46" s="24">
        <f t="shared" si="64"/>
        <v>0</v>
      </c>
      <c r="P46" s="24" t="str">
        <f t="shared" si="64"/>
        <v/>
      </c>
      <c r="Q46" s="24" t="str">
        <f t="shared" si="64"/>
        <v/>
      </c>
      <c r="R46" s="24">
        <f t="shared" si="64"/>
        <v>0</v>
      </c>
      <c r="S46" s="24" t="str">
        <f t="shared" si="64"/>
        <v/>
      </c>
    </row>
    <row r="47" spans="12:37" x14ac:dyDescent="0.25">
      <c r="L47" s="17" t="s">
        <v>6</v>
      </c>
      <c r="M47" s="24">
        <f t="shared" ref="M47:S47" si="65">IF(M9=0,"",SQRT(AE21/M9))</f>
        <v>2.1879496599786566E-2</v>
      </c>
      <c r="N47" s="24">
        <f t="shared" si="65"/>
        <v>2.1879496599786566E-2</v>
      </c>
      <c r="O47" s="24">
        <f t="shared" si="65"/>
        <v>7.0450620063261485E-2</v>
      </c>
      <c r="P47" s="24">
        <f t="shared" si="65"/>
        <v>8.3026851975882086E-3</v>
      </c>
      <c r="Q47" s="24">
        <f t="shared" si="65"/>
        <v>6.5638489799359706E-3</v>
      </c>
      <c r="R47" s="24">
        <f t="shared" si="65"/>
        <v>1.9569616684239309E-2</v>
      </c>
      <c r="S47" s="24">
        <f t="shared" si="65"/>
        <v>6.8842228882094684E-3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AA5F-85AC-42E6-AA99-B339A7928D9B}">
  <dimension ref="A1:H8"/>
  <sheetViews>
    <sheetView workbookViewId="0">
      <selection activeCell="B7" sqref="B7:C7"/>
    </sheetView>
  </sheetViews>
  <sheetFormatPr defaultRowHeight="15" x14ac:dyDescent="0.25"/>
  <cols>
    <col min="1" max="1" width="17.28515625" bestFit="1" customWidth="1"/>
    <col min="2" max="8" width="12" bestFit="1" customWidth="1"/>
  </cols>
  <sheetData>
    <row r="1" spans="1:8" x14ac:dyDescent="0.25">
      <c r="A1" s="6" t="s">
        <v>27</v>
      </c>
      <c r="B1" s="6" t="s">
        <v>15</v>
      </c>
      <c r="C1" s="6" t="s">
        <v>16</v>
      </c>
      <c r="D1" s="6" t="s">
        <v>17</v>
      </c>
      <c r="E1" s="6" t="s">
        <v>25</v>
      </c>
      <c r="F1" s="6" t="s">
        <v>24</v>
      </c>
      <c r="G1" s="6" t="s">
        <v>18</v>
      </c>
      <c r="H1" s="6" t="s">
        <v>20</v>
      </c>
    </row>
    <row r="2" spans="1:8" x14ac:dyDescent="0.25">
      <c r="A2" s="6" t="s">
        <v>0</v>
      </c>
      <c r="B2" s="6">
        <v>0</v>
      </c>
      <c r="C2" s="6">
        <v>0</v>
      </c>
      <c r="D2" s="6">
        <v>0</v>
      </c>
      <c r="E2" s="6">
        <v>0</v>
      </c>
      <c r="F2" s="25">
        <v>0</v>
      </c>
      <c r="G2" s="6">
        <v>0</v>
      </c>
      <c r="H2" s="25">
        <v>0</v>
      </c>
    </row>
    <row r="3" spans="1:8" x14ac:dyDescent="0.25">
      <c r="A3" s="6" t="s">
        <v>1</v>
      </c>
      <c r="B3" s="25">
        <v>0</v>
      </c>
      <c r="C3" s="25">
        <v>0</v>
      </c>
      <c r="D3" s="6">
        <v>1.1058451816745654E-2</v>
      </c>
      <c r="E3" s="25">
        <v>0</v>
      </c>
      <c r="F3" s="25">
        <v>0</v>
      </c>
      <c r="G3" s="25">
        <v>0</v>
      </c>
      <c r="H3" s="6">
        <v>6.5165876777251207E-4</v>
      </c>
    </row>
    <row r="4" spans="1:8" x14ac:dyDescent="0.25">
      <c r="A4" s="6" t="s">
        <v>2</v>
      </c>
      <c r="B4" s="25">
        <v>0</v>
      </c>
      <c r="C4" s="25">
        <v>0</v>
      </c>
      <c r="D4" s="6">
        <v>2.4127531236535972E-2</v>
      </c>
      <c r="E4" s="25">
        <v>0</v>
      </c>
      <c r="F4" s="25">
        <v>0</v>
      </c>
      <c r="G4" s="25">
        <v>0</v>
      </c>
      <c r="H4" s="6">
        <v>1.0426540284360193E-2</v>
      </c>
    </row>
    <row r="5" spans="1:8" x14ac:dyDescent="0.25">
      <c r="A5" s="6" t="s">
        <v>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5">
        <v>0</v>
      </c>
    </row>
    <row r="6" spans="1:8" x14ac:dyDescent="0.25">
      <c r="A6" s="6" t="s">
        <v>4</v>
      </c>
      <c r="B6" s="6">
        <v>1.9747235387045813E-4</v>
      </c>
      <c r="C6" s="6">
        <v>1.9747235387045813E-4</v>
      </c>
      <c r="D6" s="6">
        <v>8.2938388625592417E-4</v>
      </c>
      <c r="E6" s="25">
        <v>0</v>
      </c>
      <c r="F6" s="25">
        <v>0</v>
      </c>
      <c r="G6" s="6">
        <v>1.9747235387045813E-4</v>
      </c>
      <c r="H6" s="25">
        <v>0</v>
      </c>
    </row>
    <row r="7" spans="1:8" x14ac:dyDescent="0.25">
      <c r="A7" s="6" t="s">
        <v>5</v>
      </c>
      <c r="B7" s="25">
        <v>0</v>
      </c>
      <c r="C7" s="25">
        <v>0</v>
      </c>
      <c r="D7" s="6">
        <v>0</v>
      </c>
      <c r="E7" s="25">
        <v>0</v>
      </c>
      <c r="F7" s="25">
        <v>0</v>
      </c>
      <c r="G7" s="6">
        <v>0</v>
      </c>
      <c r="H7" s="25">
        <v>0</v>
      </c>
    </row>
    <row r="8" spans="1:8" x14ac:dyDescent="0.25">
      <c r="A8" s="6" t="s">
        <v>6</v>
      </c>
      <c r="B8" s="6">
        <v>1.1848341232227489E-2</v>
      </c>
      <c r="C8" s="6">
        <v>1.1848341232227489E-2</v>
      </c>
      <c r="D8" s="6">
        <v>7.9620853080568738E-2</v>
      </c>
      <c r="E8" s="6">
        <v>2.8436018957345979E-3</v>
      </c>
      <c r="F8" s="6">
        <v>1.7772511848341236E-3</v>
      </c>
      <c r="G8" s="6">
        <v>9.4786729857819912E-3</v>
      </c>
      <c r="H8" s="6">
        <v>1.9549763033175362E-3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2186-6CCF-4714-84EE-62B92D2DA137}">
  <dimension ref="A1:H8"/>
  <sheetViews>
    <sheetView workbookViewId="0">
      <selection activeCell="B7" sqref="B7:C7"/>
    </sheetView>
  </sheetViews>
  <sheetFormatPr defaultRowHeight="15" x14ac:dyDescent="0.25"/>
  <cols>
    <col min="1" max="1" width="17.28515625" bestFit="1" customWidth="1"/>
  </cols>
  <sheetData>
    <row r="1" spans="1:8" x14ac:dyDescent="0.25">
      <c r="A1" s="6" t="s">
        <v>27</v>
      </c>
      <c r="B1" s="6" t="s">
        <v>15</v>
      </c>
      <c r="C1" s="6" t="s">
        <v>16</v>
      </c>
      <c r="D1" s="6" t="s">
        <v>17</v>
      </c>
      <c r="E1" s="6" t="s">
        <v>25</v>
      </c>
      <c r="F1" s="6" t="s">
        <v>24</v>
      </c>
      <c r="G1" s="6" t="s">
        <v>18</v>
      </c>
      <c r="H1" s="6" t="s">
        <v>20</v>
      </c>
    </row>
    <row r="2" spans="1:8" x14ac:dyDescent="0.25">
      <c r="A2" s="6" t="s">
        <v>0</v>
      </c>
      <c r="B2" s="6">
        <v>0</v>
      </c>
      <c r="C2" s="6">
        <v>0</v>
      </c>
      <c r="D2" s="6">
        <v>0</v>
      </c>
      <c r="E2" s="6">
        <v>0</v>
      </c>
      <c r="F2" s="25">
        <v>0</v>
      </c>
      <c r="G2" s="6">
        <v>0</v>
      </c>
      <c r="H2" s="25">
        <v>0</v>
      </c>
    </row>
    <row r="3" spans="1:8" x14ac:dyDescent="0.25">
      <c r="A3" s="6" t="s">
        <v>1</v>
      </c>
      <c r="B3" s="25">
        <v>0</v>
      </c>
      <c r="C3" s="25">
        <v>0</v>
      </c>
      <c r="D3" s="6">
        <v>2.273783985291649E-2</v>
      </c>
      <c r="E3" s="25">
        <v>0</v>
      </c>
      <c r="F3" s="25">
        <v>0</v>
      </c>
      <c r="G3" s="25">
        <v>0</v>
      </c>
      <c r="H3" s="6">
        <v>3.4421114441047342E-3</v>
      </c>
    </row>
    <row r="4" spans="1:8" x14ac:dyDescent="0.25">
      <c r="A4" s="6" t="s">
        <v>2</v>
      </c>
      <c r="B4" s="25">
        <v>0</v>
      </c>
      <c r="C4" s="25">
        <v>0</v>
      </c>
      <c r="D4" s="6">
        <v>4.7497798357101023E-2</v>
      </c>
      <c r="E4" s="25">
        <v>0</v>
      </c>
      <c r="F4" s="25">
        <v>0</v>
      </c>
      <c r="G4" s="25">
        <v>0</v>
      </c>
      <c r="H4" s="6">
        <v>1.9471522749810219E-2</v>
      </c>
    </row>
    <row r="5" spans="1:8" x14ac:dyDescent="0.25">
      <c r="A5" s="6" t="s">
        <v>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5">
        <v>0</v>
      </c>
    </row>
    <row r="6" spans="1:8" x14ac:dyDescent="0.25">
      <c r="A6" s="6" t="s">
        <v>4</v>
      </c>
      <c r="B6" s="6">
        <v>7.7355702073285458E-4</v>
      </c>
      <c r="C6" s="6">
        <v>7.7355702073285458E-4</v>
      </c>
      <c r="D6" s="6">
        <v>1.9691546939807907E-3</v>
      </c>
      <c r="E6" s="25">
        <v>0</v>
      </c>
      <c r="F6" s="25">
        <v>0</v>
      </c>
      <c r="G6" s="6">
        <v>7.7355702073285458E-4</v>
      </c>
      <c r="H6" s="25">
        <v>0</v>
      </c>
    </row>
    <row r="7" spans="1:8" x14ac:dyDescent="0.25">
      <c r="A7" s="6" t="s">
        <v>5</v>
      </c>
      <c r="B7" s="25">
        <v>0</v>
      </c>
      <c r="C7" s="25">
        <v>0</v>
      </c>
      <c r="D7" s="6">
        <v>0</v>
      </c>
      <c r="E7" s="25">
        <v>0</v>
      </c>
      <c r="F7" s="25">
        <v>0</v>
      </c>
      <c r="G7" s="6">
        <v>0</v>
      </c>
      <c r="H7" s="25">
        <v>0</v>
      </c>
    </row>
    <row r="8" spans="1:8" x14ac:dyDescent="0.25">
      <c r="A8" s="6" t="s">
        <v>6</v>
      </c>
      <c r="B8" s="6">
        <v>2.1879496599786566E-2</v>
      </c>
      <c r="C8" s="6">
        <v>2.1879496599786566E-2</v>
      </c>
      <c r="D8" s="6">
        <v>7.0450620063261485E-2</v>
      </c>
      <c r="E8" s="6">
        <v>8.3026851975882086E-3</v>
      </c>
      <c r="F8" s="6">
        <v>6.5638489799359706E-3</v>
      </c>
      <c r="G8" s="6">
        <v>1.9569616684239309E-2</v>
      </c>
      <c r="H8" s="6">
        <v>6.8842228882094684E-3</v>
      </c>
    </row>
  </sheetData>
  <conditionalFormatting sqref="B3:C4">
    <cfRule type="cellIs" dxfId="14" priority="7" operator="equal">
      <formula>0</formula>
    </cfRule>
  </conditionalFormatting>
  <conditionalFormatting sqref="E3:G4">
    <cfRule type="cellIs" dxfId="5" priority="6" operator="equal">
      <formula>0</formula>
    </cfRule>
  </conditionalFormatting>
  <conditionalFormatting sqref="F2">
    <cfRule type="cellIs" dxfId="4" priority="5" operator="equal">
      <formula>0</formula>
    </cfRule>
  </conditionalFormatting>
  <conditionalFormatting sqref="H2">
    <cfRule type="cellIs" dxfId="3" priority="4" operator="equal">
      <formula>0</formula>
    </cfRule>
  </conditionalFormatting>
  <conditionalFormatting sqref="H5:H7">
    <cfRule type="cellIs" dxfId="2" priority="3" operator="equal">
      <formula>0</formula>
    </cfRule>
  </conditionalFormatting>
  <conditionalFormatting sqref="E6:F7">
    <cfRule type="cellIs" dxfId="1" priority="2" operator="equal">
      <formula>0</formula>
    </cfRule>
  </conditionalFormatting>
  <conditionalFormatting sqref="B7:C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6753-2F40-4141-B62F-F7A4094647BD}">
  <dimension ref="A1:H8"/>
  <sheetViews>
    <sheetView workbookViewId="0">
      <selection sqref="A1:A1048576"/>
    </sheetView>
  </sheetViews>
  <sheetFormatPr defaultRowHeight="15" x14ac:dyDescent="0.25"/>
  <cols>
    <col min="1" max="1" width="17.28515625" bestFit="1" customWidth="1"/>
  </cols>
  <sheetData>
    <row r="1" spans="1:8" x14ac:dyDescent="0.25">
      <c r="A1" s="14" t="s">
        <v>27</v>
      </c>
      <c r="B1" s="14" t="s">
        <v>15</v>
      </c>
      <c r="C1" s="14" t="s">
        <v>16</v>
      </c>
      <c r="D1" s="14" t="s">
        <v>17</v>
      </c>
      <c r="E1" s="14" t="s">
        <v>25</v>
      </c>
      <c r="F1" s="14" t="s">
        <v>24</v>
      </c>
      <c r="G1" s="14" t="s">
        <v>18</v>
      </c>
      <c r="H1" s="14" t="s">
        <v>20</v>
      </c>
    </row>
    <row r="2" spans="1:8" x14ac:dyDescent="0.25">
      <c r="A2" s="15" t="s">
        <v>0</v>
      </c>
      <c r="B2">
        <v>3</v>
      </c>
      <c r="C2">
        <v>2</v>
      </c>
      <c r="D2">
        <v>17</v>
      </c>
      <c r="E2">
        <v>1</v>
      </c>
      <c r="F2">
        <v>0</v>
      </c>
      <c r="G2">
        <v>2</v>
      </c>
      <c r="H2">
        <v>0</v>
      </c>
    </row>
    <row r="3" spans="1:8" x14ac:dyDescent="0.25">
      <c r="A3" s="15" t="s">
        <v>1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2</v>
      </c>
    </row>
    <row r="4" spans="1:8" x14ac:dyDescent="0.25">
      <c r="A4" s="15" t="s">
        <v>2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</v>
      </c>
    </row>
    <row r="5" spans="1:8" x14ac:dyDescent="0.25">
      <c r="A5" s="1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</row>
    <row r="6" spans="1:8" x14ac:dyDescent="0.25">
      <c r="A6" s="15" t="s">
        <v>4</v>
      </c>
      <c r="B6">
        <v>2</v>
      </c>
      <c r="C6">
        <v>2</v>
      </c>
      <c r="D6">
        <v>4</v>
      </c>
      <c r="E6">
        <v>0</v>
      </c>
      <c r="F6">
        <v>0</v>
      </c>
      <c r="G6">
        <v>2</v>
      </c>
      <c r="H6">
        <v>0</v>
      </c>
    </row>
    <row r="7" spans="1:8" x14ac:dyDescent="0.25">
      <c r="A7" s="15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</row>
    <row r="8" spans="1:8" x14ac:dyDescent="0.25">
      <c r="A8" s="15" t="s">
        <v>6</v>
      </c>
      <c r="B8">
        <v>4</v>
      </c>
      <c r="C8">
        <v>4</v>
      </c>
      <c r="D8">
        <v>5</v>
      </c>
      <c r="E8">
        <v>2</v>
      </c>
      <c r="F8">
        <v>4</v>
      </c>
      <c r="G8">
        <v>5</v>
      </c>
      <c r="H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MBS</vt:lpstr>
      <vt:lpstr>Mean</vt:lpstr>
      <vt:lpstr>Stdev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 Deoghare</dc:creator>
  <cp:lastModifiedBy>Tanishk Deoghare</cp:lastModifiedBy>
  <dcterms:created xsi:type="dcterms:W3CDTF">2015-06-05T18:17:20Z</dcterms:created>
  <dcterms:modified xsi:type="dcterms:W3CDTF">2024-08-12T19:38:43Z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2024-07-30T20:06:52Z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01a23e7d-b685-4e69-b358-beeaee108a0e</vt:lpwstr>
  </property>
  <property fmtid="{D5CDD505-2E9C-101B-9397-08002B2CF9AE}" pid="8" name="MSIP_Label_defa4170-0d19-0005-0004-bc88714345d2_ContentBits">
    <vt:lpwstr>0</vt:lpwstr>
  </property>
</Properties>
</file>