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trlProps/ctrlProp4.xml" ContentType="application/vnd.ms-excel.controlproperti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drawings/drawing8.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5.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TANISHKA\Downloads\"/>
    </mc:Choice>
  </mc:AlternateContent>
  <xr:revisionPtr revIDLastSave="0" documentId="13_ncr:1_{9DAD6A72-3FF0-4369-8BC5-BFC6F03A9E68}" xr6:coauthVersionLast="47" xr6:coauthVersionMax="47" xr10:uidLastSave="{00000000-0000-0000-0000-000000000000}"/>
  <bookViews>
    <workbookView xWindow="-108" yWindow="-108" windowWidth="23256" windowHeight="12456" firstSheet="4" activeTab="10" xr2:uid="{0A0D8D68-EFC2-4074-BDCA-85DAF874A3F1}"/>
  </bookViews>
  <sheets>
    <sheet name="Input Data" sheetId="2" r:id="rId1"/>
    <sheet name="Master Data" sheetId="1" r:id="rId2"/>
    <sheet name="DAYS" sheetId="17" r:id="rId3"/>
    <sheet name="Sheet8" sheetId="10" r:id="rId4"/>
    <sheet name="MONTHS" sheetId="11" r:id="rId5"/>
    <sheet name="PRODUCTS" sheetId="12" r:id="rId6"/>
    <sheet name="CATEGORY" sheetId="13" r:id="rId7"/>
    <sheet name="SALES TYPE" sheetId="14" r:id="rId8"/>
    <sheet name="PAYEMENT MODE" sheetId="18" r:id="rId9"/>
    <sheet name="YEAR" sheetId="16" r:id="rId10"/>
    <sheet name="DASHBOARD" sheetId="19" r:id="rId11"/>
  </sheets>
  <definedNames>
    <definedName name="_xlchart.v1.0" hidden="1">CATEGORY!$B$5:$B$9</definedName>
    <definedName name="_xlchart.v1.1" hidden="1">CATEGORY!$C$4</definedName>
    <definedName name="_xlchart.v1.2" hidden="1">CATEGORY!$C$5:$C$9</definedName>
    <definedName name="_xlchart.v1.3" hidden="1">CATEGORY!$B$5:$B$9</definedName>
    <definedName name="_xlchart.v1.4" hidden="1">CATEGORY!$C$4</definedName>
    <definedName name="_xlchart.v1.5" hidden="1">CATEGORY!$C$5:$C$9</definedName>
    <definedName name="Category">OFFSET(CATEGORY!$B$4,1,0,COUNT(CATEGORY!$C:$C))</definedName>
    <definedName name="Categoryrange">OFFSET(CATEGORY!$B$4,1,1,COUNT(CATEGORY!$C:$C))</definedName>
    <definedName name="Daily">#REF!</definedName>
    <definedName name="Slicer_MONTHS">#N/A</definedName>
    <definedName name="Slicer_PAYMENT_MODE">#N/A</definedName>
    <definedName name="Slicer_SALE_TYPE">#N/A</definedName>
    <definedName name="Slicer_YEA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0" i="2" l="1"/>
  <c r="G3" i="13" a="1"/>
  <c r="G3" i="13" s="1"/>
  <c r="E3" i="13" s="1" a="1"/>
  <c r="E3" i="13" s="1"/>
  <c r="F3" i="13" a="1"/>
  <c r="F3" i="13" s="1"/>
  <c r="G5" i="12" a="1"/>
  <c r="G5" i="12" s="1"/>
  <c r="L1" i="12"/>
  <c r="M1" i="12" s="1"/>
  <c r="L5" i="12" s="1" a="1"/>
  <c r="L5" i="12" s="1"/>
  <c r="H5" i="12" a="1"/>
  <c r="H5" i="12" s="1"/>
  <c r="F5" i="12" s="1" a="1"/>
  <c r="F5" i="12" s="1"/>
  <c r="I5" i="12" a="1"/>
  <c r="I5" i="12" s="1"/>
  <c r="J7" i="11"/>
  <c r="K7" i="11" s="1"/>
  <c r="J8" i="11"/>
  <c r="K8" i="11" s="1"/>
  <c r="J9" i="11"/>
  <c r="K9" i="11" s="1"/>
  <c r="J10" i="11"/>
  <c r="K10" i="11" s="1"/>
  <c r="J11" i="11"/>
  <c r="K11" i="11" s="1"/>
  <c r="J12" i="11"/>
  <c r="K12" i="11" s="1"/>
  <c r="J13" i="11"/>
  <c r="K13" i="11" s="1"/>
  <c r="J14" i="11"/>
  <c r="K14" i="11" s="1"/>
  <c r="J15" i="11"/>
  <c r="K15" i="11" s="1"/>
  <c r="J16" i="11"/>
  <c r="K16" i="11" s="1"/>
  <c r="J17" i="11"/>
  <c r="K17" i="11" s="1"/>
  <c r="J6" i="11"/>
  <c r="K6" i="11" s="1"/>
  <c r="I7" i="11"/>
  <c r="I8" i="11"/>
  <c r="I9" i="11"/>
  <c r="I10" i="11"/>
  <c r="I11" i="11"/>
  <c r="I12" i="11"/>
  <c r="I13" i="11"/>
  <c r="I14" i="11"/>
  <c r="I15" i="11"/>
  <c r="I16" i="11"/>
  <c r="I17" i="11"/>
  <c r="I6" i="1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6" i="2"/>
  <c r="G3" i="2"/>
  <c r="G4" i="2"/>
  <c r="G2" i="2" s="1"/>
  <c r="G5" i="2"/>
  <c r="G7" i="2"/>
  <c r="G8" i="2"/>
  <c r="G9" i="2"/>
  <c r="G10" i="2"/>
  <c r="G11" i="2"/>
  <c r="G12" i="2"/>
  <c r="G13" i="2"/>
  <c r="G14" i="2"/>
  <c r="G15" i="2"/>
  <c r="G16" i="2"/>
  <c r="G17" i="2"/>
  <c r="G18" i="2"/>
  <c r="G19" i="2"/>
  <c r="G20" i="2"/>
  <c r="G21" i="2"/>
  <c r="G22" i="2"/>
  <c r="G23" i="2"/>
  <c r="G24" i="2"/>
  <c r="G25" i="2"/>
  <c r="G26" i="2"/>
  <c r="G27" i="2"/>
  <c r="G28" i="2"/>
  <c r="G29"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D8" i="10"/>
  <c r="D9" i="10"/>
  <c r="G1" i="12" l="1"/>
  <c r="F1" i="13"/>
  <c r="G1" i="13"/>
  <c r="K5" i="12" a="1"/>
  <c r="K5" i="12" s="1"/>
  <c r="I1" i="12"/>
  <c r="H1" i="12"/>
  <c r="D1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<sst xmlns="http://schemas.openxmlformats.org/spreadsheetml/2006/main" count="1955" uniqueCount="172">
  <si>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</si>
  <si>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</si>
  <si>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</si>
  <si>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</si>
  <si>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</si>
  <si>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</si>
  <si>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</si>
  <si>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</si>
  <si>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</si>
  <si>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</si>
  <si>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</si>
  <si>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</si>
  <si>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</si>
  <si>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</si>
  <si>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</si>
  <si>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</si>
  <si>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</si>
  <si>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</si>
  <si>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</si>
  <si>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</si>
  <si>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</si>
  <si>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</si>
  <si>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</si>
  <si>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</si>
  <si>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</si>
  <si>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</si>
  <si>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</si>
  <si>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</si>
  <si>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</si>
  <si>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</si>
  <si>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</si>
  <si>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</si>
  <si>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</si>
  <si>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</si>
  <si>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</si>
  <si>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</si>
  <si>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</si>
  <si>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</si>
  <si>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</si>
  <si>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</si>
  <si>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</si>
  <si>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</si>
  <si>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</si>
  <si>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</si>
  <si>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</si>
  <si>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</si>
  <si>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</si>
  <si>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</si>
  <si>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</si>
  <si>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</si>
  <si>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</si>
  <si>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</si>
  <si>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</si>
  <si>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</si>
  <si>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</si>
  <si>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</si>
  <si>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</si>
  <si>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</si>
  <si>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</si>
  <si>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</si>
  <si>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</si>
  <si>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</si>
  <si>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</si>
  <si>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</si>
  <si>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</si>
  <si>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</si>
  <si>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</si>
  <si>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</si>
  <si>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</si>
  <si>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</si>
  <si>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</si>
  <si>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</si>
  <si>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</si>
  <si>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</si>
  <si>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</si>
  <si>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</si>
  <si>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</si>
  <si>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</si>
  <si>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</si>
  <si>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</si>
  <si>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</si>
  <si>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</si>
  <si>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</si>
  <si>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</si>
  <si>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</si>
  <si>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</si>
  <si>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</si>
  <si>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</si>
  <si>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</si>
  <si>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</si>
  <si>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</si>
  <si>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</si>
  <si>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</si>
  <si>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</si>
  <si>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</si>
  <si>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</si>
  <si>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</si>
  <si>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</si>
  <si>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</si>
  <si>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</si>
  <si>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</si>
  <si>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</si>
  <si>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</si>
  <si>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</si>
  <si>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</si>
  <si>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</si>
  <si>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</si>
  <si>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</si>
  <si>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</si>
  <si>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</si>
  <si>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</si>
  <si>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</si>
  <si>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</si>
  <si>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</si>
  <si>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</si>
  <si>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</si>
  <si>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</si>
  <si>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MONTHS</t>
  </si>
  <si>
    <t>YEAR</t>
  </si>
  <si>
    <t>(blank)</t>
  </si>
  <si>
    <t>Sum of Total Selling Value</t>
  </si>
  <si>
    <t>Sum of Total Buying Value</t>
  </si>
  <si>
    <t>Jan</t>
  </si>
  <si>
    <t>Feb</t>
  </si>
  <si>
    <t>Mar</t>
  </si>
  <si>
    <t>Apr</t>
  </si>
  <si>
    <t>May</t>
  </si>
  <si>
    <t>Jun</t>
  </si>
  <si>
    <t>Jul</t>
  </si>
  <si>
    <t>Aug</t>
  </si>
  <si>
    <t>Sep</t>
  </si>
  <si>
    <t>Oct</t>
  </si>
  <si>
    <t>Nov</t>
  </si>
  <si>
    <t>Dec</t>
  </si>
  <si>
    <t>DAYS</t>
  </si>
  <si>
    <t>Sum of QUANTITY</t>
  </si>
  <si>
    <t>TOTAL SALES</t>
  </si>
  <si>
    <t>TOTAL PROFIT</t>
  </si>
  <si>
    <t>PROFIT %</t>
  </si>
  <si>
    <t>SALES</t>
  </si>
  <si>
    <t>PROFIT</t>
  </si>
  <si>
    <t>PROFIT%</t>
  </si>
  <si>
    <t>TOTAL SALE PER DAYS</t>
  </si>
  <si>
    <t>TOTAL SALES ,TOTAL PROFIT,PROFIT %</t>
  </si>
  <si>
    <t>TOTAL SELLING VALUE, TOTAL BUYING VALUE PER MONTH</t>
  </si>
  <si>
    <t xml:space="preserve">PRODUCTS TOTAL SELLING VALUE AND QUANTITY SOLD </t>
  </si>
  <si>
    <t>TOTAL SELLING VALUE BY CATEGORY</t>
  </si>
  <si>
    <t>TOTAL SELLING VALUE BY SALE TYPE</t>
  </si>
  <si>
    <t>TOTAL SELLING VALUE BY MODE OF PAYMENT</t>
  </si>
  <si>
    <t>TOTAL SELLING AND BUYING VALUE PER YEAR</t>
  </si>
  <si>
    <t>Mean</t>
  </si>
  <si>
    <t>Standard Error</t>
  </si>
  <si>
    <t>Median</t>
  </si>
  <si>
    <t>Mode</t>
  </si>
  <si>
    <t>Standard Deviation</t>
  </si>
  <si>
    <t>Sample Variance</t>
  </si>
  <si>
    <t>Kurtosis</t>
  </si>
  <si>
    <t>Skewness</t>
  </si>
  <si>
    <t>Range</t>
  </si>
  <si>
    <t>Minimum</t>
  </si>
  <si>
    <t>Maximum</t>
  </si>
  <si>
    <t>Sum</t>
  </si>
  <si>
    <t>Count</t>
  </si>
  <si>
    <t>SUMMARY</t>
  </si>
  <si>
    <t xml:space="preserve"> </t>
  </si>
  <si>
    <t>F-Test Two-Sample for Variances</t>
  </si>
  <si>
    <t>Variance</t>
  </si>
  <si>
    <t>Observations</t>
  </si>
  <si>
    <t>df</t>
  </si>
  <si>
    <t>F</t>
  </si>
  <si>
    <t>P(F&lt;=f) one-tail</t>
  </si>
  <si>
    <t>F Critical one-tail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</si>
</sst>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0.0%"/>
    <numFmt numFmtId="165" formatCode="&quot;₹&quot;\ #,##0.00"/>
    <numFmt numFmtId="166" formatCode="&quot;₹&quot;\ #,##0"/>
    <numFmt numFmtId="167" formatCode="_ &quot;₹&quot;\ * #,##0_ ;_ &quot;₹&quot;\ * \-#,##0_ ;_ &quot;₹&quot;\ * &quot;-&quot;??_ ;_ @_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11"/>
      <color theme="9" tint="-0.499984740745262"/>
      <name val="Calibri"/>
      <family val="2"/>
      <scheme val="minor"/>
    </font>
    <font>
      <i/>
      <sz val="11"/>
      <color theme="1"/>
      <name val="Calibri"/>
      <family val="2"/>
      <scheme val="minor"/>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0"/>
        <bgColor indexed="64"/>
      </patternFill>
    </fill>
  </fills>
  <borders count="4">
    <border>
      <left/>
      <right/>
      <top/>
      <bottom/>
      <diagonal/>
    </border>
    <border>
      <left/>
      <right/>
      <top/>
      <bottom style="medium">
        <color rgb="FF7030A0"/>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2" applyFont="1"/>
    <xf numFmtId="166" fontId="0" fillId="0" borderId="0" xfId="0" applyNumberFormat="1"/>
    <xf numFmtId="167" fontId="0" fillId="0" borderId="0" xfId="1" applyNumberFormat="1" applyFont="1"/>
    <xf numFmtId="166" fontId="0" fillId="0" borderId="0" xfId="1" applyNumberFormat="1" applyFont="1"/>
    <xf numFmtId="0" fontId="3" fillId="6" borderId="0" xfId="0" applyFont="1" applyFill="1"/>
    <xf numFmtId="0" fontId="0" fillId="7" borderId="0" xfId="0" applyFill="1"/>
    <xf numFmtId="0" fontId="0" fillId="8" borderId="0" xfId="0" applyFill="1"/>
    <xf numFmtId="0" fontId="0" fillId="0" borderId="2" xfId="0" applyBorder="1"/>
    <xf numFmtId="0" fontId="4" fillId="0" borderId="3" xfId="0" applyFont="1" applyBorder="1" applyAlignment="1">
      <alignment horizontal="centerContinuous"/>
    </xf>
    <xf numFmtId="0" fontId="4" fillId="0" borderId="3" xfId="0" applyFont="1" applyBorder="1" applyAlignment="1">
      <alignment horizontal="center"/>
    </xf>
    <xf numFmtId="0" fontId="0" fillId="0" borderId="0" xfId="0" applyNumberFormat="1"/>
  </cellXfs>
  <cellStyles count="3">
    <cellStyle name="Currency" xfId="1" builtinId="4"/>
    <cellStyle name="Normal" xfId="0" builtinId="0"/>
    <cellStyle name="Percent" xfId="2" builtinId="5"/>
  </cellStyles>
  <dxfs count="39">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ill>
        <patternFill>
          <bgColor theme="0"/>
        </patternFill>
      </fill>
    </dxf>
    <dxf>
      <border diagonalUp="0" diagonalDown="0">
        <left/>
        <right/>
        <top/>
        <bottom/>
        <vertical/>
        <horizontal/>
      </border>
    </dxf>
    <dxf>
      <font>
        <b val="0"/>
        <i val="0"/>
        <name val="Cooper Black"/>
        <family val="1"/>
        <scheme val="none"/>
      </font>
    </dxf>
    <dxf>
      <fill>
        <patternFill>
          <bgColor theme="9"/>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38"/>
      <tableStyleElement type="headerRow" dxfId="37"/>
    </tableStyle>
    <tableStyle name="Slicer Style 1" pivot="0" table="0" count="2" xr9:uid="{327BD5D4-6753-4303-98D9-16DB96642A07}">
      <tableStyleElement type="wholeTable" dxfId="36"/>
      <tableStyleElement type="headerRow" dxfId="35"/>
    </tableStyle>
    <tableStyle name="Slicer Style 2" pivot="0" table="0" count="3" xr9:uid="{7236AD03-811C-4A08-B5A1-7C0F728B0376}">
      <tableStyleElement type="wholeTable" dxfId="34"/>
      <tableStyleElement type="headerRow" dxfId="33"/>
    </tableStyle>
  </tableStyles>
  <extLst>
    <ext xmlns:x14="http://schemas.microsoft.com/office/spreadsheetml/2009/9/main" uri="{46F421CA-312F-682f-3DD2-61675219B42D}">
      <x14:dxfs count="9">
        <dxf>
          <font>
            <b val="0"/>
            <i val="0"/>
            <name val="Calibri"/>
            <family val="2"/>
            <scheme val="minor"/>
          </font>
          <fill>
            <patternFill>
              <bgColor theme="5"/>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Elements>
            <x14:slicerStyleElement type="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[Sales-Dashboard-practice-file.xlsx]DAYS!PivotTable33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DAYS!$C$5</c:f>
              <c:strCache>
                <c:ptCount val="1"/>
                <c:pt idx="0">
                  <c:v>Total</c:v>
                </c:pt>
              </c:strCache>
            </c:strRef>
          </c:tx>
          <c:spPr>
            <a:solidFill>
              <a:schemeClr val="accent3"/>
            </a:solidFill>
            <a:ln>
              <a:noFill/>
            </a:ln>
            <a:effectLst/>
          </c:spPr>
          <c:cat>
            <c:strRef>
              <c:f>DAYS!$B$6:$B$36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DAYS!$C$6:$C$36</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EC02-4B37-A2D4-24098A11B248}"/>
            </c:ext>
          </c:extLst>
        </c:ser>
        <c:dLbls>
          <c:showLegendKey val="0"/>
          <c:showVal val="0"/>
          <c:showCatName val="0"/>
          <c:showSerName val="0"/>
          <c:showPercent val="0"/>
          <c:showBubbleSize val="0"/>
        </c:dLbls>
        <c:axId val="853534304"/>
        <c:axId val="853534784"/>
      </c:areaChart>
      <c:catAx>
        <c:axId val="853534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534784"/>
        <c:crosses val="autoZero"/>
        <c:auto val="1"/>
        <c:lblAlgn val="ctr"/>
        <c:lblOffset val="100"/>
        <c:noMultiLvlLbl val="0"/>
      </c:catAx>
      <c:valAx>
        <c:axId val="85353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5343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MONTHS</a:t>
            </a:r>
            <a:endParaRPr lang="en-IN"/>
          </a:p>
        </c:rich>
      </c:tx>
      <c:layout>
        <c:manualLayout>
          <c:xMode val="edge"/>
          <c:yMode val="edge"/>
          <c:x val="0.33848508106161818"/>
          <c:y val="7.1813285457809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MONTHS!$I$5</c:f>
              <c:strCache>
                <c:ptCount val="1"/>
                <c:pt idx="0">
                  <c:v>SALES</c:v>
                </c:pt>
              </c:strCache>
            </c:strRef>
          </c:tx>
          <c:spPr>
            <a:solidFill>
              <a:schemeClr val="accent3">
                <a:shade val="76000"/>
              </a:schemeClr>
            </a:solidFill>
            <a:ln>
              <a:noFill/>
            </a:ln>
            <a:effectLst/>
          </c:spPr>
          <c:invertIfNegative val="0"/>
          <c:dLbls>
            <c:dLbl>
              <c:idx val="0"/>
              <c:tx>
                <c:rich>
                  <a:bodyPr/>
                  <a:lstStyle/>
                  <a:p>
                    <a:fld id="{10FEA05D-ED78-4481-B6C4-705C70A5845F}"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3E2-4440-90B8-5D5456334249}"/>
                </c:ext>
              </c:extLst>
            </c:dLbl>
            <c:dLbl>
              <c:idx val="1"/>
              <c:tx>
                <c:rich>
                  <a:bodyPr/>
                  <a:lstStyle/>
                  <a:p>
                    <a:fld id="{58FC9417-9D81-4126-831B-3530E17716EB}"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3E2-4440-90B8-5D5456334249}"/>
                </c:ext>
              </c:extLst>
            </c:dLbl>
            <c:dLbl>
              <c:idx val="2"/>
              <c:tx>
                <c:rich>
                  <a:bodyPr/>
                  <a:lstStyle/>
                  <a:p>
                    <a:fld id="{183668F4-5626-45BA-B76D-5189EE7BC28D}"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3E2-4440-90B8-5D5456334249}"/>
                </c:ext>
              </c:extLst>
            </c:dLbl>
            <c:dLbl>
              <c:idx val="3"/>
              <c:tx>
                <c:rich>
                  <a:bodyPr/>
                  <a:lstStyle/>
                  <a:p>
                    <a:fld id="{F516657D-11C0-4D51-9648-EE24B6169885}"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3E2-4440-90B8-5D5456334249}"/>
                </c:ext>
              </c:extLst>
            </c:dLbl>
            <c:dLbl>
              <c:idx val="4"/>
              <c:tx>
                <c:rich>
                  <a:bodyPr/>
                  <a:lstStyle/>
                  <a:p>
                    <a:fld id="{BAA6FC93-2456-4958-AD8F-BE1277011146}"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3E2-4440-90B8-5D5456334249}"/>
                </c:ext>
              </c:extLst>
            </c:dLbl>
            <c:dLbl>
              <c:idx val="5"/>
              <c:tx>
                <c:rich>
                  <a:bodyPr/>
                  <a:lstStyle/>
                  <a:p>
                    <a:fld id="{D8135020-62DE-42DE-9964-8C4328B69793}"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3E2-4440-90B8-5D5456334249}"/>
                </c:ext>
              </c:extLst>
            </c:dLbl>
            <c:dLbl>
              <c:idx val="6"/>
              <c:tx>
                <c:rich>
                  <a:bodyPr/>
                  <a:lstStyle/>
                  <a:p>
                    <a:fld id="{CD7AD56E-46E0-4E73-BD83-561E5E599BFF}"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3E2-4440-90B8-5D5456334249}"/>
                </c:ext>
              </c:extLst>
            </c:dLbl>
            <c:dLbl>
              <c:idx val="7"/>
              <c:tx>
                <c:rich>
                  <a:bodyPr/>
                  <a:lstStyle/>
                  <a:p>
                    <a:fld id="{9D54E9BD-16A9-4F21-BF44-F960D27CA6A3}"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83E2-4440-90B8-5D5456334249}"/>
                </c:ext>
              </c:extLst>
            </c:dLbl>
            <c:dLbl>
              <c:idx val="8"/>
              <c:tx>
                <c:rich>
                  <a:bodyPr/>
                  <a:lstStyle/>
                  <a:p>
                    <a:fld id="{1EFA015A-B900-44AE-B283-C7B225FFF84E}"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E2-4440-90B8-5D5456334249}"/>
                </c:ext>
              </c:extLst>
            </c:dLbl>
            <c:dLbl>
              <c:idx val="9"/>
              <c:tx>
                <c:rich>
                  <a:bodyPr/>
                  <a:lstStyle/>
                  <a:p>
                    <a:fld id="{C0EC3E12-0FB5-4B5B-8DF2-2770A879B877}"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3E2-4440-90B8-5D5456334249}"/>
                </c:ext>
              </c:extLst>
            </c:dLbl>
            <c:dLbl>
              <c:idx val="10"/>
              <c:tx>
                <c:rich>
                  <a:bodyPr/>
                  <a:lstStyle/>
                  <a:p>
                    <a:fld id="{E15DD826-2522-4237-93F4-C5492D8BBEA9}"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3E2-4440-90B8-5D5456334249}"/>
                </c:ext>
              </c:extLst>
            </c:dLbl>
            <c:dLbl>
              <c:idx val="11"/>
              <c:tx>
                <c:rich>
                  <a:bodyPr/>
                  <a:lstStyle/>
                  <a:p>
                    <a:fld id="{0D135761-AE3C-4F61-BDCE-4C172F7DD743}"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3E2-4440-90B8-5D54563342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MONTHS!$H$6:$H$17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MONTHS!$I$6:$I$17</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MONTHS!$K$6:$K$17</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83E2-4440-90B8-5D5456334249}"/>
            </c:ext>
          </c:extLst>
        </c:ser>
        <c:ser>
          <c:idx val="1"/>
          <c:order val="1"/>
          <c:tx>
            <c:strRef>
              <c:f>MONTHS!$J$5</c:f>
              <c:strCache>
                <c:ptCount val="1"/>
                <c:pt idx="0">
                  <c:v>PROFIT</c:v>
                </c:pt>
              </c:strCache>
            </c:strRef>
          </c:tx>
          <c:spPr>
            <a:solidFill>
              <a:schemeClr val="accent3">
                <a:tint val="77000"/>
              </a:schemeClr>
            </a:solidFill>
            <a:ln>
              <a:noFill/>
            </a:ln>
            <a:effectLst/>
          </c:spPr>
          <c:invertIfNegative val="0"/>
          <c:cat>
            <c:strRef>
              <c:f>MONTHS!$H$6:$H$17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MONTHS!$J$6:$J$17</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83E2-4440-90B8-5D5456334249}"/>
            </c:ext>
          </c:extLst>
        </c:ser>
        <c:dLbls>
          <c:showLegendKey val="0"/>
          <c:showVal val="0"/>
          <c:showCatName val="0"/>
          <c:showSerName val="0"/>
          <c:showPercent val="0"/>
          <c:showBubbleSize val="0"/>
        </c:dLbls>
        <c:gapWidth val="50"/>
        <c:overlap val="100"/>
        <c:axId val="855880352"/>
        <c:axId val="855881312"/>
      </c:barChart>
      <c:catAx>
        <c:axId val="85588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881312"/>
        <c:crosses val="autoZero"/>
        <c:auto val="1"/>
        <c:lblAlgn val="ctr"/>
        <c:lblOffset val="100"/>
        <c:noMultiLvlLbl val="0"/>
      </c:catAx>
      <c:valAx>
        <c:axId val="855881312"/>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88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SELLING</a:t>
            </a:r>
            <a:r>
              <a:rPr lang="en-IN" baseline="0"/>
              <a:t> VALUE BY PRPDUCTS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9478803135191"/>
          <c:y val="0.18856301532517414"/>
          <c:w val="0.8101866331650367"/>
          <c:h val="0.72500090689314212"/>
        </c:manualLayout>
      </c:layout>
      <c:barChart>
        <c:barDir val="bar"/>
        <c:grouping val="clustered"/>
        <c:varyColors val="0"/>
        <c:ser>
          <c:idx val="0"/>
          <c:order val="0"/>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PRODUCTS!$K$5:$K$14</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PRODUCTS!$L$5:$L$14</c:f>
              <c:numCache>
                <c:formatCode>"₹"\ #,##0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A988-4458-977B-0C555775C225}"/>
            </c:ext>
          </c:extLst>
        </c:ser>
        <c:dLbls>
          <c:showLegendKey val="0"/>
          <c:showVal val="0"/>
          <c:showCatName val="0"/>
          <c:showSerName val="0"/>
          <c:showPercent val="0"/>
          <c:showBubbleSize val="0"/>
        </c:dLbls>
        <c:gapWidth val="50"/>
        <c:axId val="178469136"/>
        <c:axId val="178471536"/>
      </c:barChart>
      <c:catAx>
        <c:axId val="178469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1536"/>
        <c:crosses val="autoZero"/>
        <c:auto val="1"/>
        <c:lblAlgn val="ctr"/>
        <c:lblOffset val="100"/>
        <c:noMultiLvlLbl val="0"/>
      </c:catAx>
      <c:valAx>
        <c:axId val="178471536"/>
        <c:scaling>
          <c:orientation val="minMax"/>
        </c:scaling>
        <c:delete val="0"/>
        <c:axPos val="b"/>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[Sales-Dashboard-practice-file.xlsx]SALES TYPE!PivotTable29</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'SALES TYPE'!$C$5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97-4025-BBD3-351A5F8FF7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97-4025-BBD3-351A5F8FF77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497-4025-BBD3-351A5F8FF77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497-4025-BBD3-351A5F8FF7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TYPE'!$B$6:$B$9</c:f>
              <c:strCache>
                <c:ptCount val="4"/>
                <c:pt idx="0">
                  <c:v>Direct Sales</c:v>
                </c:pt>
                <c:pt idx="1">
                  <c:v>Online</c:v>
                </c:pt>
                <c:pt idx="2">
                  <c:v>Wholesaler</c:v>
                </c:pt>
                <c:pt idx="3">
                  <c:v>(blank)</c:v>
                </c:pt>
              </c:strCache>
            </c:strRef>
          </c:cat>
          <c:val>
            <c:numRef>
              <c:f>'SALES TYPE'!$C$6:$C$9</c:f>
              <c:numCache>
                <c:formatCode>General</c:formatCode>
                <c:ptCount val="4"/>
                <c:pt idx="0">
                  <c:v>208140.15000000005</c:v>
                </c:pt>
                <c:pt idx="1">
                  <c:v>133923.87000000002</c:v>
                </c:pt>
                <c:pt idx="2">
                  <c:v>59347.900000000009</c:v>
                </c:pt>
              </c:numCache>
            </c:numRef>
          </c:val>
          <c:extLst>
            <c:ext xmlns:c16="http://schemas.microsoft.com/office/drawing/2014/chart" uri="{C3380CC4-5D6E-409C-BE32-E72D297353CC}">
              <c16:uniqueId val="{00000000-ACCE-4E53-A7C0-5CC595003A8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[Sales-Dashboard-practice-file.xlsx]PAYEMENT MODE!PivotTable30</c:name>
    <c:fmtId val="1"/>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s>
    <c:plotArea>
      <c:layout/>
      <c:pieChart>
        <c:varyColors val="1"/>
        <c:ser>
          <c:idx val="0"/>
          <c:order val="0"/>
          <c:tx>
            <c:strRef>
              <c:f>'PAYEMENT MODE'!$C$5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A916-46EF-97DA-0FB7510C9A2E}"/>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916-46EF-97DA-0FB7510C9A2E}"/>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A916-46EF-97DA-0FB7510C9A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'PAYEMENT MODE'!$B$6:$B$8</c:f>
              <c:strCache>
                <c:ptCount val="3"/>
                <c:pt idx="0">
                  <c:v>Cash</c:v>
                </c:pt>
                <c:pt idx="1">
                  <c:v>Online</c:v>
                </c:pt>
                <c:pt idx="2">
                  <c:v>(blank)</c:v>
                </c:pt>
              </c:strCache>
            </c:strRef>
          </c:cat>
          <c:val>
            <c:numRef>
              <c:f>'PAYEMENT MODE'!$C$6:$C$8</c:f>
              <c:numCache>
                <c:formatCode>General</c:formatCode>
                <c:ptCount val="3"/>
                <c:pt idx="0">
                  <c:v>199516.90000000008</c:v>
                </c:pt>
                <c:pt idx="1">
                  <c:v>201895.01999999993</c:v>
                </c:pt>
              </c:numCache>
            </c:numRef>
          </c:val>
          <c:extLst>
            <c:ext xmlns:c16="http://schemas.microsoft.com/office/drawing/2014/chart" uri="{C3380CC4-5D6E-409C-BE32-E72D297353CC}">
              <c16:uniqueId val="{00000000-F19C-476C-AAF9-EC87C4652BF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[Sales-Dashboard-practice-file.xlsx]DAYS!PivotTable33</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DAYS!$C$5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DAYS!$B$6:$B$36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DAYS!$C$6:$C$36</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F06-4553-B5DF-5DF562EBB811}"/>
            </c:ext>
          </c:extLst>
        </c:ser>
        <c:dLbls>
          <c:showLegendKey val="0"/>
          <c:showVal val="0"/>
          <c:showCatName val="0"/>
          <c:showSerName val="0"/>
          <c:showPercent val="0"/>
          <c:showBubbleSize val="0"/>
        </c:dLbls>
        <c:axId val="853534304"/>
        <c:axId val="853534784"/>
      </c:areaChart>
      <c:catAx>
        <c:axId val="85353430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3534784"/>
        <c:crosses val="autoZero"/>
        <c:auto val="1"/>
        <c:lblAlgn val="ctr"/>
        <c:lblOffset val="100"/>
        <c:noMultiLvlLbl val="0"/>
      </c:catAx>
      <c:valAx>
        <c:axId val="853534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3534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col"/>
        <c:grouping val="clustered"/>
        <c:varyColors val="0"/>
        <c:ser>
          <c:idx val="0"/>
          <c:order val="0"/>
          <c:tx>
            <c:strRef>
              <c:f>MONTHS!$I$5</c:f>
              <c:strCache>
                <c:ptCount val="1"/>
                <c:pt idx="0">
                  <c:v>SALES</c:v>
                </c:pt>
              </c:strCache>
            </c:strRef>
          </c:tx>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invertIfNegative val="0"/>
          <c:dLbls>
            <c:dLbl>
              <c:idx val="0"/>
              <c:tx>
                <c:rich>
                  <a:bodyPr/>
                  <a:lstStyle/>
                  <a:p>
                    <a:fld id="{10FEA05D-ED78-4481-B6C4-705C70A5845F}"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095-4755-A4CE-0C3EFC2AF9E3}"/>
                </c:ext>
              </c:extLst>
            </c:dLbl>
            <c:dLbl>
              <c:idx val="1"/>
              <c:tx>
                <c:rich>
                  <a:bodyPr/>
                  <a:lstStyle/>
                  <a:p>
                    <a:fld id="{58FC9417-9D81-4126-831B-3530E17716EB}"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095-4755-A4CE-0C3EFC2AF9E3}"/>
                </c:ext>
              </c:extLst>
            </c:dLbl>
            <c:dLbl>
              <c:idx val="2"/>
              <c:tx>
                <c:rich>
                  <a:bodyPr/>
                  <a:lstStyle/>
                  <a:p>
                    <a:fld id="{183668F4-5626-45BA-B76D-5189EE7BC28D}"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095-4755-A4CE-0C3EFC2AF9E3}"/>
                </c:ext>
              </c:extLst>
            </c:dLbl>
            <c:dLbl>
              <c:idx val="3"/>
              <c:tx>
                <c:rich>
                  <a:bodyPr/>
                  <a:lstStyle/>
                  <a:p>
                    <a:fld id="{F516657D-11C0-4D51-9648-EE24B6169885}"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095-4755-A4CE-0C3EFC2AF9E3}"/>
                </c:ext>
              </c:extLst>
            </c:dLbl>
            <c:dLbl>
              <c:idx val="4"/>
              <c:tx>
                <c:rich>
                  <a:bodyPr/>
                  <a:lstStyle/>
                  <a:p>
                    <a:fld id="{BAA6FC93-2456-4958-AD8F-BE1277011146}"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095-4755-A4CE-0C3EFC2AF9E3}"/>
                </c:ext>
              </c:extLst>
            </c:dLbl>
            <c:dLbl>
              <c:idx val="5"/>
              <c:tx>
                <c:rich>
                  <a:bodyPr/>
                  <a:lstStyle/>
                  <a:p>
                    <a:fld id="{D8135020-62DE-42DE-9964-8C4328B69793}"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095-4755-A4CE-0C3EFC2AF9E3}"/>
                </c:ext>
              </c:extLst>
            </c:dLbl>
            <c:dLbl>
              <c:idx val="6"/>
              <c:tx>
                <c:rich>
                  <a:bodyPr/>
                  <a:lstStyle/>
                  <a:p>
                    <a:fld id="{CD7AD56E-46E0-4E73-BD83-561E5E599BFF}"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095-4755-A4CE-0C3EFC2AF9E3}"/>
                </c:ext>
              </c:extLst>
            </c:dLbl>
            <c:dLbl>
              <c:idx val="7"/>
              <c:tx>
                <c:rich>
                  <a:bodyPr/>
                  <a:lstStyle/>
                  <a:p>
                    <a:fld id="{9D54E9BD-16A9-4F21-BF44-F960D27CA6A3}"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095-4755-A4CE-0C3EFC2AF9E3}"/>
                </c:ext>
              </c:extLst>
            </c:dLbl>
            <c:dLbl>
              <c:idx val="8"/>
              <c:tx>
                <c:rich>
                  <a:bodyPr/>
                  <a:lstStyle/>
                  <a:p>
                    <a:fld id="{1EFA015A-B900-44AE-B283-C7B225FFF84E}"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095-4755-A4CE-0C3EFC2AF9E3}"/>
                </c:ext>
              </c:extLst>
            </c:dLbl>
            <c:dLbl>
              <c:idx val="9"/>
              <c:tx>
                <c:rich>
                  <a:bodyPr/>
                  <a:lstStyle/>
                  <a:p>
                    <a:fld id="{C0EC3E12-0FB5-4B5B-8DF2-2770A879B877}"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095-4755-A4CE-0C3EFC2AF9E3}"/>
                </c:ext>
              </c:extLst>
            </c:dLbl>
            <c:dLbl>
              <c:idx val="10"/>
              <c:tx>
                <c:rich>
                  <a:bodyPr/>
                  <a:lstStyle/>
                  <a:p>
                    <a:fld id="{E15DD826-2522-4237-93F4-C5492D8BBEA9}"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095-4755-A4CE-0C3EFC2AF9E3}"/>
                </c:ext>
              </c:extLst>
            </c:dLbl>
            <c:dLbl>
              <c:idx val="11"/>
              <c:tx>
                <c:rich>
                  <a:bodyPr/>
                  <a:lstStyle/>
                  <a:p>
                    <a:fld id="{0D135761-AE3C-4F61-BDCE-4C172F7DD743}" type="CELLRANGE">
                      <a:rPr lang="en-US"/>
                      <a:pPr/>
                      <a:t>[CELLRANGE]</a:t>
                    </a:fld>
                    <a:r>
                      <a:rPr lang="en-US" baseline="0"/>
                      <a:t> </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095-4755-A4CE-0C3EFC2AF9E3}"/>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MONTHS!$H$6:$H$17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MONTHS!$I$6:$I$17</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MONTHS!$K$6:$K$17</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F095-4755-A4CE-0C3EFC2AF9E3}"/>
            </c:ext>
          </c:extLst>
        </c:ser>
        <c:ser>
          <c:idx val="1"/>
          <c:order val="1"/>
          <c:tx>
            <c:strRef>
              <c:f>MONTHS!$J$5</c:f>
              <c:strCache>
                <c:ptCount val="1"/>
                <c:pt idx="0">
                  <c:v>PROFIT</c:v>
                </c:pt>
              </c:strCache>
            </c:strRef>
          </c:tx>
          <c:spPr>
            <a:solidFill>
              <a:schemeClr val="accent4">
                <a:lumMod val="75000"/>
              </a:schemeClr>
            </a:solidFill>
            <a:ln>
              <a:noFill/>
            </a:ln>
            <a:effectLst/>
          </c:spPr>
          <c:invertIfNegative val="0"/>
          <c:cat>
            <c:strRef>
              <c:f>MONTHS!$H$6:$H$17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MONTHS!$J$6:$J$17</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F095-4755-A4CE-0C3EFC2AF9E3}"/>
            </c:ext>
          </c:extLst>
        </c:ser>
        <c:dLbls>
          <c:showLegendKey val="0"/>
          <c:showVal val="0"/>
          <c:showCatName val="0"/>
          <c:showSerName val="0"/>
          <c:showPercent val="0"/>
          <c:showBubbleSize val="0"/>
        </c:dLbls>
        <c:gapWidth val="50"/>
        <c:overlap val="100"/>
        <c:axId val="855880352"/>
        <c:axId val="855881312"/>
      </c:barChart>
      <c:catAx>
        <c:axId val="85588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5881312"/>
        <c:crosses val="autoZero"/>
        <c:auto val="1"/>
        <c:lblAlgn val="ctr"/>
        <c:lblOffset val="100"/>
        <c:noMultiLvlLbl val="0"/>
      </c:catAx>
      <c:valAx>
        <c:axId val="855881312"/>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588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12858528328764532"/>
          <c:y val="0.14637542646425533"/>
          <c:w val="0.8101866331650367"/>
          <c:h val="0.72500090689314212"/>
        </c:manualLayout>
      </c:layout>
      <c:barChart>
        <c:barDir val="bar"/>
        <c:grouping val="clustered"/>
        <c:varyColors val="0"/>
        <c:ser>
          <c:idx val="0"/>
          <c:order val="0"/>
          <c:spPr>
            <a:solidFill>
              <a:schemeClr val="accent2">
                <a:lumMod val="75000"/>
              </a:schemeClr>
            </a:solidFill>
            <a:ln>
              <a:noFill/>
            </a:ln>
            <a:effectLst/>
          </c:spPr>
          <c:invertIfNegative val="0"/>
          <c:cat>
            <c:strRef>
              <c:f>PRODUCTS!$K$5:$K$14</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PRODUCTS!$L$5:$L$14</c:f>
              <c:numCache>
                <c:formatCode>"₹"\ #,##0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BD1B-4522-8432-FC4DC8B916A8}"/>
            </c:ext>
          </c:extLst>
        </c:ser>
        <c:dLbls>
          <c:showLegendKey val="0"/>
          <c:showVal val="0"/>
          <c:showCatName val="0"/>
          <c:showSerName val="0"/>
          <c:showPercent val="0"/>
          <c:showBubbleSize val="0"/>
        </c:dLbls>
        <c:gapWidth val="50"/>
        <c:axId val="178469136"/>
        <c:axId val="178471536"/>
      </c:barChart>
      <c:catAx>
        <c:axId val="178469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471536"/>
        <c:crosses val="autoZero"/>
        <c:auto val="1"/>
        <c:lblAlgn val="ctr"/>
        <c:lblOffset val="100"/>
        <c:noMultiLvlLbl val="0"/>
      </c:catAx>
      <c:valAx>
        <c:axId val="178471536"/>
        <c:scaling>
          <c:orientation val="minMax"/>
        </c:scaling>
        <c:delete val="0"/>
        <c:axPos val="b"/>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46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[Sales-Dashboard-practice-file.xlsx]SALES TYPE!PivotTable29</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'SALES TYPE'!$C$5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A0-4CBF-A2CB-F6282A633B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A0-4CBF-A2CB-F6282A633B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A0-4CBF-A2CB-F6282A633B8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5B-4903-B753-577B2A919760}"/>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TYPE'!$B$6:$B$9</c:f>
              <c:strCache>
                <c:ptCount val="4"/>
                <c:pt idx="0">
                  <c:v>Direct Sales</c:v>
                </c:pt>
                <c:pt idx="1">
                  <c:v>Online</c:v>
                </c:pt>
                <c:pt idx="2">
                  <c:v>Wholesaler</c:v>
                </c:pt>
                <c:pt idx="3">
                  <c:v>(blank)</c:v>
                </c:pt>
              </c:strCache>
            </c:strRef>
          </c:cat>
          <c:val>
            <c:numRef>
              <c:f>'SALES TYPE'!$C$6:$C$9</c:f>
              <c:numCache>
                <c:formatCode>General</c:formatCode>
                <c:ptCount val="4"/>
                <c:pt idx="0">
                  <c:v>208140.15000000005</c:v>
                </c:pt>
                <c:pt idx="1">
                  <c:v>133923.87000000002</c:v>
                </c:pt>
                <c:pt idx="2">
                  <c:v>59347.900000000009</c:v>
                </c:pt>
              </c:numCache>
            </c:numRef>
          </c:val>
          <c:extLst>
            <c:ext xmlns:c16="http://schemas.microsoft.com/office/drawing/2014/chart" uri="{C3380CC4-5D6E-409C-BE32-E72D297353CC}">
              <c16:uniqueId val="{00000006-59A0-4CBF-A2CB-F6282A633B8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[Sales-Dashboard-practice-file.xlsx]PAYEMENT MODE!PivotTable30</c:name>
    <c:fmtId val="6"/>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dLbl>
          <c:idx val="0"/>
          <c:layout>
            <c:manualLayout>
              <c:x val="0.25906914274798848"/>
              <c:y val="-1.9115559002305033E-3"/>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pivotFmt>
    </c:pivotFmts>
    <c:plotArea>
      <c:layout/>
      <c:pieChart>
        <c:varyColors val="1"/>
        <c:ser>
          <c:idx val="0"/>
          <c:order val="0"/>
          <c:tx>
            <c:strRef>
              <c:f>'PAYEMENT MODE'!$C$5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4196-4EA6-B56E-817C3004FF6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196-4EA6-B56E-817C3004FF65}"/>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766C-4781-A9EA-36B0757A03FF}"/>
              </c:ext>
            </c:extLst>
          </c:dPt>
          <c:dLbls>
            <c:dLbl>
              <c:idx val="1"/>
              <c:layout>
                <c:manualLayout>
                  <c:x val="0.25906914274798848"/>
                  <c:y val="-1.911555900230503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196-4EA6-B56E-817C3004FF65}"/>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'PAYEMENT MODE'!$B$6:$B$8</c:f>
              <c:strCache>
                <c:ptCount val="3"/>
                <c:pt idx="0">
                  <c:v>Cash</c:v>
                </c:pt>
                <c:pt idx="1">
                  <c:v>Online</c:v>
                </c:pt>
                <c:pt idx="2">
                  <c:v>(blank)</c:v>
                </c:pt>
              </c:strCache>
            </c:strRef>
          </c:cat>
          <c:val>
            <c:numRef>
              <c:f>'PAYEMENT MODE'!$C$6:$C$8</c:f>
              <c:numCache>
                <c:formatCode>General</c:formatCode>
                <c:ptCount val="3"/>
                <c:pt idx="0">
                  <c:v>199516.90000000008</c:v>
                </c:pt>
                <c:pt idx="1">
                  <c:v>201895.01999999993</c:v>
                </c:pt>
              </c:numCache>
            </c:numRef>
          </c:val>
          <c:extLst>
            <c:ext xmlns:c16="http://schemas.microsoft.com/office/drawing/2014/chart" uri="{C3380CC4-5D6E-409C-BE32-E72D297353CC}">
              <c16:uniqueId val="{00000004-4196-4EA6-B56E-817C3004FF6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15CBB40B-2B90-4A3F-B2CF-13B1F1F1CB76}">
          <cx:tx>
            <cx:txData>
              <cx:f>_xlchart.v1.1</cx:f>
              <cx:v>Sum of Total Selling Value</cx:v>
            </cx:txData>
          </cx:tx>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15CBB40B-2B90-4A3F-B2CF-13B1F1F1CB76}">
          <cx:tx>
            <cx:txData>
              <cx:f>_xlchart.v1.4</cx:f>
              <cx:v>Sum of Total Selling Value</cx:v>
            </cx:txData>
          </cx:tx>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MONTHS!$I$4" lockText="1" noThreeD="1"/>
</file>

<file path=xl/ctrlProps/ctrlProp2.xml><?xml version="1.0" encoding="utf-8"?>
<formControlPr xmlns="http://schemas.microsoft.com/office/spreadsheetml/2009/9/main" objectType="CheckBox" checked="Checked" fmlaLink="MONTHS!$J$4" lockText="1" noThreeD="1"/>
</file>

<file path=xl/ctrlProps/ctrlProp3.xml><?xml version="1.0" encoding="utf-8"?>
<formControlPr xmlns="http://schemas.microsoft.com/office/spreadsheetml/2009/9/main" objectType="CheckBox" checked="Checked" fmlaLink="MONTHS!$K$4" lockText="1" noThreeD="1"/>
</file>

<file path=xl/ctrlProps/ctrlProp4.xml><?xml version="1.0" encoding="utf-8"?>
<formControlPr xmlns="http://schemas.microsoft.com/office/spreadsheetml/2009/9/main" objectType="Scroll" dx="26" fmlaLink="PRODUCTS!$K$1" max="100" min="1" page="10" val="35"/>
</file>

<file path=xl/ctrlProps/ctrlProp5.xml><?xml version="1.0" encoding="utf-8"?>
<formControlPr xmlns="http://schemas.microsoft.com/office/spreadsheetml/2009/9/main" objectType="CheckBox" checked="Checked" fmlaLink="MONTHS!$I$4" lockText="1" noThreeD="1"/>
</file>

<file path=xl/ctrlProps/ctrlProp6.xml><?xml version="1.0" encoding="utf-8"?>
<formControlPr xmlns="http://schemas.microsoft.com/office/spreadsheetml/2009/9/main" objectType="CheckBox" checked="Checked" fmlaLink="MONTHS!$J$4" lockText="1" noThreeD="1"/>
</file>

<file path=xl/ctrlProps/ctrlProp7.xml><?xml version="1.0" encoding="utf-8"?>
<formControlPr xmlns="http://schemas.microsoft.com/office/spreadsheetml/2009/9/main" objectType="CheckBox" checked="Checked" fmlaLink="MONTHS!$K$4" lockText="1" noThreeD="1"/>
</file>

<file path=xl/ctrlProps/ctrlProp8.xml><?xml version="1.0" encoding="utf-8"?>
<formControlPr xmlns="http://schemas.microsoft.com/office/spreadsheetml/2009/9/main" objectType="Scroll" dx="26" fmlaLink="PRODUCTS!$K$1" max="100" min="1" page="10" val="35"/>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9.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6.xml"/><Relationship Id="rId28"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274320</xdr:colOff>
      <xdr:row>3</xdr:row>
      <xdr:rowOff>179070</xdr:rowOff>
    </xdr:from>
    <xdr:to>
      <xdr:col>13</xdr:col>
      <xdr:colOff>579120</xdr:colOff>
      <xdr:row>18</xdr:row>
      <xdr:rowOff>179070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716280</xdr:colOff>
      <xdr:row>0</xdr:row>
      <xdr:rowOff>0</xdr:rowOff>
    </xdr:from>
    <xdr:to>
      <xdr:col>12</xdr:col>
      <xdr:colOff>1569720</xdr:colOff>
      <xdr:row>19</xdr:row>
      <xdr:rowOff>76200</xdr:rowOff>
    </xdr:to>
    <mc:AlternateContent xmlns:mc="http://schemas.openxmlformats.org/markup-compatibility/2006" xmlns:a14="http://schemas.microsoft.com/office/drawing/2010/main">
      <mc:Choice Requires="a14">
        <xdr:graphicFrame macro="">
          <xdr:nvGraphicFramePr>
            <xdr:cNvPr id="2" name="MONTHS">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0287000" y="0"/>
              <a:ext cx="853440" cy="3566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601980</xdr:colOff>
      <xdr:row>14</xdr:row>
      <xdr:rowOff>114300</xdr:rowOff>
    </xdr:from>
    <xdr:to>
      <xdr:col>16</xdr:col>
      <xdr:colOff>533400</xdr:colOff>
      <xdr:row>26</xdr:row>
      <xdr:rowOff>11430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129540</xdr:colOff>
          <xdr:row>19</xdr:row>
          <xdr:rowOff>129540</xdr:rowOff>
        </xdr:from>
        <xdr:to>
          <xdr:col>7</xdr:col>
          <xdr:colOff>342900</xdr:colOff>
          <xdr:row>20</xdr:row>
          <xdr:rowOff>167640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4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129540</xdr:colOff>
          <xdr:row>19</xdr:row>
          <xdr:rowOff>129540</xdr:rowOff>
        </xdr:from>
        <xdr:to>
          <xdr:col>8</xdr:col>
          <xdr:colOff>342900</xdr:colOff>
          <xdr:row>20</xdr:row>
          <xdr:rowOff>167640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4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129540</xdr:colOff>
          <xdr:row>20</xdr:row>
          <xdr:rowOff>129540</xdr:rowOff>
        </xdr:from>
        <xdr:to>
          <xdr:col>9</xdr:col>
          <xdr:colOff>342900</xdr:colOff>
          <xdr:row>21</xdr:row>
          <xdr:rowOff>167640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4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10</xdr:col>
      <xdr:colOff>210039</xdr:colOff>
      <xdr:row>18</xdr:row>
      <xdr:rowOff>13244</xdr:rowOff>
    </xdr:from>
    <xdr:to>
      <xdr:col>20</xdr:col>
      <xdr:colOff>433103</xdr:colOff>
      <xdr:row>33</xdr:row>
      <xdr:rowOff>27842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381000</xdr:colOff>
          <xdr:row>18</xdr:row>
          <xdr:rowOff>7620</xdr:rowOff>
        </xdr:from>
        <xdr:to>
          <xdr:col>10</xdr:col>
          <xdr:colOff>99060</xdr:colOff>
          <xdr:row>33</xdr:row>
          <xdr:rowOff>7620</xdr:rowOff>
        </xdr:to>
        <xdr:sp macro="" textlink="">
          <xdr:nvSpPr>
            <xdr:cNvPr id="12290" name="Scroll Bar 2" hidden="1">
              <a:extLst>
                <a:ext uri="{63B3BB69-23CF-44E3-9099-C40C66FF867C}">
                  <a14:compatExt spid="_x0000_s12290"/>
                </a:ext>
                <a:ext uri="{FF2B5EF4-FFF2-40B4-BE49-F238E27FC236}">
                  <a16:creationId xmlns:a16="http://schemas.microsoft.com/office/drawing/2014/main" id="{00000000-0008-0000-0500-000002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2</xdr:col>
      <xdr:colOff>1074420</xdr:colOff>
      <xdr:row>10</xdr:row>
      <xdr:rowOff>68580</xdr:rowOff>
    </xdr:from>
    <xdr:to>
      <xdr:col>5</xdr:col>
      <xdr:colOff>274320</xdr:colOff>
      <xdr:row>24</xdr:row>
      <xdr:rowOff>171450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22220" y="1897380"/>
              <a:ext cx="3002280" cy="26631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388620</xdr:colOff>
      <xdr:row>2</xdr:row>
      <xdr:rowOff>175261</xdr:rowOff>
    </xdr:from>
    <xdr:to>
      <xdr:col>7</xdr:col>
      <xdr:colOff>213360</xdr:colOff>
      <xdr:row>9</xdr:row>
      <xdr:rowOff>83820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615940" y="541021"/>
              <a:ext cx="104394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548640</xdr:colOff>
      <xdr:row>9</xdr:row>
      <xdr:rowOff>129540</xdr:rowOff>
    </xdr:from>
    <xdr:to>
      <xdr:col>3</xdr:col>
      <xdr:colOff>632460</xdr:colOff>
      <xdr:row>24</xdr:row>
      <xdr:rowOff>118110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15240</xdr:colOff>
      <xdr:row>7</xdr:row>
      <xdr:rowOff>1</xdr:rowOff>
    </xdr:from>
    <xdr:to>
      <xdr:col>6</xdr:col>
      <xdr:colOff>243840</xdr:colOff>
      <xdr:row>12</xdr:row>
      <xdr:rowOff>30480</xdr:rowOff>
    </xdr:to>
    <mc:AlternateContent xmlns:mc="http://schemas.openxmlformats.org/markup-compatibility/2006" xmlns:a14="http://schemas.microsoft.com/office/drawing/2010/main">
      <mc:Choice Requires="a14">
        <xdr:graphicFrame macro="">
          <xdr:nvGraphicFramePr>
            <xdr:cNvPr id="2" name="PAYMENT MODE">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632960" y="1280161"/>
              <a:ext cx="83820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160020</xdr:colOff>
      <xdr:row>9</xdr:row>
      <xdr:rowOff>175260</xdr:rowOff>
    </xdr:from>
    <xdr:to>
      <xdr:col>3</xdr:col>
      <xdr:colOff>495300</xdr:colOff>
      <xdr:row>24</xdr:row>
      <xdr:rowOff>22860</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281940</xdr:colOff>
      <xdr:row>7</xdr:row>
      <xdr:rowOff>1</xdr:rowOff>
    </xdr:from>
    <xdr:to>
      <xdr:col>5</xdr:col>
      <xdr:colOff>373380</xdr:colOff>
      <xdr:row>11</xdr:row>
      <xdr:rowOff>175261</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800600" y="1280161"/>
              <a:ext cx="70104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30</xdr:col>
      <xdr:colOff>477520</xdr:colOff>
      <xdr:row>49</xdr:row>
      <xdr:rowOff>132080</xdr:rowOff>
    </xdr:to>
    <xdr:grpSp>
      <xdr:nvGrpSpPr>
        <xdr:cNvPr id="12" name="Group 11">
          <a:extLst>
            <a:ext uri="{FF2B5EF4-FFF2-40B4-BE49-F238E27FC236}">
              <a16:creationId xmlns:a16="http://schemas.microsoft.com/office/drawing/2014/main" id="{00000000-0008-0000-0A00-00000C000000}"/>
            </a:ext>
          </a:extLst>
        </xdr:cNvPr>
        <xdr:cNvGrpSpPr/>
      </xdr:nvGrpSpPr>
      <xdr:grpSpPr>
        <a:xfrm>
          <a:off x="0" y="0"/>
          <a:ext cx="18855167" cy="8917492"/>
          <a:chOff x="0" y="0"/>
          <a:chExt cx="18765520" cy="9322972"/>
        </a:xfrm>
      </xdr:grpSpPr>
      <xdr:grpSp>
        <xdr:nvGrpSpPr>
          <xdr:cNvPr id="2" name="Group 1">
            <a:extLst>
              <a:ext uri="{FF2B5EF4-FFF2-40B4-BE49-F238E27FC236}">
                <a16:creationId xmlns:a16="http://schemas.microsoft.com/office/drawing/2014/main" id="{00000000-0008-0000-0A00-000002000000}"/>
              </a:ext>
            </a:extLst>
          </xdr:cNvPr>
          <xdr:cNvGrpSpPr/>
        </xdr:nvGrpSpPr>
        <xdr:grpSpPr>
          <a:xfrm>
            <a:off x="0" y="0"/>
            <a:ext cx="18765520" cy="9322972"/>
            <a:chOff x="15" y="22"/>
            <a:chExt cx="12495262" cy="6886622"/>
          </a:xfrm>
        </xdr:grpSpPr>
        <xdr:sp macro="" textlink="">
          <xdr:nvSpPr>
            <xdr:cNvPr id="28" name="Rectangle 27">
              <a:extLst>
                <a:ext uri="{FF2B5EF4-FFF2-40B4-BE49-F238E27FC236}">
                  <a16:creationId xmlns:a16="http://schemas.microsoft.com/office/drawing/2014/main" id="{00000000-0008-0000-0A00-00001C000000}"/>
                </a:ext>
              </a:extLst>
            </xdr:cNvPr>
            <xdr:cNvSpPr>
              <a:spLocks noChangeAspect="1"/>
            </xdr:cNvSpPr>
          </xdr:nvSpPr>
          <xdr:spPr>
            <a:xfrm>
              <a:off x="15" y="22"/>
              <a:ext cx="12495262" cy="6886622"/>
            </a:xfrm>
            <a:prstGeom prst="rect">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9" name="Rectangle: Rounded Corners 28">
              <a:extLst>
                <a:ext uri="{FF2B5EF4-FFF2-40B4-BE49-F238E27FC236}">
                  <a16:creationId xmlns:a16="http://schemas.microsoft.com/office/drawing/2014/main" id="{00000000-0008-0000-0A00-00001D000000}"/>
                </a:ext>
              </a:extLst>
            </xdr:cNvPr>
            <xdr:cNvSpPr>
              <a:spLocks noChangeAspect="1"/>
            </xdr:cNvSpPr>
          </xdr:nvSpPr>
          <xdr:spPr>
            <a:xfrm>
              <a:off x="180014" y="180013"/>
              <a:ext cx="4944830" cy="72359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0" name="Rectangle: Rounded Corners 29">
              <a:extLst>
                <a:ext uri="{FF2B5EF4-FFF2-40B4-BE49-F238E27FC236}">
                  <a16:creationId xmlns:a16="http://schemas.microsoft.com/office/drawing/2014/main" id="{00000000-0008-0000-0A00-00001E000000}"/>
                </a:ext>
              </a:extLst>
            </xdr:cNvPr>
            <xdr:cNvSpPr>
              <a:spLocks noChangeAspect="1"/>
            </xdr:cNvSpPr>
          </xdr:nvSpPr>
          <xdr:spPr>
            <a:xfrm>
              <a:off x="5221524" y="180013"/>
              <a:ext cx="6921253" cy="723598"/>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30">
              <a:extLst>
                <a:ext uri="{FF2B5EF4-FFF2-40B4-BE49-F238E27FC236}">
                  <a16:creationId xmlns:a16="http://schemas.microsoft.com/office/drawing/2014/main" id="{00000000-0008-0000-0A00-00001F000000}"/>
                </a:ext>
              </a:extLst>
            </xdr:cNvPr>
            <xdr:cNvSpPr>
              <a:spLocks noChangeAspect="1"/>
            </xdr:cNvSpPr>
          </xdr:nvSpPr>
          <xdr:spPr>
            <a:xfrm>
              <a:off x="10778177" y="1110526"/>
              <a:ext cx="1387815" cy="107201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2" name="Rectangle: Rounded Corners 31">
              <a:extLst>
                <a:ext uri="{FF2B5EF4-FFF2-40B4-BE49-F238E27FC236}">
                  <a16:creationId xmlns:a16="http://schemas.microsoft.com/office/drawing/2014/main" id="{00000000-0008-0000-0A00-000020000000}"/>
                </a:ext>
              </a:extLst>
            </xdr:cNvPr>
            <xdr:cNvSpPr>
              <a:spLocks noChangeAspect="1"/>
            </xdr:cNvSpPr>
          </xdr:nvSpPr>
          <xdr:spPr>
            <a:xfrm>
              <a:off x="10778176" y="5629475"/>
              <a:ext cx="1281885" cy="1085379"/>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Rectangle: Rounded Corners 32">
              <a:extLst>
                <a:ext uri="{FF2B5EF4-FFF2-40B4-BE49-F238E27FC236}">
                  <a16:creationId xmlns:a16="http://schemas.microsoft.com/office/drawing/2014/main" id="{00000000-0008-0000-0A00-000021000000}"/>
                </a:ext>
              </a:extLst>
            </xdr:cNvPr>
            <xdr:cNvSpPr>
              <a:spLocks noChangeAspect="1"/>
            </xdr:cNvSpPr>
          </xdr:nvSpPr>
          <xdr:spPr>
            <a:xfrm>
              <a:off x="10769609" y="2308142"/>
              <a:ext cx="1381714" cy="323405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00000000-0008-0000-0A00-000022000000}"/>
                </a:ext>
              </a:extLst>
            </xdr:cNvPr>
            <xdr:cNvSpPr>
              <a:spLocks noChangeAspect="1"/>
            </xdr:cNvSpPr>
          </xdr:nvSpPr>
          <xdr:spPr>
            <a:xfrm>
              <a:off x="3141623" y="1138209"/>
              <a:ext cx="2417609" cy="71562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00000000-0008-0000-0A00-000023000000}"/>
                </a:ext>
              </a:extLst>
            </xdr:cNvPr>
            <xdr:cNvSpPr>
              <a:spLocks noChangeAspect="1"/>
            </xdr:cNvSpPr>
          </xdr:nvSpPr>
          <xdr:spPr>
            <a:xfrm>
              <a:off x="5661782" y="1104927"/>
              <a:ext cx="2417607" cy="71780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00000000-0008-0000-0A00-000024000000}"/>
                </a:ext>
              </a:extLst>
            </xdr:cNvPr>
            <xdr:cNvSpPr>
              <a:spLocks noChangeAspect="1"/>
            </xdr:cNvSpPr>
          </xdr:nvSpPr>
          <xdr:spPr>
            <a:xfrm>
              <a:off x="8216019" y="1104927"/>
              <a:ext cx="2417608" cy="71780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7" name="Rectangle: Rounded Corners 36">
              <a:extLst>
                <a:ext uri="{FF2B5EF4-FFF2-40B4-BE49-F238E27FC236}">
                  <a16:creationId xmlns:a16="http://schemas.microsoft.com/office/drawing/2014/main" id="{00000000-0008-0000-0A00-000025000000}"/>
                </a:ext>
              </a:extLst>
            </xdr:cNvPr>
            <xdr:cNvSpPr>
              <a:spLocks noChangeAspect="1"/>
            </xdr:cNvSpPr>
          </xdr:nvSpPr>
          <xdr:spPr>
            <a:xfrm>
              <a:off x="3139501" y="2005174"/>
              <a:ext cx="3296058" cy="2351677"/>
            </a:xfrm>
            <a:prstGeom prst="roundRect">
              <a:avLst>
                <a:gd name="adj" fmla="val 404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8" name="Rectangle: Rounded Corners 37">
              <a:extLst>
                <a:ext uri="{FF2B5EF4-FFF2-40B4-BE49-F238E27FC236}">
                  <a16:creationId xmlns:a16="http://schemas.microsoft.com/office/drawing/2014/main" id="{00000000-0008-0000-0A00-000026000000}"/>
                </a:ext>
              </a:extLst>
            </xdr:cNvPr>
            <xdr:cNvSpPr>
              <a:spLocks noChangeAspect="1"/>
            </xdr:cNvSpPr>
          </xdr:nvSpPr>
          <xdr:spPr>
            <a:xfrm>
              <a:off x="6493944" y="1972743"/>
              <a:ext cx="2259850" cy="2385221"/>
            </a:xfrm>
            <a:prstGeom prst="roundRect">
              <a:avLst>
                <a:gd name="adj" fmla="val 668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9" name="Rectangle: Rounded Corners 38">
              <a:extLst>
                <a:ext uri="{FF2B5EF4-FFF2-40B4-BE49-F238E27FC236}">
                  <a16:creationId xmlns:a16="http://schemas.microsoft.com/office/drawing/2014/main" id="{00000000-0008-0000-0A00-000027000000}"/>
                </a:ext>
              </a:extLst>
            </xdr:cNvPr>
            <xdr:cNvSpPr>
              <a:spLocks noChangeAspect="1"/>
            </xdr:cNvSpPr>
          </xdr:nvSpPr>
          <xdr:spPr>
            <a:xfrm>
              <a:off x="8815005" y="1988536"/>
              <a:ext cx="1762291" cy="2344223"/>
            </a:xfrm>
            <a:prstGeom prst="roundRect">
              <a:avLst>
                <a:gd name="adj" fmla="val 668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0" name="Rectangle: Rounded Corners 39">
              <a:extLst>
                <a:ext uri="{FF2B5EF4-FFF2-40B4-BE49-F238E27FC236}">
                  <a16:creationId xmlns:a16="http://schemas.microsoft.com/office/drawing/2014/main" id="{00000000-0008-0000-0A00-000028000000}"/>
                </a:ext>
              </a:extLst>
            </xdr:cNvPr>
            <xdr:cNvSpPr>
              <a:spLocks noChangeAspect="1"/>
            </xdr:cNvSpPr>
          </xdr:nvSpPr>
          <xdr:spPr>
            <a:xfrm>
              <a:off x="8815006" y="4473680"/>
              <a:ext cx="1870283" cy="2159810"/>
            </a:xfrm>
            <a:prstGeom prst="roundRect">
              <a:avLst>
                <a:gd name="adj" fmla="val 668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1" name="Rectangle: Rounded Corners 40">
              <a:extLst>
                <a:ext uri="{FF2B5EF4-FFF2-40B4-BE49-F238E27FC236}">
                  <a16:creationId xmlns:a16="http://schemas.microsoft.com/office/drawing/2014/main" id="{00000000-0008-0000-0A00-000029000000}"/>
                </a:ext>
              </a:extLst>
            </xdr:cNvPr>
            <xdr:cNvSpPr>
              <a:spLocks noChangeAspect="1"/>
            </xdr:cNvSpPr>
          </xdr:nvSpPr>
          <xdr:spPr>
            <a:xfrm>
              <a:off x="3146945" y="4473680"/>
              <a:ext cx="5581145" cy="2159810"/>
            </a:xfrm>
            <a:prstGeom prst="roundRect">
              <a:avLst>
                <a:gd name="adj" fmla="val 668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2" name="Flowchart: Off-page Connector 41">
              <a:extLst>
                <a:ext uri="{FF2B5EF4-FFF2-40B4-BE49-F238E27FC236}">
                  <a16:creationId xmlns:a16="http://schemas.microsoft.com/office/drawing/2014/main" id="{00000000-0008-0000-0A00-00002A000000}"/>
                </a:ext>
              </a:extLst>
            </xdr:cNvPr>
            <xdr:cNvSpPr>
              <a:spLocks noChangeAspect="1"/>
            </xdr:cNvSpPr>
          </xdr:nvSpPr>
          <xdr:spPr>
            <a:xfrm>
              <a:off x="1751885" y="1005843"/>
              <a:ext cx="1201988" cy="1970467"/>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3" name="Flowchart: Off-page Connector 42">
              <a:extLst>
                <a:ext uri="{FF2B5EF4-FFF2-40B4-BE49-F238E27FC236}">
                  <a16:creationId xmlns:a16="http://schemas.microsoft.com/office/drawing/2014/main" id="{00000000-0008-0000-0A00-00002B000000}"/>
                </a:ext>
              </a:extLst>
            </xdr:cNvPr>
            <xdr:cNvSpPr>
              <a:spLocks noChangeAspect="1"/>
            </xdr:cNvSpPr>
          </xdr:nvSpPr>
          <xdr:spPr>
            <a:xfrm>
              <a:off x="367930" y="1016002"/>
              <a:ext cx="1235153" cy="1948914"/>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4" name="Rectangle: Rounded Corners 43">
              <a:extLst>
                <a:ext uri="{FF2B5EF4-FFF2-40B4-BE49-F238E27FC236}">
                  <a16:creationId xmlns:a16="http://schemas.microsoft.com/office/drawing/2014/main" id="{00000000-0008-0000-0A00-00002C000000}"/>
                </a:ext>
              </a:extLst>
            </xdr:cNvPr>
            <xdr:cNvSpPr>
              <a:spLocks noChangeAspect="1"/>
            </xdr:cNvSpPr>
          </xdr:nvSpPr>
          <xdr:spPr>
            <a:xfrm>
              <a:off x="184682" y="3033759"/>
              <a:ext cx="2774722" cy="3623310"/>
            </a:xfrm>
            <a:prstGeom prst="roundRect">
              <a:avLst>
                <a:gd name="adj" fmla="val 668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5" name="Flowchart: Off-page Connector 44">
              <a:extLst>
                <a:ext uri="{FF2B5EF4-FFF2-40B4-BE49-F238E27FC236}">
                  <a16:creationId xmlns:a16="http://schemas.microsoft.com/office/drawing/2014/main" id="{00000000-0008-0000-0A00-00002D000000}"/>
                </a:ext>
              </a:extLst>
            </xdr:cNvPr>
            <xdr:cNvSpPr>
              <a:spLocks noChangeAspect="1"/>
            </xdr:cNvSpPr>
          </xdr:nvSpPr>
          <xdr:spPr>
            <a:xfrm>
              <a:off x="445731" y="1107453"/>
              <a:ext cx="1094319" cy="1764066"/>
            </a:xfrm>
            <a:prstGeom prst="flowChartOffpageConnector">
              <a:avLst/>
            </a:prstGeom>
            <a:solidFill>
              <a:schemeClr val="accent6"/>
            </a:solidFill>
            <a:ln w="28575">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6" name="Flowchart: Off-page Connector 45">
              <a:extLst>
                <a:ext uri="{FF2B5EF4-FFF2-40B4-BE49-F238E27FC236}">
                  <a16:creationId xmlns:a16="http://schemas.microsoft.com/office/drawing/2014/main" id="{00000000-0008-0000-0A00-00002E000000}"/>
                </a:ext>
              </a:extLst>
            </xdr:cNvPr>
            <xdr:cNvSpPr>
              <a:spLocks noChangeAspect="1"/>
            </xdr:cNvSpPr>
          </xdr:nvSpPr>
          <xdr:spPr>
            <a:xfrm>
              <a:off x="1831746" y="1107453"/>
              <a:ext cx="1038498" cy="1764066"/>
            </a:xfrm>
            <a:prstGeom prst="flowChartOffpageConnector">
              <a:avLst/>
            </a:prstGeom>
            <a:solidFill>
              <a:schemeClr val="accent6"/>
            </a:solidFill>
            <a:ln w="28575">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7" name="Straight Connector 46">
              <a:extLst>
                <a:ext uri="{FF2B5EF4-FFF2-40B4-BE49-F238E27FC236}">
                  <a16:creationId xmlns:a16="http://schemas.microsoft.com/office/drawing/2014/main" id="{00000000-0008-0000-0A00-00002F000000}"/>
                </a:ext>
              </a:extLst>
            </xdr:cNvPr>
            <xdr:cNvCxnSpPr>
              <a:cxnSpLocks noChangeAspect="1"/>
            </xdr:cNvCxnSpPr>
          </xdr:nvCxnSpPr>
          <xdr:spPr>
            <a:xfrm>
              <a:off x="3299550" y="2414385"/>
              <a:ext cx="2917459"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00000000-0008-0000-0A00-000030000000}"/>
                </a:ext>
              </a:extLst>
            </xdr:cNvPr>
            <xdr:cNvCxnSpPr>
              <a:cxnSpLocks noChangeAspect="1"/>
            </xdr:cNvCxnSpPr>
          </xdr:nvCxnSpPr>
          <xdr:spPr>
            <a:xfrm>
              <a:off x="6599080" y="2414385"/>
              <a:ext cx="1881331"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9" name="Straight Connector 48">
              <a:extLst>
                <a:ext uri="{FF2B5EF4-FFF2-40B4-BE49-F238E27FC236}">
                  <a16:creationId xmlns:a16="http://schemas.microsoft.com/office/drawing/2014/main" id="{00000000-0008-0000-0A00-000031000000}"/>
                </a:ext>
              </a:extLst>
            </xdr:cNvPr>
            <xdr:cNvCxnSpPr>
              <a:cxnSpLocks noChangeAspect="1"/>
            </xdr:cNvCxnSpPr>
          </xdr:nvCxnSpPr>
          <xdr:spPr>
            <a:xfrm>
              <a:off x="8891246" y="2414385"/>
              <a:ext cx="1571960"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0" name="Straight Connector 49">
              <a:extLst>
                <a:ext uri="{FF2B5EF4-FFF2-40B4-BE49-F238E27FC236}">
                  <a16:creationId xmlns:a16="http://schemas.microsoft.com/office/drawing/2014/main" id="{00000000-0008-0000-0A00-000032000000}"/>
                </a:ext>
              </a:extLst>
            </xdr:cNvPr>
            <xdr:cNvCxnSpPr>
              <a:cxnSpLocks noChangeAspect="1"/>
            </xdr:cNvCxnSpPr>
          </xdr:nvCxnSpPr>
          <xdr:spPr>
            <a:xfrm>
              <a:off x="6649882" y="2414385"/>
              <a:ext cx="1829776"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00000000-0008-0000-0A00-000033000000}"/>
                </a:ext>
              </a:extLst>
            </xdr:cNvPr>
            <xdr:cNvCxnSpPr>
              <a:cxnSpLocks noChangeAspect="1"/>
            </xdr:cNvCxnSpPr>
          </xdr:nvCxnSpPr>
          <xdr:spPr>
            <a:xfrm>
              <a:off x="3299549" y="4899891"/>
              <a:ext cx="5229997"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A00-000034000000}"/>
                </a:ext>
              </a:extLst>
            </xdr:cNvPr>
            <xdr:cNvCxnSpPr>
              <a:cxnSpLocks noChangeAspect="1"/>
            </xdr:cNvCxnSpPr>
          </xdr:nvCxnSpPr>
          <xdr:spPr>
            <a:xfrm>
              <a:off x="8891246" y="4899891"/>
              <a:ext cx="1571960"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A00-000035000000}"/>
                </a:ext>
              </a:extLst>
            </xdr:cNvPr>
            <xdr:cNvCxnSpPr>
              <a:cxnSpLocks noChangeAspect="1"/>
            </xdr:cNvCxnSpPr>
          </xdr:nvCxnSpPr>
          <xdr:spPr>
            <a:xfrm>
              <a:off x="274329" y="3531062"/>
              <a:ext cx="2598763"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pic>
          <xdr:nvPicPr>
            <xdr:cNvPr id="55" name="Graphic 54" descr="Presentation with bar chart with solid fill">
              <a:extLst>
                <a:ext uri="{FF2B5EF4-FFF2-40B4-BE49-F238E27FC236}">
                  <a16:creationId xmlns:a16="http://schemas.microsoft.com/office/drawing/2014/main" id="{00000000-0008-0000-0A00-00003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4175" y="243841"/>
              <a:ext cx="608353" cy="608652"/>
            </a:xfrm>
            <a:prstGeom prst="rect">
              <a:avLst/>
            </a:prstGeom>
          </xdr:spPr>
        </xdr:pic>
        <xdr:pic>
          <xdr:nvPicPr>
            <xdr:cNvPr id="57" name="Graphic 56" descr="Shopping cart with solid fill">
              <a:extLst>
                <a:ext uri="{FF2B5EF4-FFF2-40B4-BE49-F238E27FC236}">
                  <a16:creationId xmlns:a16="http://schemas.microsoft.com/office/drawing/2014/main" id="{00000000-0008-0000-0A00-00003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013444" y="5720087"/>
              <a:ext cx="876481" cy="869189"/>
            </a:xfrm>
            <a:prstGeom prst="rect">
              <a:avLst/>
            </a:prstGeom>
          </xdr:spPr>
        </xdr:pic>
        <xdr:pic>
          <xdr:nvPicPr>
            <xdr:cNvPr id="59" name="Graphic 58" descr="Money with solid fill">
              <a:extLst>
                <a:ext uri="{FF2B5EF4-FFF2-40B4-BE49-F238E27FC236}">
                  <a16:creationId xmlns:a16="http://schemas.microsoft.com/office/drawing/2014/main" id="{00000000-0008-0000-0A00-00003B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805691" y="1148083"/>
              <a:ext cx="690799" cy="683487"/>
            </a:xfrm>
            <a:prstGeom prst="rect">
              <a:avLst/>
            </a:prstGeom>
          </xdr:spPr>
        </xdr:pic>
        <xdr:pic>
          <xdr:nvPicPr>
            <xdr:cNvPr id="61" name="Graphic 60" descr="Coins with solid fill">
              <a:extLst>
                <a:ext uri="{FF2B5EF4-FFF2-40B4-BE49-F238E27FC236}">
                  <a16:creationId xmlns:a16="http://schemas.microsoft.com/office/drawing/2014/main" id="{00000000-0008-0000-0A00-00003D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859527" y="4490728"/>
              <a:ext cx="412435" cy="405659"/>
            </a:xfrm>
            <a:prstGeom prst="rect">
              <a:avLst/>
            </a:prstGeom>
          </xdr:spPr>
        </xdr:pic>
        <xdr:pic>
          <xdr:nvPicPr>
            <xdr:cNvPr id="63" name="Graphic 62" descr="Bar graph with upward trend with solid fill">
              <a:extLst>
                <a:ext uri="{FF2B5EF4-FFF2-40B4-BE49-F238E27FC236}">
                  <a16:creationId xmlns:a16="http://schemas.microsoft.com/office/drawing/2014/main" id="{00000000-0008-0000-0A00-00003F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426976" y="1198890"/>
              <a:ext cx="587735" cy="567037"/>
            </a:xfrm>
            <a:prstGeom prst="rect">
              <a:avLst/>
            </a:prstGeom>
          </xdr:spPr>
        </xdr:pic>
        <xdr:pic>
          <xdr:nvPicPr>
            <xdr:cNvPr id="65" name="Graphic 64" descr="Piggy Bank with solid fill">
              <a:extLst>
                <a:ext uri="{FF2B5EF4-FFF2-40B4-BE49-F238E27FC236}">
                  <a16:creationId xmlns:a16="http://schemas.microsoft.com/office/drawing/2014/main" id="{00000000-0008-0000-0A00-000041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834896" y="1107457"/>
              <a:ext cx="732111" cy="724739"/>
            </a:xfrm>
            <a:prstGeom prst="rect">
              <a:avLst/>
            </a:prstGeom>
          </xdr:spPr>
        </xdr:pic>
        <xdr:pic>
          <xdr:nvPicPr>
            <xdr:cNvPr id="71" name="Graphic 70" descr="Ribbon with solid fill">
              <a:extLst>
                <a:ext uri="{FF2B5EF4-FFF2-40B4-BE49-F238E27FC236}">
                  <a16:creationId xmlns:a16="http://schemas.microsoft.com/office/drawing/2014/main" id="{00000000-0008-0000-0A00-000047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133612" y="2265689"/>
              <a:ext cx="474302" cy="467011"/>
            </a:xfrm>
            <a:prstGeom prst="rect">
              <a:avLst/>
            </a:prstGeom>
          </xdr:spPr>
        </xdr:pic>
        <xdr:pic>
          <xdr:nvPicPr>
            <xdr:cNvPr id="73" name="Graphic 72" descr="Daily calendar with solid fill">
              <a:extLst>
                <a:ext uri="{FF2B5EF4-FFF2-40B4-BE49-F238E27FC236}">
                  <a16:creationId xmlns:a16="http://schemas.microsoft.com/office/drawing/2014/main" id="{00000000-0008-0000-0A00-000049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241059" y="4490727"/>
              <a:ext cx="402181" cy="395516"/>
            </a:xfrm>
            <a:prstGeom prst="rect">
              <a:avLst/>
            </a:prstGeom>
          </xdr:spPr>
        </xdr:pic>
        <xdr:pic>
          <xdr:nvPicPr>
            <xdr:cNvPr id="75" name="Graphic 74" descr="Trophy with solid fill">
              <a:extLst>
                <a:ext uri="{FF2B5EF4-FFF2-40B4-BE49-F238E27FC236}">
                  <a16:creationId xmlns:a16="http://schemas.microsoft.com/office/drawing/2014/main" id="{00000000-0008-0000-0A00-00004B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62007" y="2306328"/>
              <a:ext cx="443429" cy="433301"/>
            </a:xfrm>
            <a:prstGeom prst="rect">
              <a:avLst/>
            </a:prstGeom>
          </xdr:spPr>
        </xdr:pic>
        <xdr:pic>
          <xdr:nvPicPr>
            <xdr:cNvPr id="79" name="Graphic 78" descr="Arrow circle with solid fill">
              <a:extLst>
                <a:ext uri="{FF2B5EF4-FFF2-40B4-BE49-F238E27FC236}">
                  <a16:creationId xmlns:a16="http://schemas.microsoft.com/office/drawing/2014/main" id="{00000000-0008-0000-0A00-00004F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553208" y="2021840"/>
              <a:ext cx="422748" cy="422946"/>
            </a:xfrm>
            <a:prstGeom prst="rect">
              <a:avLst/>
            </a:prstGeom>
          </xdr:spPr>
        </xdr:pic>
        <xdr:pic>
          <xdr:nvPicPr>
            <xdr:cNvPr id="81" name="Graphic 80" descr="Briefcase with solid fill">
              <a:extLst>
                <a:ext uri="{FF2B5EF4-FFF2-40B4-BE49-F238E27FC236}">
                  <a16:creationId xmlns:a16="http://schemas.microsoft.com/office/drawing/2014/main" id="{00000000-0008-0000-0A00-000051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8859538" y="2021844"/>
              <a:ext cx="381490" cy="381706"/>
            </a:xfrm>
            <a:prstGeom prst="rect">
              <a:avLst/>
            </a:prstGeom>
          </xdr:spPr>
        </xdr:pic>
        <xdr:pic>
          <xdr:nvPicPr>
            <xdr:cNvPr id="85" name="Graphic 84" descr="Daily calendar with solid fill">
              <a:extLst>
                <a:ext uri="{FF2B5EF4-FFF2-40B4-BE49-F238E27FC236}">
                  <a16:creationId xmlns:a16="http://schemas.microsoft.com/office/drawing/2014/main" id="{00000000-0008-0000-0A00-000055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180099" y="2021849"/>
              <a:ext cx="402181" cy="402325"/>
            </a:xfrm>
            <a:prstGeom prst="rect">
              <a:avLst/>
            </a:prstGeom>
          </xdr:spPr>
        </xdr:pic>
        <xdr:sp macro="" textlink="">
          <xdr:nvSpPr>
            <xdr:cNvPr id="86" name="TextBox 85">
              <a:extLst>
                <a:ext uri="{FF2B5EF4-FFF2-40B4-BE49-F238E27FC236}">
                  <a16:creationId xmlns:a16="http://schemas.microsoft.com/office/drawing/2014/main" id="{00000000-0008-0000-0A00-000056000000}"/>
                </a:ext>
              </a:extLst>
            </xdr:cNvPr>
            <xdr:cNvSpPr txBox="1">
              <a:spLocks noChangeAspect="1"/>
            </xdr:cNvSpPr>
          </xdr:nvSpPr>
          <xdr:spPr>
            <a:xfrm>
              <a:off x="853446" y="132095"/>
              <a:ext cx="4075113" cy="511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solidFill>
                    <a:schemeClr val="bg1"/>
                  </a:solidFill>
                  <a:latin typeface="Cooper Black" panose="0208090404030B020404" pitchFamily="18" charset="0"/>
                  <a:cs typeface="Poppins" panose="020B0502040204020203" pitchFamily="2" charset="0"/>
                </a:rPr>
                <a:t>SALES</a:t>
              </a:r>
              <a:r>
                <a:rPr lang="en-IN" sz="2800" baseline="0">
                  <a:solidFill>
                    <a:schemeClr val="bg1"/>
                  </a:solidFill>
                  <a:latin typeface="Cooper Black" panose="0208090404030B020404" pitchFamily="18" charset="0"/>
                  <a:cs typeface="Poppins" panose="020B0502040204020203" pitchFamily="2" charset="0"/>
                </a:rPr>
                <a:t> DASHBOARD</a:t>
              </a:r>
              <a:endParaRPr lang="en-IN" sz="2800">
                <a:solidFill>
                  <a:schemeClr val="bg1"/>
                </a:solidFill>
                <a:latin typeface="Cooper Black" panose="0208090404030B020404" pitchFamily="18" charset="0"/>
                <a:cs typeface="Poppins" panose="020B0502040204020203" pitchFamily="2" charset="0"/>
              </a:endParaRPr>
            </a:p>
          </xdr:txBody>
        </xdr:sp>
        <xdr:sp macro="" textlink="">
          <xdr:nvSpPr>
            <xdr:cNvPr id="87" name="TextBox 86">
              <a:extLst>
                <a:ext uri="{FF2B5EF4-FFF2-40B4-BE49-F238E27FC236}">
                  <a16:creationId xmlns:a16="http://schemas.microsoft.com/office/drawing/2014/main" id="{00000000-0008-0000-0A00-000057000000}"/>
                </a:ext>
              </a:extLst>
            </xdr:cNvPr>
            <xdr:cNvSpPr txBox="1">
              <a:spLocks noChangeAspect="1"/>
            </xdr:cNvSpPr>
          </xdr:nvSpPr>
          <xdr:spPr>
            <a:xfrm>
              <a:off x="863613" y="518172"/>
              <a:ext cx="2373703" cy="3507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solidFill>
                    <a:schemeClr val="accent2">
                      <a:lumMod val="75000"/>
                    </a:schemeClr>
                  </a:solidFill>
                  <a:latin typeface="Arial Black" panose="020B0A04020102020204" pitchFamily="34" charset="0"/>
                </a:rPr>
                <a:t>SUPERMARKET</a:t>
              </a:r>
              <a:r>
                <a:rPr lang="en-IN" sz="1400" baseline="0">
                  <a:solidFill>
                    <a:schemeClr val="accent2">
                      <a:lumMod val="75000"/>
                    </a:schemeClr>
                  </a:solidFill>
                  <a:latin typeface="Arial Black" panose="020B0A04020102020204" pitchFamily="34" charset="0"/>
                </a:rPr>
                <a:t> SHOP</a:t>
              </a:r>
              <a:endParaRPr lang="en-IN" sz="1400">
                <a:solidFill>
                  <a:schemeClr val="accent2">
                    <a:lumMod val="75000"/>
                  </a:schemeClr>
                </a:solidFill>
                <a:latin typeface="Arial Black" panose="020B0A04020102020204" pitchFamily="34" charset="0"/>
              </a:endParaRPr>
            </a:p>
          </xdr:txBody>
        </xdr:sp>
        <xdr:sp macro="" textlink="">
          <xdr:nvSpPr>
            <xdr:cNvPr id="88" name="TextBox 87">
              <a:extLst>
                <a:ext uri="{FF2B5EF4-FFF2-40B4-BE49-F238E27FC236}">
                  <a16:creationId xmlns:a16="http://schemas.microsoft.com/office/drawing/2014/main" id="{00000000-0008-0000-0A00-000058000000}"/>
                </a:ext>
              </a:extLst>
            </xdr:cNvPr>
            <xdr:cNvSpPr txBox="1">
              <a:spLocks noChangeAspect="1"/>
            </xdr:cNvSpPr>
          </xdr:nvSpPr>
          <xdr:spPr>
            <a:xfrm>
              <a:off x="3141633" y="1138200"/>
              <a:ext cx="1170446" cy="281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solidFill>
                    <a:schemeClr val="accent2">
                      <a:lumMod val="75000"/>
                    </a:schemeClr>
                  </a:solidFill>
                  <a:latin typeface="Arial Black" panose="020B0A04020102020204" pitchFamily="34" charset="0"/>
                </a:rPr>
                <a:t>TOTAL</a:t>
              </a:r>
              <a:r>
                <a:rPr lang="en-IN" sz="1600" baseline="0">
                  <a:solidFill>
                    <a:schemeClr val="accent2">
                      <a:lumMod val="75000"/>
                    </a:schemeClr>
                  </a:solidFill>
                  <a:latin typeface="Arial Black" panose="020B0A04020102020204" pitchFamily="34" charset="0"/>
                </a:rPr>
                <a:t> SALES</a:t>
              </a:r>
              <a:endParaRPr lang="en-IN" sz="1600">
                <a:solidFill>
                  <a:schemeClr val="accent2">
                    <a:lumMod val="75000"/>
                  </a:schemeClr>
                </a:solidFill>
                <a:latin typeface="Arial Black" panose="020B0A04020102020204" pitchFamily="34" charset="0"/>
              </a:endParaRPr>
            </a:p>
          </xdr:txBody>
        </xdr:sp>
        <xdr:sp macro="" textlink="">
          <xdr:nvSpPr>
            <xdr:cNvPr id="90" name="TextBox 89">
              <a:extLst>
                <a:ext uri="{FF2B5EF4-FFF2-40B4-BE49-F238E27FC236}">
                  <a16:creationId xmlns:a16="http://schemas.microsoft.com/office/drawing/2014/main" id="{00000000-0008-0000-0A00-00005A000000}"/>
                </a:ext>
              </a:extLst>
            </xdr:cNvPr>
            <xdr:cNvSpPr txBox="1">
              <a:spLocks noChangeAspect="1"/>
            </xdr:cNvSpPr>
          </xdr:nvSpPr>
          <xdr:spPr>
            <a:xfrm>
              <a:off x="5647929" y="1116004"/>
              <a:ext cx="1238759" cy="281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solidFill>
                    <a:schemeClr val="accent2">
                      <a:lumMod val="75000"/>
                    </a:schemeClr>
                  </a:solidFill>
                  <a:latin typeface="Arial Black" panose="020B0A04020102020204" pitchFamily="34" charset="0"/>
                </a:rPr>
                <a:t>TOTAL</a:t>
              </a:r>
              <a:r>
                <a:rPr lang="en-IN" sz="1600" baseline="0">
                  <a:solidFill>
                    <a:schemeClr val="accent2">
                      <a:lumMod val="75000"/>
                    </a:schemeClr>
                  </a:solidFill>
                  <a:latin typeface="Arial Black" panose="020B0A04020102020204" pitchFamily="34" charset="0"/>
                </a:rPr>
                <a:t> PROFIT</a:t>
              </a:r>
              <a:endParaRPr lang="en-IN" sz="1600">
                <a:solidFill>
                  <a:schemeClr val="accent2">
                    <a:lumMod val="75000"/>
                  </a:schemeClr>
                </a:solidFill>
                <a:latin typeface="Arial Black" panose="020B0A04020102020204" pitchFamily="34" charset="0"/>
              </a:endParaRPr>
            </a:p>
          </xdr:txBody>
        </xdr:sp>
        <xdr:sp macro="" textlink="">
          <xdr:nvSpPr>
            <xdr:cNvPr id="91" name="TextBox 90">
              <a:extLst>
                <a:ext uri="{FF2B5EF4-FFF2-40B4-BE49-F238E27FC236}">
                  <a16:creationId xmlns:a16="http://schemas.microsoft.com/office/drawing/2014/main" id="{00000000-0008-0000-0A00-00005B000000}"/>
                </a:ext>
              </a:extLst>
            </xdr:cNvPr>
            <xdr:cNvSpPr txBox="1">
              <a:spLocks noChangeAspect="1"/>
            </xdr:cNvSpPr>
          </xdr:nvSpPr>
          <xdr:spPr>
            <a:xfrm>
              <a:off x="8196010" y="1116004"/>
              <a:ext cx="866841" cy="281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solidFill>
                    <a:schemeClr val="accent2">
                      <a:lumMod val="75000"/>
                    </a:schemeClr>
                  </a:solidFill>
                  <a:latin typeface="Arial Black" panose="020B0A04020102020204" pitchFamily="34" charset="0"/>
                </a:rPr>
                <a:t>PROFIT</a:t>
              </a:r>
              <a:r>
                <a:rPr lang="en-IN" sz="1600" baseline="0">
                  <a:solidFill>
                    <a:schemeClr val="accent2">
                      <a:lumMod val="75000"/>
                    </a:schemeClr>
                  </a:solidFill>
                  <a:latin typeface="Arial Black" panose="020B0A04020102020204" pitchFamily="34" charset="0"/>
                </a:rPr>
                <a:t> %</a:t>
              </a:r>
              <a:endParaRPr lang="en-IN" sz="1600">
                <a:solidFill>
                  <a:schemeClr val="accent2">
                    <a:lumMod val="75000"/>
                  </a:schemeClr>
                </a:solidFill>
                <a:latin typeface="Arial Black" panose="020B0A04020102020204" pitchFamily="34" charset="0"/>
              </a:endParaRPr>
            </a:p>
          </xdr:txBody>
        </xdr:sp>
        <xdr:sp macro="" textlink="">
          <xdr:nvSpPr>
            <xdr:cNvPr id="92" name="TextBox 91">
              <a:extLst>
                <a:ext uri="{FF2B5EF4-FFF2-40B4-BE49-F238E27FC236}">
                  <a16:creationId xmlns:a16="http://schemas.microsoft.com/office/drawing/2014/main" id="{00000000-0008-0000-0A00-00005C000000}"/>
                </a:ext>
              </a:extLst>
            </xdr:cNvPr>
            <xdr:cNvSpPr txBox="1">
              <a:spLocks noChangeAspect="1"/>
            </xdr:cNvSpPr>
          </xdr:nvSpPr>
          <xdr:spPr>
            <a:xfrm>
              <a:off x="3495100" y="2055971"/>
              <a:ext cx="1063615" cy="313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1"/>
                  </a:solidFill>
                  <a:latin typeface="Arial Black" panose="020B0A04020102020204" pitchFamily="34" charset="0"/>
                </a:rPr>
                <a:t>MONTHLY</a:t>
              </a:r>
            </a:p>
          </xdr:txBody>
        </xdr:sp>
        <xdr:sp macro="" textlink="">
          <xdr:nvSpPr>
            <xdr:cNvPr id="93" name="TextBox 92">
              <a:extLst>
                <a:ext uri="{FF2B5EF4-FFF2-40B4-BE49-F238E27FC236}">
                  <a16:creationId xmlns:a16="http://schemas.microsoft.com/office/drawing/2014/main" id="{00000000-0008-0000-0A00-00005D000000}"/>
                </a:ext>
              </a:extLst>
            </xdr:cNvPr>
            <xdr:cNvSpPr txBox="1">
              <a:spLocks noChangeAspect="1"/>
            </xdr:cNvSpPr>
          </xdr:nvSpPr>
          <xdr:spPr>
            <a:xfrm>
              <a:off x="6892730" y="2062164"/>
              <a:ext cx="1037722" cy="313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1"/>
                  </a:solidFill>
                  <a:latin typeface="Arial Black" panose="020B0A04020102020204" pitchFamily="34" charset="0"/>
                </a:rPr>
                <a:t>PRODUCT</a:t>
              </a:r>
            </a:p>
          </xdr:txBody>
        </xdr:sp>
        <xdr:sp macro="" textlink="">
          <xdr:nvSpPr>
            <xdr:cNvPr id="94" name="TextBox 93">
              <a:extLst>
                <a:ext uri="{FF2B5EF4-FFF2-40B4-BE49-F238E27FC236}">
                  <a16:creationId xmlns:a16="http://schemas.microsoft.com/office/drawing/2014/main" id="{00000000-0008-0000-0A00-00005E000000}"/>
                </a:ext>
              </a:extLst>
            </xdr:cNvPr>
            <xdr:cNvSpPr txBox="1">
              <a:spLocks noChangeAspect="1"/>
            </xdr:cNvSpPr>
          </xdr:nvSpPr>
          <xdr:spPr>
            <a:xfrm>
              <a:off x="9189697" y="2047644"/>
              <a:ext cx="1263417" cy="313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1"/>
                  </a:solidFill>
                  <a:latin typeface="Arial Black" panose="020B0A04020102020204" pitchFamily="34" charset="0"/>
                </a:rPr>
                <a:t>SALES</a:t>
              </a:r>
              <a:r>
                <a:rPr lang="en-IN" sz="1200" baseline="0">
                  <a:solidFill>
                    <a:schemeClr val="bg1"/>
                  </a:solidFill>
                  <a:latin typeface="Arial Black" panose="020B0A04020102020204" pitchFamily="34" charset="0"/>
                </a:rPr>
                <a:t> TYPE</a:t>
              </a:r>
              <a:endParaRPr lang="en-IN" sz="1200">
                <a:solidFill>
                  <a:schemeClr val="bg1"/>
                </a:solidFill>
                <a:latin typeface="Arial Black" panose="020B0A04020102020204" pitchFamily="34" charset="0"/>
              </a:endParaRPr>
            </a:p>
          </xdr:txBody>
        </xdr:sp>
        <xdr:sp macro="" textlink="">
          <xdr:nvSpPr>
            <xdr:cNvPr id="95" name="TextBox 94">
              <a:extLst>
                <a:ext uri="{FF2B5EF4-FFF2-40B4-BE49-F238E27FC236}">
                  <a16:creationId xmlns:a16="http://schemas.microsoft.com/office/drawing/2014/main" id="{00000000-0008-0000-0A00-00005F000000}"/>
                </a:ext>
              </a:extLst>
            </xdr:cNvPr>
            <xdr:cNvSpPr txBox="1">
              <a:spLocks noChangeAspect="1"/>
            </xdr:cNvSpPr>
          </xdr:nvSpPr>
          <xdr:spPr>
            <a:xfrm>
              <a:off x="3565974" y="4538324"/>
              <a:ext cx="716933" cy="313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1"/>
                  </a:solidFill>
                  <a:latin typeface="Arial Black" panose="020B0A04020102020204" pitchFamily="34" charset="0"/>
                </a:rPr>
                <a:t>DAILY</a:t>
              </a:r>
            </a:p>
          </xdr:txBody>
        </xdr:sp>
        <xdr:sp macro="" textlink="">
          <xdr:nvSpPr>
            <xdr:cNvPr id="96" name="TextBox 95">
              <a:extLst>
                <a:ext uri="{FF2B5EF4-FFF2-40B4-BE49-F238E27FC236}">
                  <a16:creationId xmlns:a16="http://schemas.microsoft.com/office/drawing/2014/main" id="{00000000-0008-0000-0A00-000060000000}"/>
                </a:ext>
              </a:extLst>
            </xdr:cNvPr>
            <xdr:cNvSpPr txBox="1">
              <a:spLocks noChangeAspect="1"/>
            </xdr:cNvSpPr>
          </xdr:nvSpPr>
          <xdr:spPr>
            <a:xfrm>
              <a:off x="9199855" y="4518004"/>
              <a:ext cx="1538640" cy="313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latin typeface="Arial Black" panose="020B0A04020102020204" pitchFamily="34" charset="0"/>
                </a:rPr>
                <a:t>PAYMENT</a:t>
              </a:r>
              <a:r>
                <a:rPr lang="en-IN" sz="1200" baseline="0">
                  <a:solidFill>
                    <a:schemeClr val="bg1"/>
                  </a:solidFill>
                  <a:latin typeface="Arial Black" panose="020B0A04020102020204" pitchFamily="34" charset="0"/>
                </a:rPr>
                <a:t> MODE</a:t>
              </a:r>
              <a:endParaRPr lang="en-IN" sz="1200">
                <a:solidFill>
                  <a:schemeClr val="bg1"/>
                </a:solidFill>
                <a:latin typeface="Arial Black" panose="020B0A04020102020204" pitchFamily="34" charset="0"/>
              </a:endParaRPr>
            </a:p>
          </xdr:txBody>
        </xdr:sp>
        <xdr:sp macro="" textlink="">
          <xdr:nvSpPr>
            <xdr:cNvPr id="97" name="TextBox 96">
              <a:extLst>
                <a:ext uri="{FF2B5EF4-FFF2-40B4-BE49-F238E27FC236}">
                  <a16:creationId xmlns:a16="http://schemas.microsoft.com/office/drawing/2014/main" id="{00000000-0008-0000-0A00-000061000000}"/>
                </a:ext>
              </a:extLst>
            </xdr:cNvPr>
            <xdr:cNvSpPr txBox="1">
              <a:spLocks noChangeAspect="1"/>
            </xdr:cNvSpPr>
          </xdr:nvSpPr>
          <xdr:spPr>
            <a:xfrm>
              <a:off x="225328" y="3134424"/>
              <a:ext cx="1159214" cy="313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1"/>
                  </a:solidFill>
                  <a:latin typeface="Arial Black" panose="020B0A04020102020204" pitchFamily="34" charset="0"/>
                </a:rPr>
                <a:t>CATEGORY</a:t>
              </a:r>
            </a:p>
          </xdr:txBody>
        </xdr:sp>
        <xdr:sp macro="" textlink="Sheet8!D9">
          <xdr:nvSpPr>
            <xdr:cNvPr id="98" name="TextBox 97">
              <a:extLst>
                <a:ext uri="{FF2B5EF4-FFF2-40B4-BE49-F238E27FC236}">
                  <a16:creationId xmlns:a16="http://schemas.microsoft.com/office/drawing/2014/main" id="{00000000-0008-0000-0A00-000062000000}"/>
                </a:ext>
              </a:extLst>
            </xdr:cNvPr>
            <xdr:cNvSpPr txBox="1">
              <a:spLocks noChangeAspect="1"/>
            </xdr:cNvSpPr>
          </xdr:nvSpPr>
          <xdr:spPr>
            <a:xfrm>
              <a:off x="5720543" y="1329142"/>
              <a:ext cx="1496330" cy="4422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56E2AC2-252E-4230-A1A2-47A9BE64F6AD}" type="TxLink">
                <a:rPr lang="en-US" sz="2800" b="1" i="0" u="none" strike="noStrike">
                  <a:solidFill>
                    <a:schemeClr val="bg1"/>
                  </a:solidFill>
                  <a:latin typeface="Arial Black" panose="020B0A04020102020204" pitchFamily="34" charset="0"/>
                  <a:ea typeface="Calibri"/>
                  <a:cs typeface="Calibri"/>
                </a:rPr>
                <a:pPr/>
                <a:t>₹ 68,908</a:t>
              </a:fld>
              <a:endParaRPr lang="en-IN" sz="5400" b="1">
                <a:solidFill>
                  <a:schemeClr val="bg1"/>
                </a:solidFill>
                <a:latin typeface="Arial Black" panose="020B0A04020102020204" pitchFamily="34" charset="0"/>
              </a:endParaRPr>
            </a:p>
          </xdr:txBody>
        </xdr:sp>
        <xdr:sp macro="" textlink="">
          <xdr:nvSpPr>
            <xdr:cNvPr id="99" name="TextBox 98">
              <a:extLst>
                <a:ext uri="{FF2B5EF4-FFF2-40B4-BE49-F238E27FC236}">
                  <a16:creationId xmlns:a16="http://schemas.microsoft.com/office/drawing/2014/main" id="{00000000-0008-0000-0A00-000063000000}"/>
                </a:ext>
              </a:extLst>
            </xdr:cNvPr>
            <xdr:cNvSpPr txBox="1">
              <a:spLocks noChangeAspect="1"/>
            </xdr:cNvSpPr>
          </xdr:nvSpPr>
          <xdr:spPr>
            <a:xfrm>
              <a:off x="8236643" y="1441124"/>
              <a:ext cx="187497" cy="268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sp macro="" textlink="">
          <xdr:nvSpPr>
            <xdr:cNvPr id="100" name="TextBox 99">
              <a:extLst>
                <a:ext uri="{FF2B5EF4-FFF2-40B4-BE49-F238E27FC236}">
                  <a16:creationId xmlns:a16="http://schemas.microsoft.com/office/drawing/2014/main" id="{00000000-0008-0000-0A00-000064000000}"/>
                </a:ext>
              </a:extLst>
            </xdr:cNvPr>
            <xdr:cNvSpPr txBox="1">
              <a:spLocks noChangeAspect="1"/>
            </xdr:cNvSpPr>
          </xdr:nvSpPr>
          <xdr:spPr>
            <a:xfrm>
              <a:off x="447292" y="1046492"/>
              <a:ext cx="1089781" cy="6075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a:solidFill>
                    <a:schemeClr val="accent2">
                      <a:lumMod val="75000"/>
                    </a:schemeClr>
                  </a:solidFill>
                  <a:latin typeface="Arial Black" panose="020B0A04020102020204" pitchFamily="34" charset="0"/>
                </a:rPr>
                <a:t>TOP</a:t>
              </a:r>
            </a:p>
            <a:p>
              <a:pPr algn="ctr"/>
              <a:r>
                <a:rPr lang="en-IN" sz="1200" baseline="0">
                  <a:solidFill>
                    <a:schemeClr val="accent2">
                      <a:lumMod val="75000"/>
                    </a:schemeClr>
                  </a:solidFill>
                  <a:latin typeface="Arial Black" panose="020B0A04020102020204" pitchFamily="34" charset="0"/>
                </a:rPr>
                <a:t> PRODUCT</a:t>
              </a:r>
              <a:endParaRPr lang="en-IN" sz="1200">
                <a:solidFill>
                  <a:schemeClr val="accent2">
                    <a:lumMod val="75000"/>
                  </a:schemeClr>
                </a:solidFill>
                <a:latin typeface="Arial Black" panose="020B0A04020102020204" pitchFamily="34" charset="0"/>
              </a:endParaRPr>
            </a:p>
          </xdr:txBody>
        </xdr:sp>
        <xdr:sp macro="" textlink="PRODUCTS!G1">
          <xdr:nvSpPr>
            <xdr:cNvPr id="101" name="TextBox 100">
              <a:extLst>
                <a:ext uri="{FF2B5EF4-FFF2-40B4-BE49-F238E27FC236}">
                  <a16:creationId xmlns:a16="http://schemas.microsoft.com/office/drawing/2014/main" id="{00000000-0008-0000-0A00-000065000000}"/>
                </a:ext>
              </a:extLst>
            </xdr:cNvPr>
            <xdr:cNvSpPr txBox="1">
              <a:spLocks noChangeAspect="1"/>
            </xdr:cNvSpPr>
          </xdr:nvSpPr>
          <xdr:spPr>
            <a:xfrm>
              <a:off x="672429" y="1533869"/>
              <a:ext cx="964757" cy="259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21D4457-A2E8-4D0F-928B-D0F874D4CEDF}" type="TxLink">
                <a:rPr lang="en-US" sz="1600" b="1" i="0" u="none" strike="noStrike">
                  <a:solidFill>
                    <a:schemeClr val="bg1"/>
                  </a:solidFill>
                  <a:latin typeface="Calibri"/>
                  <a:ea typeface="Calibri"/>
                  <a:cs typeface="Calibri"/>
                </a:rPr>
                <a:pPr/>
                <a:t>Product41</a:t>
              </a:fld>
              <a:endParaRPr lang="en-IN" sz="1800" b="1">
                <a:solidFill>
                  <a:schemeClr val="bg1"/>
                </a:solidFill>
                <a:latin typeface="Arial Rounded MT Bold" panose="020F0704030504030204" pitchFamily="34" charset="0"/>
              </a:endParaRPr>
            </a:p>
          </xdr:txBody>
        </xdr:sp>
        <xdr:sp macro="" textlink="">
          <xdr:nvSpPr>
            <xdr:cNvPr id="102" name="TextBox 101">
              <a:extLst>
                <a:ext uri="{FF2B5EF4-FFF2-40B4-BE49-F238E27FC236}">
                  <a16:creationId xmlns:a16="http://schemas.microsoft.com/office/drawing/2014/main" id="{00000000-0008-0000-0A00-000066000000}"/>
                </a:ext>
              </a:extLst>
            </xdr:cNvPr>
            <xdr:cNvSpPr txBox="1">
              <a:spLocks noChangeAspect="1"/>
            </xdr:cNvSpPr>
          </xdr:nvSpPr>
          <xdr:spPr>
            <a:xfrm>
              <a:off x="1725890" y="1087130"/>
              <a:ext cx="1249118" cy="534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a:solidFill>
                    <a:schemeClr val="accent2">
                      <a:lumMod val="75000"/>
                    </a:schemeClr>
                  </a:solidFill>
                  <a:latin typeface="Arial Black" panose="020B0A04020102020204" pitchFamily="34" charset="0"/>
                </a:rPr>
                <a:t>TOP</a:t>
              </a:r>
              <a:r>
                <a:rPr lang="en-IN" sz="1200" baseline="0">
                  <a:solidFill>
                    <a:schemeClr val="accent2">
                      <a:lumMod val="75000"/>
                    </a:schemeClr>
                  </a:solidFill>
                  <a:latin typeface="Arial Black" panose="020B0A04020102020204" pitchFamily="34" charset="0"/>
                </a:rPr>
                <a:t> </a:t>
              </a:r>
            </a:p>
            <a:p>
              <a:pPr algn="ctr"/>
              <a:r>
                <a:rPr lang="en-IN" sz="1200" baseline="0">
                  <a:solidFill>
                    <a:schemeClr val="accent2">
                      <a:lumMod val="75000"/>
                    </a:schemeClr>
                  </a:solidFill>
                  <a:latin typeface="Arial Black" panose="020B0A04020102020204" pitchFamily="34" charset="0"/>
                </a:rPr>
                <a:t>CATEGORY</a:t>
              </a:r>
              <a:endParaRPr lang="en-IN" sz="1200">
                <a:solidFill>
                  <a:schemeClr val="accent2">
                    <a:lumMod val="75000"/>
                  </a:schemeClr>
                </a:solidFill>
                <a:latin typeface="Arial Black" panose="020B0A04020102020204" pitchFamily="34" charset="0"/>
              </a:endParaRPr>
            </a:p>
          </xdr:txBody>
        </xdr:sp>
        <xdr:sp macro="" textlink="PRODUCTS!I1">
          <xdr:nvSpPr>
            <xdr:cNvPr id="103" name="TextBox 102">
              <a:extLst>
                <a:ext uri="{FF2B5EF4-FFF2-40B4-BE49-F238E27FC236}">
                  <a16:creationId xmlns:a16="http://schemas.microsoft.com/office/drawing/2014/main" id="{00000000-0008-0000-0A00-000067000000}"/>
                </a:ext>
              </a:extLst>
            </xdr:cNvPr>
            <xdr:cNvSpPr txBox="1">
              <a:spLocks noChangeAspect="1"/>
            </xdr:cNvSpPr>
          </xdr:nvSpPr>
          <xdr:spPr>
            <a:xfrm>
              <a:off x="838473" y="1775242"/>
              <a:ext cx="372506" cy="259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891DDEA-76AC-4E43-BEB1-AE875BE77C12}" type="TxLink">
                <a:rPr lang="en-US" sz="1600" b="1" i="0" u="none" strike="noStrike">
                  <a:solidFill>
                    <a:schemeClr val="bg1"/>
                  </a:solidFill>
                  <a:latin typeface="Calibri"/>
                  <a:ea typeface="Calibri"/>
                  <a:cs typeface="Calibri"/>
                </a:rPr>
                <a:pPr/>
                <a:t>132</a:t>
              </a:fld>
              <a:endParaRPr lang="en-IN" sz="1800" b="1">
                <a:solidFill>
                  <a:schemeClr val="bg1"/>
                </a:solidFill>
                <a:latin typeface="Arial Rounded MT Bold" panose="020F0704030504030204" pitchFamily="34" charset="0"/>
              </a:endParaRPr>
            </a:p>
          </xdr:txBody>
        </xdr:sp>
        <xdr:sp macro="" textlink="CATEGORY!AM23">
          <xdr:nvSpPr>
            <xdr:cNvPr id="104" name="TextBox 103">
              <a:extLst>
                <a:ext uri="{FF2B5EF4-FFF2-40B4-BE49-F238E27FC236}">
                  <a16:creationId xmlns:a16="http://schemas.microsoft.com/office/drawing/2014/main" id="{00000000-0008-0000-0A00-000068000000}"/>
                </a:ext>
              </a:extLst>
            </xdr:cNvPr>
            <xdr:cNvSpPr txBox="1">
              <a:spLocks noChangeAspect="1"/>
            </xdr:cNvSpPr>
          </xdr:nvSpPr>
          <xdr:spPr>
            <a:xfrm>
              <a:off x="1821584" y="1656087"/>
              <a:ext cx="144182" cy="20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66D8BAB-7804-4896-BCEE-DF7907502D89}" type="TxLink">
                <a:rPr lang="en-US" sz="1100" b="0" i="0" u="none" strike="noStrike">
                  <a:solidFill>
                    <a:srgbClr val="000000"/>
                  </a:solidFill>
                  <a:latin typeface="Calibri"/>
                  <a:ea typeface="Calibri"/>
                  <a:cs typeface="Calibri"/>
                </a:rPr>
                <a:pPr/>
                <a:t> </a:t>
              </a:fld>
              <a:endParaRPr lang="en-IN" sz="1200" b="1">
                <a:solidFill>
                  <a:schemeClr val="bg1"/>
                </a:solidFill>
                <a:latin typeface="Arial Rounded MT Bold" panose="020F0704030504030204" pitchFamily="34" charset="0"/>
              </a:endParaRPr>
            </a:p>
          </xdr:txBody>
        </xdr:sp>
        <xdr:sp macro="" textlink="Sheet8!D10">
          <xdr:nvSpPr>
            <xdr:cNvPr id="105" name="TextBox 104">
              <a:extLst>
                <a:ext uri="{FF2B5EF4-FFF2-40B4-BE49-F238E27FC236}">
                  <a16:creationId xmlns:a16="http://schemas.microsoft.com/office/drawing/2014/main" id="{00000000-0008-0000-0A00-000069000000}"/>
                </a:ext>
              </a:extLst>
            </xdr:cNvPr>
            <xdr:cNvSpPr txBox="1">
              <a:spLocks noChangeAspect="1"/>
            </xdr:cNvSpPr>
          </xdr:nvSpPr>
          <xdr:spPr>
            <a:xfrm>
              <a:off x="8342385" y="1320486"/>
              <a:ext cx="938919" cy="4422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63FAEE5-3EFC-4918-A2EB-83C9E8E6F8BA}" type="TxLink">
                <a:rPr lang="en-US" sz="2800" b="0" i="0" u="none" strike="noStrike">
                  <a:solidFill>
                    <a:schemeClr val="bg1"/>
                  </a:solidFill>
                  <a:latin typeface="Arial Black" panose="020B0A04020102020204" pitchFamily="34" charset="0"/>
                  <a:ea typeface="Calibri"/>
                  <a:cs typeface="Calibri"/>
                </a:rPr>
                <a:pPr/>
                <a:t>21%</a:t>
              </a:fld>
              <a:endParaRPr lang="en-IN" sz="5400">
                <a:solidFill>
                  <a:schemeClr val="bg1"/>
                </a:solidFill>
                <a:latin typeface="Arial Black" panose="020B0A04020102020204" pitchFamily="34" charset="0"/>
              </a:endParaRPr>
            </a:p>
          </xdr:txBody>
        </xdr:sp>
        <xdr:sp macro="" textlink="PRODUCTS!H1">
          <xdr:nvSpPr>
            <xdr:cNvPr id="106" name="TextBox 105">
              <a:extLst>
                <a:ext uri="{FF2B5EF4-FFF2-40B4-BE49-F238E27FC236}">
                  <a16:creationId xmlns:a16="http://schemas.microsoft.com/office/drawing/2014/main" id="{00000000-0008-0000-0A00-00006A000000}"/>
                </a:ext>
              </a:extLst>
            </xdr:cNvPr>
            <xdr:cNvSpPr txBox="1">
              <a:spLocks noChangeAspect="1"/>
            </xdr:cNvSpPr>
          </xdr:nvSpPr>
          <xdr:spPr>
            <a:xfrm>
              <a:off x="662240" y="2047552"/>
              <a:ext cx="665149" cy="259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FCA1953-6858-452C-9997-795CC4972F54}" type="TxLink">
                <a:rPr lang="en-US" sz="1600" b="1" i="0" u="none" strike="noStrike">
                  <a:solidFill>
                    <a:schemeClr val="bg1"/>
                  </a:solidFill>
                  <a:latin typeface="Calibri"/>
                  <a:ea typeface="Calibri"/>
                  <a:cs typeface="Calibri"/>
                </a:rPr>
                <a:pPr/>
                <a:t> ₹ 22,952 </a:t>
              </a:fld>
              <a:endParaRPr lang="en-IN" sz="2000" b="1">
                <a:solidFill>
                  <a:schemeClr val="bg1"/>
                </a:solidFill>
                <a:latin typeface="Arial Rounded MT Bold" panose="020F0704030504030204" pitchFamily="34" charset="0"/>
              </a:endParaRPr>
            </a:p>
          </xdr:txBody>
        </xdr:sp>
        <xdr:sp macro="" textlink="CATEGORY!G1">
          <xdr:nvSpPr>
            <xdr:cNvPr id="108" name="TextBox 107">
              <a:extLst>
                <a:ext uri="{FF2B5EF4-FFF2-40B4-BE49-F238E27FC236}">
                  <a16:creationId xmlns:a16="http://schemas.microsoft.com/office/drawing/2014/main" id="{00000000-0008-0000-0A00-00006C000000}"/>
                </a:ext>
              </a:extLst>
            </xdr:cNvPr>
            <xdr:cNvSpPr txBox="1">
              <a:spLocks noChangeAspect="1"/>
            </xdr:cNvSpPr>
          </xdr:nvSpPr>
          <xdr:spPr>
            <a:xfrm>
              <a:off x="2017827" y="1973513"/>
              <a:ext cx="665149" cy="259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744FE86-0E78-4763-A9E5-0ED255C82A4E}" type="TxLink">
                <a:rPr lang="en-US" sz="1600" b="1" i="0" u="none" strike="noStrike">
                  <a:solidFill>
                    <a:schemeClr val="bg1"/>
                  </a:solidFill>
                  <a:latin typeface="Calibri"/>
                  <a:ea typeface="Calibri"/>
                  <a:cs typeface="Calibri"/>
                </a:rPr>
                <a:pPr/>
                <a:t> ₹ 95,269 </a:t>
              </a:fld>
              <a:endParaRPr lang="en-IN" sz="2000" b="1">
                <a:solidFill>
                  <a:schemeClr val="bg1"/>
                </a:solidFill>
                <a:latin typeface="Arial Rounded MT Bold" panose="020F0704030504030204" pitchFamily="34" charset="0"/>
              </a:endParaRPr>
            </a:p>
          </xdr:txBody>
        </xdr:sp>
        <xdr:graphicFrame macro="">
          <xdr:nvGraphicFramePr>
            <xdr:cNvPr id="109" name="Chart 108">
              <a:extLst>
                <a:ext uri="{FF2B5EF4-FFF2-40B4-BE49-F238E27FC236}">
                  <a16:creationId xmlns:a16="http://schemas.microsoft.com/office/drawing/2014/main" id="{00000000-0008-0000-0A00-00006D000000}"/>
                </a:ext>
              </a:extLst>
            </xdr:cNvPr>
            <xdr:cNvGraphicFramePr>
              <a:graphicFrameLocks noChangeAspect="1"/>
            </xdr:cNvGraphicFramePr>
          </xdr:nvGraphicFramePr>
          <xdr:xfrm>
            <a:off x="3346182" y="4947924"/>
            <a:ext cx="5162354" cy="1550498"/>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110" name="Chart 109">
              <a:extLst>
                <a:ext uri="{FF2B5EF4-FFF2-40B4-BE49-F238E27FC236}">
                  <a16:creationId xmlns:a16="http://schemas.microsoft.com/office/drawing/2014/main" id="{00000000-0008-0000-0A00-00006E000000}"/>
                </a:ext>
              </a:extLst>
            </xdr:cNvPr>
            <xdr:cNvGraphicFramePr>
              <a:graphicFrameLocks noChangeAspect="1"/>
            </xdr:cNvGraphicFramePr>
          </xdr:nvGraphicFramePr>
          <xdr:xfrm>
            <a:off x="3194488" y="2529539"/>
            <a:ext cx="3161249" cy="1653739"/>
          </xdr:xfrm>
          <a:graphic>
            <a:graphicData uri="http://schemas.openxmlformats.org/drawingml/2006/chart">
              <c:chart xmlns:c="http://schemas.openxmlformats.org/drawingml/2006/chart" xmlns:r="http://schemas.openxmlformats.org/officeDocument/2006/relationships" r:id="rId24"/>
            </a:graphicData>
          </a:graphic>
        </xdr:graphicFrame>
        <mc:AlternateContent xmlns:mc="http://schemas.openxmlformats.org/markup-compatibility/2006">
          <mc:Choice xmlns:a14="http://schemas.microsoft.com/office/drawing/2010/main" Requires="a14">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A00-0000033C0000}"/>
                    </a:ext>
                  </a:extLst>
                </xdr:cNvPr>
                <xdr:cNvSpPr/>
              </xdr:nvSpPr>
              <xdr:spPr bwMode="auto">
                <a:xfrm>
                  <a:off x="4199916" y="2080036"/>
                  <a:ext cx="21336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A00-0000043C0000}"/>
                    </a:ext>
                  </a:extLst>
                </xdr:cNvPr>
                <xdr:cNvSpPr/>
              </xdr:nvSpPr>
              <xdr:spPr bwMode="auto">
                <a:xfrm>
                  <a:off x="4848251" y="2072267"/>
                  <a:ext cx="213360" cy="2286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A00-0000053C0000}"/>
                    </a:ext>
                  </a:extLst>
                </xdr:cNvPr>
                <xdr:cNvSpPr/>
              </xdr:nvSpPr>
              <xdr:spPr bwMode="auto">
                <a:xfrm>
                  <a:off x="5516880" y="2103120"/>
                  <a:ext cx="22098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xmlns:a14="http://schemas.microsoft.com/office/drawing/2010/main">
          <mc:Choice Requires="a14">
            <xdr:graphicFrame macro="">
              <xdr:nvGraphicFramePr>
                <xdr:cNvPr id="112" name="MONTHS 1">
                  <a:extLst>
                    <a:ext uri="{FF2B5EF4-FFF2-40B4-BE49-F238E27FC236}">
                      <a16:creationId xmlns:a16="http://schemas.microsoft.com/office/drawing/2014/main" id="{00000000-0008-0000-0A00-000070000000}"/>
                    </a:ext>
                  </a:extLst>
                </xdr:cNvPr>
                <xdr:cNvGraphicFramePr>
                  <a:graphicFrameLocks noChangeAspect="1"/>
                </xdr:cNvGraphicFramePr>
              </xdr:nvGraphicFramePr>
              <xdr:xfrm>
                <a:off x="10840733" y="2418087"/>
                <a:ext cx="1237345" cy="3075355"/>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6280708" y="3273528"/>
                  <a:ext cx="1858258" cy="41633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3" name="Chart 112">
              <a:extLst>
                <a:ext uri="{FF2B5EF4-FFF2-40B4-BE49-F238E27FC236}">
                  <a16:creationId xmlns:a16="http://schemas.microsoft.com/office/drawing/2014/main" id="{00000000-0008-0000-0A00-000071000000}"/>
                </a:ext>
              </a:extLst>
            </xdr:cNvPr>
            <xdr:cNvGraphicFramePr>
              <a:graphicFrameLocks noChangeAspect="1"/>
            </xdr:cNvGraphicFramePr>
          </xdr:nvGraphicFramePr>
          <xdr:xfrm>
            <a:off x="6746507" y="2519813"/>
            <a:ext cx="1881799" cy="1796803"/>
          </xdr:xfrm>
          <a:graphic>
            <a:graphicData uri="http://schemas.openxmlformats.org/drawingml/2006/chart">
              <c:chart xmlns:c="http://schemas.openxmlformats.org/drawingml/2006/chart" xmlns:r="http://schemas.openxmlformats.org/officeDocument/2006/relationships" r:id="rId25"/>
            </a:graphicData>
          </a:graphic>
        </xdr:graphicFrame>
        <mc:AlternateContent xmlns:mc="http://schemas.openxmlformats.org/markup-compatibility/2006">
          <mc:Choice xmlns:a14="http://schemas.microsoft.com/office/drawing/2010/main" Requires="a14">
            <xdr:sp macro="" textlink="">
              <xdr:nvSpPr>
                <xdr:cNvPr id="15366" name="Scroll Bar 6" hidden="1">
                  <a:extLst>
                    <a:ext uri="{63B3BB69-23CF-44E3-9099-C40C66FF867C}">
                      <a14:compatExt spid="_x0000_s15366"/>
                    </a:ext>
                    <a:ext uri="{FF2B5EF4-FFF2-40B4-BE49-F238E27FC236}">
                      <a16:creationId xmlns:a16="http://schemas.microsoft.com/office/drawing/2014/main" id="{00000000-0008-0000-0A00-0000063C0000}"/>
                    </a:ext>
                  </a:extLst>
                </xdr:cNvPr>
                <xdr:cNvSpPr/>
              </xdr:nvSpPr>
              <xdr:spPr bwMode="auto">
                <a:xfrm>
                  <a:off x="6576060" y="2461260"/>
                  <a:ext cx="99060" cy="1790700"/>
                </a:xfrm>
                <a:prstGeom prst="rect">
                  <a:avLst/>
                </a:prstGeom>
                <a:noFill/>
                <a:ln w="9525">
                  <a:miter lim="800000"/>
                  <a:headEnd/>
                  <a:tailEnd/>
                </a:ln>
              </xdr:spPr>
            </xdr:sp>
          </mc:Choice>
          <mc:Fallback/>
        </mc:AlternateContent>
        <mc:AlternateContent xmlns:mc="http://schemas.openxmlformats.org/markup-compatibility/2006" xmlns:a14="http://schemas.microsoft.com/office/drawing/2010/main">
          <mc:Choice Requires="a14">
            <xdr:graphicFrame macro="">
              <xdr:nvGraphicFramePr>
                <xdr:cNvPr id="115" name="SALE TYPE 1">
                  <a:extLst>
                    <a:ext uri="{FF2B5EF4-FFF2-40B4-BE49-F238E27FC236}">
                      <a16:creationId xmlns:a16="http://schemas.microsoft.com/office/drawing/2014/main" id="{00000000-0008-0000-0A00-000073000000}"/>
                    </a:ext>
                  </a:extLst>
                </xdr:cNvPr>
                <xdr:cNvGraphicFramePr>
                  <a:graphicFrameLocks noChangeAspect="1"/>
                </xdr:cNvGraphicFramePr>
              </xdr:nvGraphicFramePr>
              <xdr:xfrm>
                <a:off x="5362721" y="227071"/>
                <a:ext cx="3297305" cy="635543"/>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8053770" y="307374"/>
                  <a:ext cx="4951928" cy="8603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6" name="Chart 115">
              <a:extLst>
                <a:ext uri="{FF2B5EF4-FFF2-40B4-BE49-F238E27FC236}">
                  <a16:creationId xmlns:a16="http://schemas.microsoft.com/office/drawing/2014/main" id="{00000000-0008-0000-0A00-000074000000}"/>
                </a:ext>
              </a:extLst>
            </xdr:cNvPr>
            <xdr:cNvGraphicFramePr>
              <a:graphicFrameLocks noChangeAspect="1"/>
            </xdr:cNvGraphicFramePr>
          </xdr:nvGraphicFramePr>
          <xdr:xfrm>
            <a:off x="8880072" y="2493924"/>
            <a:ext cx="1609412" cy="1733310"/>
          </xdr:xfrm>
          <a:graphic>
            <a:graphicData uri="http://schemas.openxmlformats.org/drawingml/2006/chart">
              <c:chart xmlns:c="http://schemas.openxmlformats.org/drawingml/2006/chart" xmlns:r="http://schemas.openxmlformats.org/officeDocument/2006/relationships" r:id="rId26"/>
            </a:graphicData>
          </a:graphic>
        </xdr:graphicFrame>
        <mc:AlternateContent xmlns:mc="http://schemas.openxmlformats.org/markup-compatibility/2006" xmlns:a14="http://schemas.microsoft.com/office/drawing/2010/main">
          <mc:Choice Requires="a14">
            <xdr:graphicFrame macro="">
              <xdr:nvGraphicFramePr>
                <xdr:cNvPr id="117" name="PAYMENT MODE 1">
                  <a:extLst>
                    <a:ext uri="{FF2B5EF4-FFF2-40B4-BE49-F238E27FC236}">
                      <a16:creationId xmlns:a16="http://schemas.microsoft.com/office/drawing/2014/main" id="{00000000-0008-0000-0A00-000075000000}"/>
                    </a:ext>
                  </a:extLst>
                </xdr:cNvPr>
                <xdr:cNvGraphicFramePr>
                  <a:graphicFrameLocks noChangeAspect="1"/>
                </xdr:cNvGraphicFramePr>
              </xdr:nvGraphicFramePr>
              <xdr:xfrm>
                <a:off x="8845950" y="243367"/>
                <a:ext cx="2936746" cy="606192"/>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3284921" y="329436"/>
                  <a:ext cx="4410437" cy="820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8" name="Chart 117">
              <a:extLst>
                <a:ext uri="{FF2B5EF4-FFF2-40B4-BE49-F238E27FC236}">
                  <a16:creationId xmlns:a16="http://schemas.microsoft.com/office/drawing/2014/main" id="{00000000-0008-0000-0A00-000076000000}"/>
                </a:ext>
              </a:extLst>
            </xdr:cNvPr>
            <xdr:cNvGraphicFramePr>
              <a:graphicFrameLocks noChangeAspect="1"/>
            </xdr:cNvGraphicFramePr>
          </xdr:nvGraphicFramePr>
          <xdr:xfrm>
            <a:off x="8898847" y="4977893"/>
            <a:ext cx="1676672" cy="1488763"/>
          </xdr:xfrm>
          <a:graphic>
            <a:graphicData uri="http://schemas.openxmlformats.org/drawingml/2006/chart">
              <c:chart xmlns:c="http://schemas.openxmlformats.org/drawingml/2006/chart" xmlns:r="http://schemas.openxmlformats.org/officeDocument/2006/relationships" r:id="rId27"/>
            </a:graphicData>
          </a:graphic>
        </xdr:graphicFrame>
        <mc:AlternateContent xmlns:mc="http://schemas.openxmlformats.org/markup-compatibility/2006" xmlns:a14="http://schemas.microsoft.com/office/drawing/2010/main">
          <mc:Choice Requires="a14">
            <xdr:graphicFrame macro="">
              <xdr:nvGraphicFramePr>
                <xdr:cNvPr id="119" name="YEAR 1">
                  <a:extLst>
                    <a:ext uri="{FF2B5EF4-FFF2-40B4-BE49-F238E27FC236}">
                      <a16:creationId xmlns:a16="http://schemas.microsoft.com/office/drawing/2014/main" id="{00000000-0008-0000-0A00-000077000000}"/>
                    </a:ext>
                  </a:extLst>
                </xdr:cNvPr>
                <xdr:cNvGraphicFramePr>
                  <a:graphicFrameLocks noChangeAspect="1"/>
                </xdr:cNvGraphicFramePr>
              </xdr:nvGraphicFramePr>
              <xdr:xfrm>
                <a:off x="10882247" y="1196685"/>
                <a:ext cx="1226141" cy="889247"/>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6343054" y="1620019"/>
                  <a:ext cx="1841432" cy="1203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A00-000007000000}"/>
                    </a:ext>
                  </a:extLst>
                </xdr:cNvPr>
                <xdr:cNvGraphicFramePr/>
              </xdr:nvGraphicFramePr>
              <xdr:xfrm>
                <a:off x="205002" y="3535680"/>
                <a:ext cx="2751558" cy="302768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205002" y="3535680"/>
                  <a:ext cx="2751558" cy="30276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Sheet8!D8">
          <xdr:nvSpPr>
            <xdr:cNvPr id="89" name="TextBox 88">
              <a:extLst>
                <a:ext uri="{FF2B5EF4-FFF2-40B4-BE49-F238E27FC236}">
                  <a16:creationId xmlns:a16="http://schemas.microsoft.com/office/drawing/2014/main" id="{00000000-0008-0000-0A00-000059000000}"/>
                </a:ext>
              </a:extLst>
            </xdr:cNvPr>
            <xdr:cNvSpPr txBox="1">
              <a:spLocks noChangeAspect="1"/>
            </xdr:cNvSpPr>
          </xdr:nvSpPr>
          <xdr:spPr>
            <a:xfrm>
              <a:off x="3218065" y="1363783"/>
              <a:ext cx="1761184" cy="367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04B471C-5E3D-4875-8E47-B1D9818A902E}" type="TxLink">
                <a:rPr lang="en-US" sz="2800" b="1" i="0" u="none" strike="noStrike">
                  <a:solidFill>
                    <a:schemeClr val="bg1"/>
                  </a:solidFill>
                  <a:latin typeface="Arial Black" panose="020B0A04020102020204" pitchFamily="34" charset="0"/>
                  <a:ea typeface="Calibri"/>
                  <a:cs typeface="Calibri"/>
                </a:rPr>
                <a:pPr/>
                <a:t>₹ 4,01,412</a:t>
              </a:fld>
              <a:endParaRPr lang="en-US" sz="5400" b="1" i="0" u="none" strike="noStrike">
                <a:solidFill>
                  <a:schemeClr val="bg1"/>
                </a:solidFill>
                <a:latin typeface="Arial Black" panose="020B0A04020102020204" pitchFamily="34" charset="0"/>
                <a:ea typeface="Calibri"/>
                <a:cs typeface="Calibri"/>
              </a:endParaRPr>
            </a:p>
          </xdr:txBody>
        </xdr:sp>
      </xdr:grpSp>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441440" y="2833858"/>
            <a:ext cx="9439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bg1"/>
                </a:solidFill>
              </a:rPr>
              <a:t>TOTAL SALES</a:t>
            </a:r>
          </a:p>
        </xdr:txBody>
      </xdr:sp>
      <xdr:sp macro="" textlink="">
        <xdr:nvSpPr>
          <xdr:cNvPr id="9" name="TextBox 8">
            <a:extLst>
              <a:ext uri="{FF2B5EF4-FFF2-40B4-BE49-F238E27FC236}">
                <a16:creationId xmlns:a16="http://schemas.microsoft.com/office/drawing/2014/main" id="{00000000-0008-0000-0A00-000009000000}"/>
              </a:ext>
            </a:extLst>
          </xdr:cNvPr>
          <xdr:cNvSpPr txBox="1"/>
        </xdr:nvSpPr>
        <xdr:spPr>
          <a:xfrm>
            <a:off x="7396480" y="2844018"/>
            <a:ext cx="10004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TOTAL PROFIT</a:t>
            </a:r>
          </a:p>
        </xdr:txBody>
      </xdr:sp>
      <xdr:sp macro="" textlink="">
        <xdr:nvSpPr>
          <xdr:cNvPr id="10" name="TextBox 9">
            <a:extLst>
              <a:ext uri="{FF2B5EF4-FFF2-40B4-BE49-F238E27FC236}">
                <a16:creationId xmlns:a16="http://schemas.microsoft.com/office/drawing/2014/main" id="{00000000-0008-0000-0A00-00000A000000}"/>
              </a:ext>
            </a:extLst>
          </xdr:cNvPr>
          <xdr:cNvSpPr txBox="1"/>
        </xdr:nvSpPr>
        <xdr:spPr>
          <a:xfrm>
            <a:off x="8432800" y="2864338"/>
            <a:ext cx="7415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bg1"/>
                </a:solidFill>
              </a:rPr>
              <a:t>PROFIT %</a:t>
            </a:r>
          </a:p>
        </xdr:txBody>
      </xdr:sp>
      <xdr:sp macro="" textlink="CATEGORY!F1">
        <xdr:nvSpPr>
          <xdr:cNvPr id="11" name="TextBox 10">
            <a:extLst>
              <a:ext uri="{FF2B5EF4-FFF2-40B4-BE49-F238E27FC236}">
                <a16:creationId xmlns:a16="http://schemas.microsoft.com/office/drawing/2014/main" id="{00000000-0008-0000-0A00-00000B000000}"/>
              </a:ext>
            </a:extLst>
          </xdr:cNvPr>
          <xdr:cNvSpPr txBox="1">
            <a:spLocks noChangeAspect="1"/>
          </xdr:cNvSpPr>
        </xdr:nvSpPr>
        <xdr:spPr>
          <a:xfrm>
            <a:off x="2997200" y="2185182"/>
            <a:ext cx="1127760" cy="352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64B550AE-9C01-4D21-86A1-9BA8A1041609}" type="TxLink">
              <a:rPr lang="en-US" sz="1600" b="1" i="0" u="none" strike="noStrike">
                <a:solidFill>
                  <a:schemeClr val="bg1"/>
                </a:solidFill>
                <a:latin typeface="Calibri"/>
                <a:ea typeface="Calibri"/>
                <a:cs typeface="Calibri"/>
              </a:rPr>
              <a:pPr/>
              <a:t>Category04</a:t>
            </a:fld>
            <a:endParaRPr lang="en-IN" sz="3200" b="1">
              <a:solidFill>
                <a:schemeClr val="bg1"/>
              </a:solidFill>
              <a:latin typeface="Arial Rounded MT Bold" panose="020F070403050403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ISHKA" refreshedDate="45423.663162962963" createdVersion="8" refreshedVersion="8" minRefreshableVersion="3" recordCount="528" xr:uid="{AB05AF48-815B-44BA-A350-6EA593DF8A75}">
  <cacheSource type="worksheet">
    <worksheetSource name="InputData"/>
  </cacheSource>
  <cacheFields count="16">
    <cacheField name="DATE" numFmtId="14">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164">
      <sharedItems containsString="0" containsBlank="1" containsNumber="1" containsInteger="1" minValue="0" maxValue="0"/>
    </cacheField>
    <cacheField name="PRODUCT" numFmtId="0">
      <sharedItems containsBlank="1" count="45">
        <s v="Product13"/>
        <s v="Product38"/>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24"/>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165">
      <sharedItems containsString="0" containsBlank="1" containsNumber="1" containsInteger="1" minValue="5" maxValue="150"/>
    </cacheField>
    <cacheField name="SELLING PRICE" numFmtId="165">
      <sharedItems containsString="0" containsBlank="1" containsNumber="1" minValue="6.7" maxValue="210"/>
    </cacheField>
    <cacheField name="Total Buying Value" numFmtId="165">
      <sharedItems containsString="0" containsBlank="1" containsNumber="1" containsInteger="1" minValue="5" maxValue="2250"/>
    </cacheField>
    <cacheField name="Total Selling Value" numFmtId="165">
      <sharedItems containsString="0" containsBlank="1" containsNumber="1" minValue="6.7" maxValue="3150"/>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S"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7706228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0"/>
    <x v="2"/>
    <x v="1"/>
    <n v="112"/>
    <n v="122.08"/>
    <n v="672"/>
    <n v="732.48"/>
    <x v="1"/>
    <x v="0"/>
    <x v="0"/>
  </r>
  <r>
    <d v="2021-01-03T00:00:00"/>
    <s v="P0004"/>
    <n v="5"/>
    <x v="2"/>
    <x v="0"/>
    <n v="0"/>
    <x v="2"/>
    <x v="3"/>
    <x v="2"/>
    <n v="44"/>
    <n v="48.84"/>
    <n v="220"/>
    <n v="244.20000000000002"/>
    <x v="2"/>
    <x v="0"/>
    <x v="0"/>
  </r>
  <r>
    <d v="2021-01-04T00:00:00"/>
    <s v="P0035"/>
    <n v="12"/>
    <x v="1"/>
    <x v="0"/>
    <n v="0"/>
    <x v="3"/>
    <x v="4"/>
    <x v="3"/>
    <n v="5"/>
    <n v="6.7"/>
    <n v="60"/>
    <n v="80.400000000000006"/>
    <x v="3"/>
    <x v="0"/>
    <x v="0"/>
  </r>
  <r>
    <d v="2021-01-09T00:00:00"/>
    <s v="P0031"/>
    <n v="1"/>
    <x v="2"/>
    <x v="1"/>
    <n v="0"/>
    <x v="4"/>
    <x v="4"/>
    <x v="1"/>
    <n v="93"/>
    <n v="104.16"/>
    <n v="93"/>
    <n v="104.16"/>
    <x v="4"/>
    <x v="0"/>
    <x v="0"/>
  </r>
  <r>
    <d v="2021-01-09T00:00:00"/>
    <s v="P0003"/>
    <n v="8"/>
    <x v="2"/>
    <x v="1"/>
    <n v="0"/>
    <x v="5"/>
    <x v="3"/>
    <x v="1"/>
    <n v="71"/>
    <n v="80.94"/>
    <n v="568"/>
    <n v="647.52"/>
    <x v="4"/>
    <x v="0"/>
    <x v="0"/>
  </r>
  <r>
    <d v="2021-01-09T00:00:00"/>
    <s v="P0025"/>
    <n v="4"/>
    <x v="2"/>
    <x v="0"/>
    <n v="0"/>
    <x v="6"/>
    <x v="0"/>
    <x v="3"/>
    <n v="7"/>
    <n v="8.33"/>
    <n v="28"/>
    <n v="33.32"/>
    <x v="4"/>
    <x v="0"/>
    <x v="0"/>
  </r>
  <r>
    <d v="2021-01-11T00:00:00"/>
    <s v="P0037"/>
    <n v="3"/>
    <x v="2"/>
    <x v="1"/>
    <n v="0"/>
    <x v="7"/>
    <x v="1"/>
    <x v="1"/>
    <n v="67"/>
    <n v="85.76"/>
    <n v="201"/>
    <n v="257.28000000000003"/>
    <x v="5"/>
    <x v="0"/>
    <x v="0"/>
  </r>
  <r>
    <d v="2021-01-11T00:00:00"/>
    <s v="P0014"/>
    <n v="4"/>
    <x v="0"/>
    <x v="0"/>
    <n v="0"/>
    <x v="8"/>
    <x v="2"/>
    <x v="1"/>
    <n v="112"/>
    <n v="146.72"/>
    <n v="448"/>
    <n v="586.88"/>
    <x v="5"/>
    <x v="0"/>
    <x v="0"/>
  </r>
  <r>
    <d v="2021-01-11T00:00:00"/>
    <s v="P0042"/>
    <n v="4"/>
    <x v="2"/>
    <x v="0"/>
    <n v="0"/>
    <x v="9"/>
    <x v="1"/>
    <x v="0"/>
    <n v="120"/>
    <n v="162"/>
    <n v="480"/>
    <n v="648"/>
    <x v="5"/>
    <x v="0"/>
    <x v="0"/>
  </r>
  <r>
    <d v="2021-01-12T00:00:00"/>
    <s v="P0042"/>
    <n v="10"/>
    <x v="1"/>
    <x v="1"/>
    <n v="0"/>
    <x v="9"/>
    <x v="1"/>
    <x v="0"/>
    <n v="120"/>
    <n v="162"/>
    <n v="1200"/>
    <n v="1620"/>
    <x v="6"/>
    <x v="0"/>
    <x v="0"/>
  </r>
  <r>
    <d v="2021-01-18T00:00:00"/>
    <s v="P0044"/>
    <n v="13"/>
    <x v="2"/>
    <x v="0"/>
    <n v="0"/>
    <x v="10"/>
    <x v="1"/>
    <x v="1"/>
    <n v="76"/>
    <n v="82.08"/>
    <n v="988"/>
    <n v="1067.04"/>
    <x v="7"/>
    <x v="0"/>
    <x v="0"/>
  </r>
  <r>
    <d v="2021-01-18T00:00:00"/>
    <s v="P0023"/>
    <n v="3"/>
    <x v="1"/>
    <x v="1"/>
    <n v="0"/>
    <x v="11"/>
    <x v="0"/>
    <x v="0"/>
    <n v="141"/>
    <n v="149.46"/>
    <n v="423"/>
    <n v="448.38"/>
    <x v="7"/>
    <x v="0"/>
    <x v="0"/>
  </r>
  <r>
    <d v="2021-01-19T00:00:00"/>
    <s v="P0035"/>
    <n v="6"/>
    <x v="2"/>
    <x v="1"/>
    <n v="0"/>
    <x v="3"/>
    <x v="4"/>
    <x v="3"/>
    <n v="5"/>
    <n v="6.7"/>
    <n v="30"/>
    <n v="40.200000000000003"/>
    <x v="8"/>
    <x v="0"/>
    <x v="0"/>
  </r>
  <r>
    <d v="2021-01-20T00:00:00"/>
    <s v="P0034"/>
    <n v="4"/>
    <x v="2"/>
    <x v="1"/>
    <n v="0"/>
    <x v="12"/>
    <x v="4"/>
    <x v="2"/>
    <n v="55"/>
    <n v="58.3"/>
    <n v="220"/>
    <n v="233.2"/>
    <x v="9"/>
    <x v="0"/>
    <x v="0"/>
  </r>
  <r>
    <d v="2021-01-20T00:00:00"/>
    <s v="P0020"/>
    <n v="4"/>
    <x v="2"/>
    <x v="1"/>
    <n v="0"/>
    <x v="13"/>
    <x v="0"/>
    <x v="2"/>
    <n v="61"/>
    <n v="76.25"/>
    <n v="244"/>
    <n v="305"/>
    <x v="9"/>
    <x v="0"/>
    <x v="0"/>
  </r>
  <r>
    <d v="2021-01-21T00:00:00"/>
    <s v="P0004"/>
    <n v="15"/>
    <x v="0"/>
    <x v="1"/>
    <n v="0"/>
    <x v="2"/>
    <x v="3"/>
    <x v="2"/>
    <n v="44"/>
    <n v="48.84"/>
    <n v="660"/>
    <n v="732.6"/>
    <x v="10"/>
    <x v="0"/>
    <x v="0"/>
  </r>
  <r>
    <d v="2021-01-21T00:00:00"/>
    <s v="P0003"/>
    <n v="9"/>
    <x v="2"/>
    <x v="0"/>
    <n v="0"/>
    <x v="5"/>
    <x v="3"/>
    <x v="1"/>
    <n v="71"/>
    <n v="80.94"/>
    <n v="639"/>
    <n v="728.46"/>
    <x v="10"/>
    <x v="0"/>
    <x v="0"/>
  </r>
  <r>
    <d v="2021-01-21T00:00:00"/>
    <s v="P0042"/>
    <n v="6"/>
    <x v="2"/>
    <x v="0"/>
    <n v="0"/>
    <x v="9"/>
    <x v="1"/>
    <x v="0"/>
    <n v="120"/>
    <n v="162"/>
    <n v="720"/>
    <n v="972"/>
    <x v="10"/>
    <x v="0"/>
    <x v="0"/>
  </r>
  <r>
    <d v="2021-01-25T00:00:00"/>
    <s v="P0034"/>
    <n v="6"/>
    <x v="2"/>
    <x v="1"/>
    <n v="0"/>
    <x v="12"/>
    <x v="4"/>
    <x v="2"/>
    <n v="55"/>
    <n v="58.3"/>
    <n v="330"/>
    <n v="349.79999999999995"/>
    <x v="11"/>
    <x v="0"/>
    <x v="0"/>
  </r>
  <r>
    <d v="2021-01-25T00:00:00"/>
    <s v="P0035"/>
    <n v="7"/>
    <x v="2"/>
    <x v="0"/>
    <n v="0"/>
    <x v="3"/>
    <x v="4"/>
    <x v="3"/>
    <n v="5"/>
    <n v="6.7"/>
    <n v="35"/>
    <n v="46.9"/>
    <x v="11"/>
    <x v="0"/>
    <x v="0"/>
  </r>
  <r>
    <d v="2021-01-25T00:00:00"/>
    <s v="P0031"/>
    <n v="14"/>
    <x v="2"/>
    <x v="0"/>
    <n v="0"/>
    <x v="4"/>
    <x v="4"/>
    <x v="1"/>
    <n v="93"/>
    <n v="104.16"/>
    <n v="1302"/>
    <n v="1458.24"/>
    <x v="11"/>
    <x v="0"/>
    <x v="0"/>
  </r>
  <r>
    <d v="2021-01-26T00:00:00"/>
    <s v="P0044"/>
    <n v="9"/>
    <x v="0"/>
    <x v="1"/>
    <n v="0"/>
    <x v="10"/>
    <x v="1"/>
    <x v="1"/>
    <n v="76"/>
    <n v="82.08"/>
    <n v="684"/>
    <n v="738.72"/>
    <x v="12"/>
    <x v="0"/>
    <x v="0"/>
  </r>
  <r>
    <d v="2021-01-26T00:00:00"/>
    <s v="P0006"/>
    <n v="7"/>
    <x v="1"/>
    <x v="1"/>
    <n v="0"/>
    <x v="14"/>
    <x v="3"/>
    <x v="1"/>
    <n v="75"/>
    <n v="85.5"/>
    <n v="525"/>
    <n v="598.5"/>
    <x v="12"/>
    <x v="0"/>
    <x v="0"/>
  </r>
  <r>
    <d v="2021-01-26T00:00:00"/>
    <s v="P0001"/>
    <n v="7"/>
    <x v="1"/>
    <x v="0"/>
    <n v="0"/>
    <x v="15"/>
    <x v="3"/>
    <x v="1"/>
    <n v="98"/>
    <n v="103.88"/>
    <n v="686"/>
    <n v="727.16"/>
    <x v="12"/>
    <x v="0"/>
    <x v="0"/>
  </r>
  <r>
    <d v="2021-01-27T00:00:00"/>
    <s v="P0040"/>
    <n v="7"/>
    <x v="0"/>
    <x v="0"/>
    <n v="0"/>
    <x v="16"/>
    <x v="1"/>
    <x v="1"/>
    <n v="90"/>
    <n v="115.2"/>
    <n v="630"/>
    <n v="806.4"/>
    <x v="13"/>
    <x v="0"/>
    <x v="0"/>
  </r>
  <r>
    <d v="2021-01-27T00:00:00"/>
    <s v="P0032"/>
    <n v="3"/>
    <x v="0"/>
    <x v="0"/>
    <n v="0"/>
    <x v="17"/>
    <x v="4"/>
    <x v="1"/>
    <n v="89"/>
    <n v="117.48"/>
    <n v="267"/>
    <n v="352.44"/>
    <x v="13"/>
    <x v="0"/>
    <x v="0"/>
  </r>
  <r>
    <d v="2021-01-28T00:00:00"/>
    <s v="P0004"/>
    <n v="10"/>
    <x v="1"/>
    <x v="1"/>
    <n v="0"/>
    <x v="2"/>
    <x v="3"/>
    <x v="2"/>
    <n v="44"/>
    <n v="48.84"/>
    <n v="440"/>
    <n v="488.40000000000003"/>
    <x v="14"/>
    <x v="0"/>
    <x v="0"/>
  </r>
  <r>
    <d v="2021-01-28T00:00:00"/>
    <s v="P0029"/>
    <n v="2"/>
    <x v="2"/>
    <x v="1"/>
    <n v="0"/>
    <x v="18"/>
    <x v="4"/>
    <x v="2"/>
    <n v="47"/>
    <n v="53.11"/>
    <n v="94"/>
    <n v="106.22"/>
    <x v="14"/>
    <x v="0"/>
    <x v="0"/>
  </r>
  <r>
    <d v="2021-02-02T00:00:00"/>
    <s v="P0010"/>
    <n v="7"/>
    <x v="1"/>
    <x v="0"/>
    <n v="0"/>
    <x v="19"/>
    <x v="2"/>
    <x v="0"/>
    <n v="148"/>
    <n v="164.28"/>
    <n v="1036"/>
    <n v="1149.96"/>
    <x v="1"/>
    <x v="1"/>
    <x v="0"/>
  </r>
  <r>
    <d v="2021-02-03T00:00:00"/>
    <s v="P0016"/>
    <n v="13"/>
    <x v="2"/>
    <x v="0"/>
    <n v="0"/>
    <x v="20"/>
    <x v="2"/>
    <x v="3"/>
    <n v="13"/>
    <n v="16.64"/>
    <n v="169"/>
    <n v="216.32"/>
    <x v="2"/>
    <x v="1"/>
    <x v="0"/>
  </r>
  <r>
    <d v="2021-02-03T00:00:00"/>
    <s v="P0022"/>
    <n v="2"/>
    <x v="0"/>
    <x v="1"/>
    <n v="0"/>
    <x v="21"/>
    <x v="0"/>
    <x v="0"/>
    <n v="121"/>
    <n v="141.57"/>
    <n v="242"/>
    <n v="283.14"/>
    <x v="2"/>
    <x v="1"/>
    <x v="0"/>
  </r>
  <r>
    <d v="2021-02-04T00:00:00"/>
    <s v="P0037"/>
    <n v="4"/>
    <x v="1"/>
    <x v="0"/>
    <n v="0"/>
    <x v="7"/>
    <x v="1"/>
    <x v="1"/>
    <n v="67"/>
    <n v="85.76"/>
    <n v="268"/>
    <n v="343.04"/>
    <x v="3"/>
    <x v="1"/>
    <x v="0"/>
  </r>
  <r>
    <d v="2021-02-05T00:00:00"/>
    <s v="P0043"/>
    <n v="7"/>
    <x v="1"/>
    <x v="1"/>
    <n v="0"/>
    <x v="22"/>
    <x v="1"/>
    <x v="1"/>
    <n v="67"/>
    <n v="83.08"/>
    <n v="469"/>
    <n v="581.55999999999995"/>
    <x v="15"/>
    <x v="1"/>
    <x v="0"/>
  </r>
  <r>
    <d v="2021-02-05T00:00:00"/>
    <s v="P0005"/>
    <n v="1"/>
    <x v="2"/>
    <x v="1"/>
    <n v="0"/>
    <x v="23"/>
    <x v="3"/>
    <x v="0"/>
    <n v="133"/>
    <n v="155.61000000000001"/>
    <n v="133"/>
    <n v="155.61000000000001"/>
    <x v="15"/>
    <x v="1"/>
    <x v="0"/>
  </r>
  <r>
    <d v="2021-02-05T00:00:00"/>
    <s v="P0043"/>
    <n v="9"/>
    <x v="2"/>
    <x v="1"/>
    <n v="0"/>
    <x v="22"/>
    <x v="1"/>
    <x v="1"/>
    <n v="67"/>
    <n v="83.08"/>
    <n v="603"/>
    <n v="747.72"/>
    <x v="15"/>
    <x v="1"/>
    <x v="0"/>
  </r>
  <r>
    <d v="2021-02-06T00:00:00"/>
    <s v="P0035"/>
    <n v="1"/>
    <x v="2"/>
    <x v="1"/>
    <n v="0"/>
    <x v="3"/>
    <x v="4"/>
    <x v="3"/>
    <n v="5"/>
    <n v="6.7"/>
    <n v="5"/>
    <n v="6.7"/>
    <x v="16"/>
    <x v="1"/>
    <x v="0"/>
  </r>
  <r>
    <d v="2021-02-09T00:00:00"/>
    <s v="P0034"/>
    <n v="14"/>
    <x v="2"/>
    <x v="0"/>
    <n v="0"/>
    <x v="12"/>
    <x v="4"/>
    <x v="2"/>
    <n v="55"/>
    <n v="58.3"/>
    <n v="770"/>
    <n v="816.19999999999993"/>
    <x v="4"/>
    <x v="1"/>
    <x v="0"/>
  </r>
  <r>
    <d v="2021-02-12T00:00:00"/>
    <s v="P0008"/>
    <n v="7"/>
    <x v="2"/>
    <x v="1"/>
    <n v="0"/>
    <x v="24"/>
    <x v="3"/>
    <x v="1"/>
    <n v="83"/>
    <n v="94.62"/>
    <n v="581"/>
    <n v="662.34"/>
    <x v="6"/>
    <x v="1"/>
    <x v="0"/>
  </r>
  <r>
    <d v="2021-02-12T00:00:00"/>
    <s v="P0023"/>
    <n v="9"/>
    <x v="1"/>
    <x v="1"/>
    <n v="0"/>
    <x v="11"/>
    <x v="0"/>
    <x v="0"/>
    <n v="141"/>
    <n v="149.46"/>
    <n v="1269"/>
    <n v="1345.14"/>
    <x v="6"/>
    <x v="1"/>
    <x v="0"/>
  </r>
  <r>
    <d v="2021-02-15T00:00:00"/>
    <s v="P0027"/>
    <n v="4"/>
    <x v="2"/>
    <x v="0"/>
    <n v="0"/>
    <x v="25"/>
    <x v="4"/>
    <x v="2"/>
    <n v="48"/>
    <n v="57.120000000000005"/>
    <n v="192"/>
    <n v="228.48000000000002"/>
    <x v="17"/>
    <x v="1"/>
    <x v="0"/>
  </r>
  <r>
    <d v="2021-02-18T00:00:00"/>
    <s v="P0015"/>
    <n v="6"/>
    <x v="1"/>
    <x v="1"/>
    <n v="0"/>
    <x v="26"/>
    <x v="2"/>
    <x v="3"/>
    <n v="12"/>
    <n v="15.719999999999999"/>
    <n v="72"/>
    <n v="94.32"/>
    <x v="7"/>
    <x v="1"/>
    <x v="0"/>
  </r>
  <r>
    <d v="2021-02-20T00:00:00"/>
    <s v="P0030"/>
    <n v="11"/>
    <x v="1"/>
    <x v="1"/>
    <n v="0"/>
    <x v="27"/>
    <x v="4"/>
    <x v="0"/>
    <n v="148"/>
    <n v="201.28"/>
    <n v="1628"/>
    <n v="2214.08"/>
    <x v="9"/>
    <x v="1"/>
    <x v="0"/>
  </r>
  <r>
    <d v="2021-02-22T00:00:00"/>
    <s v="P0013"/>
    <n v="5"/>
    <x v="1"/>
    <x v="1"/>
    <n v="0"/>
    <x v="0"/>
    <x v="2"/>
    <x v="1"/>
    <n v="112"/>
    <n v="122.08"/>
    <n v="560"/>
    <n v="610.4"/>
    <x v="18"/>
    <x v="1"/>
    <x v="0"/>
  </r>
  <r>
    <d v="2021-02-23T00:00:00"/>
    <s v="P0025"/>
    <n v="3"/>
    <x v="2"/>
    <x v="1"/>
    <n v="0"/>
    <x v="6"/>
    <x v="0"/>
    <x v="3"/>
    <n v="7"/>
    <n v="8.33"/>
    <n v="21"/>
    <n v="24.990000000000002"/>
    <x v="19"/>
    <x v="1"/>
    <x v="0"/>
  </r>
  <r>
    <d v="2021-02-23T00:00:00"/>
    <s v="P0005"/>
    <n v="2"/>
    <x v="2"/>
    <x v="0"/>
    <n v="0"/>
    <x v="23"/>
    <x v="3"/>
    <x v="0"/>
    <n v="133"/>
    <n v="155.61000000000001"/>
    <n v="266"/>
    <n v="311.22000000000003"/>
    <x v="19"/>
    <x v="1"/>
    <x v="0"/>
  </r>
  <r>
    <d v="2021-02-25T00:00:00"/>
    <s v="P0002"/>
    <n v="4"/>
    <x v="0"/>
    <x v="0"/>
    <n v="0"/>
    <x v="28"/>
    <x v="3"/>
    <x v="1"/>
    <n v="105"/>
    <n v="142.80000000000001"/>
    <n v="420"/>
    <n v="571.20000000000005"/>
    <x v="11"/>
    <x v="1"/>
    <x v="0"/>
  </r>
  <r>
    <d v="2021-02-25T00:00:00"/>
    <s v="P0032"/>
    <n v="11"/>
    <x v="1"/>
    <x v="1"/>
    <n v="0"/>
    <x v="17"/>
    <x v="4"/>
    <x v="1"/>
    <n v="89"/>
    <n v="117.48"/>
    <n v="979"/>
    <n v="1292.28"/>
    <x v="11"/>
    <x v="1"/>
    <x v="0"/>
  </r>
  <r>
    <d v="2021-02-25T00:00:00"/>
    <s v="P0030"/>
    <n v="2"/>
    <x v="2"/>
    <x v="0"/>
    <n v="0"/>
    <x v="27"/>
    <x v="4"/>
    <x v="0"/>
    <n v="148"/>
    <n v="201.28"/>
    <n v="296"/>
    <n v="402.56"/>
    <x v="11"/>
    <x v="1"/>
    <x v="0"/>
  </r>
  <r>
    <d v="2021-02-27T00:00:00"/>
    <s v="P0018"/>
    <n v="11"/>
    <x v="0"/>
    <x v="0"/>
    <n v="0"/>
    <x v="29"/>
    <x v="2"/>
    <x v="3"/>
    <n v="37"/>
    <n v="49.21"/>
    <n v="407"/>
    <n v="541.31000000000006"/>
    <x v="13"/>
    <x v="1"/>
    <x v="0"/>
  </r>
  <r>
    <d v="2021-03-03T00:00:00"/>
    <s v="P0011"/>
    <n v="1"/>
    <x v="2"/>
    <x v="0"/>
    <n v="0"/>
    <x v="30"/>
    <x v="2"/>
    <x v="2"/>
    <n v="44"/>
    <n v="48.4"/>
    <n v="44"/>
    <n v="48.4"/>
    <x v="2"/>
    <x v="2"/>
    <x v="0"/>
  </r>
  <r>
    <d v="2021-03-07T00:00:00"/>
    <s v="P0021"/>
    <n v="9"/>
    <x v="2"/>
    <x v="1"/>
    <n v="0"/>
    <x v="31"/>
    <x v="0"/>
    <x v="0"/>
    <n v="126"/>
    <n v="162.54"/>
    <n v="1134"/>
    <n v="1462.86"/>
    <x v="20"/>
    <x v="2"/>
    <x v="0"/>
  </r>
  <r>
    <d v="2021-03-08T00:00:00"/>
    <s v="P0027"/>
    <n v="6"/>
    <x v="1"/>
    <x v="1"/>
    <n v="0"/>
    <x v="25"/>
    <x v="4"/>
    <x v="2"/>
    <n v="48"/>
    <n v="57.120000000000005"/>
    <n v="288"/>
    <n v="342.72"/>
    <x v="21"/>
    <x v="2"/>
    <x v="0"/>
  </r>
  <r>
    <d v="2021-03-08T00:00:00"/>
    <s v="P0044"/>
    <n v="9"/>
    <x v="1"/>
    <x v="0"/>
    <n v="0"/>
    <x v="10"/>
    <x v="1"/>
    <x v="1"/>
    <n v="76"/>
    <n v="82.08"/>
    <n v="684"/>
    <n v="738.72"/>
    <x v="21"/>
    <x v="2"/>
    <x v="0"/>
  </r>
  <r>
    <d v="2021-03-09T00:00:00"/>
    <s v="P0029"/>
    <n v="6"/>
    <x v="0"/>
    <x v="0"/>
    <n v="0"/>
    <x v="18"/>
    <x v="4"/>
    <x v="2"/>
    <n v="47"/>
    <n v="53.11"/>
    <n v="282"/>
    <n v="318.65999999999997"/>
    <x v="4"/>
    <x v="2"/>
    <x v="0"/>
  </r>
  <r>
    <d v="2021-03-11T00:00:00"/>
    <s v="P0025"/>
    <n v="11"/>
    <x v="2"/>
    <x v="1"/>
    <n v="0"/>
    <x v="6"/>
    <x v="0"/>
    <x v="3"/>
    <n v="7"/>
    <n v="8.33"/>
    <n v="77"/>
    <n v="91.63"/>
    <x v="5"/>
    <x v="2"/>
    <x v="0"/>
  </r>
  <r>
    <d v="2021-03-13T00:00:00"/>
    <s v="P0028"/>
    <n v="10"/>
    <x v="0"/>
    <x v="1"/>
    <n v="0"/>
    <x v="32"/>
    <x v="4"/>
    <x v="3"/>
    <n v="37"/>
    <n v="41.81"/>
    <n v="370"/>
    <n v="418.1"/>
    <x v="22"/>
    <x v="2"/>
    <x v="0"/>
  </r>
  <r>
    <d v="2021-03-15T00:00:00"/>
    <s v="P0039"/>
    <n v="11"/>
    <x v="1"/>
    <x v="1"/>
    <n v="0"/>
    <x v="33"/>
    <x v="1"/>
    <x v="3"/>
    <n v="37"/>
    <n v="42.55"/>
    <n v="407"/>
    <n v="468.04999999999995"/>
    <x v="17"/>
    <x v="2"/>
    <x v="0"/>
  </r>
  <r>
    <d v="2021-03-16T00:00:00"/>
    <s v="P0012"/>
    <n v="14"/>
    <x v="2"/>
    <x v="1"/>
    <n v="0"/>
    <x v="34"/>
    <x v="2"/>
    <x v="1"/>
    <n v="73"/>
    <n v="94.17"/>
    <n v="1022"/>
    <n v="1318.38"/>
    <x v="23"/>
    <x v="2"/>
    <x v="0"/>
  </r>
  <r>
    <d v="2021-03-18T00:00:00"/>
    <s v="P0042"/>
    <n v="8"/>
    <x v="0"/>
    <x v="1"/>
    <n v="0"/>
    <x v="9"/>
    <x v="1"/>
    <x v="0"/>
    <n v="120"/>
    <n v="162"/>
    <n v="960"/>
    <n v="1296"/>
    <x v="7"/>
    <x v="2"/>
    <x v="0"/>
  </r>
  <r>
    <d v="2021-03-19T00:00:00"/>
    <s v="P0028"/>
    <n v="9"/>
    <x v="1"/>
    <x v="1"/>
    <n v="0"/>
    <x v="32"/>
    <x v="4"/>
    <x v="3"/>
    <n v="37"/>
    <n v="41.81"/>
    <n v="333"/>
    <n v="376.29"/>
    <x v="8"/>
    <x v="2"/>
    <x v="0"/>
  </r>
  <r>
    <d v="2021-03-21T00:00:00"/>
    <s v="P0020"/>
    <n v="13"/>
    <x v="1"/>
    <x v="0"/>
    <n v="0"/>
    <x v="13"/>
    <x v="0"/>
    <x v="2"/>
    <n v="61"/>
    <n v="76.25"/>
    <n v="793"/>
    <n v="991.25"/>
    <x v="10"/>
    <x v="2"/>
    <x v="0"/>
  </r>
  <r>
    <d v="2021-03-21T00:00:00"/>
    <s v="P0039"/>
    <n v="7"/>
    <x v="2"/>
    <x v="0"/>
    <n v="0"/>
    <x v="33"/>
    <x v="1"/>
    <x v="3"/>
    <n v="37"/>
    <n v="42.55"/>
    <n v="259"/>
    <n v="297.84999999999997"/>
    <x v="10"/>
    <x v="2"/>
    <x v="0"/>
  </r>
  <r>
    <d v="2021-03-22T00:00:00"/>
    <s v="P0002"/>
    <n v="8"/>
    <x v="1"/>
    <x v="0"/>
    <n v="0"/>
    <x v="28"/>
    <x v="3"/>
    <x v="1"/>
    <n v="105"/>
    <n v="142.80000000000001"/>
    <n v="840"/>
    <n v="1142.4000000000001"/>
    <x v="18"/>
    <x v="2"/>
    <x v="0"/>
  </r>
  <r>
    <d v="2021-03-22T00:00:00"/>
    <s v="P0012"/>
    <n v="4"/>
    <x v="1"/>
    <x v="0"/>
    <n v="0"/>
    <x v="34"/>
    <x v="2"/>
    <x v="1"/>
    <n v="73"/>
    <n v="94.17"/>
    <n v="292"/>
    <n v="376.68"/>
    <x v="18"/>
    <x v="2"/>
    <x v="0"/>
  </r>
  <r>
    <d v="2021-03-25T00:00:00"/>
    <s v="P0024"/>
    <n v="14"/>
    <x v="1"/>
    <x v="1"/>
    <n v="0"/>
    <x v="35"/>
    <x v="0"/>
    <x v="0"/>
    <n v="144"/>
    <n v="156.96"/>
    <n v="2016"/>
    <n v="2197.44"/>
    <x v="11"/>
    <x v="2"/>
    <x v="0"/>
  </r>
  <r>
    <d v="2021-03-25T00:00:00"/>
    <s v="P0006"/>
    <n v="4"/>
    <x v="2"/>
    <x v="1"/>
    <n v="0"/>
    <x v="14"/>
    <x v="3"/>
    <x v="1"/>
    <n v="75"/>
    <n v="85.5"/>
    <n v="300"/>
    <n v="342"/>
    <x v="11"/>
    <x v="2"/>
    <x v="0"/>
  </r>
  <r>
    <d v="2021-03-25T00:00:00"/>
    <s v="P0029"/>
    <n v="8"/>
    <x v="2"/>
    <x v="1"/>
    <n v="0"/>
    <x v="18"/>
    <x v="4"/>
    <x v="2"/>
    <n v="47"/>
    <n v="53.11"/>
    <n v="376"/>
    <n v="424.88"/>
    <x v="11"/>
    <x v="2"/>
    <x v="0"/>
  </r>
  <r>
    <d v="2021-03-25T00:00:00"/>
    <s v="P0038"/>
    <n v="2"/>
    <x v="2"/>
    <x v="0"/>
    <n v="0"/>
    <x v="1"/>
    <x v="1"/>
    <x v="1"/>
    <n v="72"/>
    <n v="79.92"/>
    <n v="144"/>
    <n v="159.84"/>
    <x v="11"/>
    <x v="2"/>
    <x v="0"/>
  </r>
  <r>
    <d v="2021-03-26T00:00:00"/>
    <s v="P0001"/>
    <n v="4"/>
    <x v="2"/>
    <x v="1"/>
    <n v="0"/>
    <x v="15"/>
    <x v="3"/>
    <x v="1"/>
    <n v="98"/>
    <n v="103.88"/>
    <n v="392"/>
    <n v="415.52"/>
    <x v="12"/>
    <x v="2"/>
    <x v="0"/>
  </r>
  <r>
    <d v="2021-03-26T00:00:00"/>
    <s v="P0042"/>
    <n v="1"/>
    <x v="2"/>
    <x v="1"/>
    <n v="0"/>
    <x v="9"/>
    <x v="1"/>
    <x v="0"/>
    <n v="120"/>
    <n v="162"/>
    <n v="120"/>
    <n v="162"/>
    <x v="12"/>
    <x v="2"/>
    <x v="0"/>
  </r>
  <r>
    <d v="2021-03-26T00:00:00"/>
    <s v="P0010"/>
    <n v="9"/>
    <x v="2"/>
    <x v="0"/>
    <n v="0"/>
    <x v="19"/>
    <x v="2"/>
    <x v="0"/>
    <n v="148"/>
    <n v="164.28"/>
    <n v="1332"/>
    <n v="1478.52"/>
    <x v="12"/>
    <x v="2"/>
    <x v="0"/>
  </r>
  <r>
    <d v="2021-03-27T00:00:00"/>
    <s v="P0030"/>
    <n v="3"/>
    <x v="2"/>
    <x v="0"/>
    <n v="0"/>
    <x v="27"/>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9"/>
    <x v="1"/>
    <x v="0"/>
    <n v="120"/>
    <n v="162"/>
    <n v="360"/>
    <n v="486"/>
    <x v="25"/>
    <x v="2"/>
    <x v="0"/>
  </r>
  <r>
    <d v="2021-04-04T00:00:00"/>
    <s v="P0040"/>
    <n v="4"/>
    <x v="2"/>
    <x v="1"/>
    <n v="0"/>
    <x v="16"/>
    <x v="1"/>
    <x v="1"/>
    <n v="90"/>
    <n v="115.2"/>
    <n v="360"/>
    <n v="460.8"/>
    <x v="3"/>
    <x v="3"/>
    <x v="0"/>
  </r>
  <r>
    <d v="2021-04-04T00:00:00"/>
    <s v="P0009"/>
    <n v="9"/>
    <x v="1"/>
    <x v="1"/>
    <n v="0"/>
    <x v="37"/>
    <x v="3"/>
    <x v="3"/>
    <n v="6"/>
    <n v="7.8599999999999994"/>
    <n v="54"/>
    <n v="70.739999999999995"/>
    <x v="3"/>
    <x v="3"/>
    <x v="0"/>
  </r>
  <r>
    <d v="2021-04-05T00:00:00"/>
    <s v="P0031"/>
    <n v="15"/>
    <x v="1"/>
    <x v="0"/>
    <n v="0"/>
    <x v="4"/>
    <x v="4"/>
    <x v="1"/>
    <n v="93"/>
    <n v="104.16"/>
    <n v="1395"/>
    <n v="1562.3999999999999"/>
    <x v="15"/>
    <x v="3"/>
    <x v="0"/>
  </r>
  <r>
    <d v="2021-04-09T00:00:00"/>
    <s v="P0005"/>
    <n v="3"/>
    <x v="1"/>
    <x v="0"/>
    <n v="0"/>
    <x v="23"/>
    <x v="3"/>
    <x v="0"/>
    <n v="133"/>
    <n v="155.61000000000001"/>
    <n v="399"/>
    <n v="466.83000000000004"/>
    <x v="4"/>
    <x v="3"/>
    <x v="0"/>
  </r>
  <r>
    <d v="2021-04-10T00:00:00"/>
    <s v="P0022"/>
    <n v="14"/>
    <x v="2"/>
    <x v="0"/>
    <n v="0"/>
    <x v="21"/>
    <x v="0"/>
    <x v="0"/>
    <n v="121"/>
    <n v="141.57"/>
    <n v="1694"/>
    <n v="1981.98"/>
    <x v="26"/>
    <x v="3"/>
    <x v="0"/>
  </r>
  <r>
    <d v="2021-04-12T00:00:00"/>
    <s v="P0037"/>
    <n v="3"/>
    <x v="2"/>
    <x v="1"/>
    <n v="0"/>
    <x v="7"/>
    <x v="1"/>
    <x v="1"/>
    <n v="67"/>
    <n v="85.76"/>
    <n v="201"/>
    <n v="257.28000000000003"/>
    <x v="6"/>
    <x v="3"/>
    <x v="0"/>
  </r>
  <r>
    <d v="2021-04-12T00:00:00"/>
    <s v="P0029"/>
    <n v="4"/>
    <x v="2"/>
    <x v="0"/>
    <n v="0"/>
    <x v="18"/>
    <x v="4"/>
    <x v="2"/>
    <n v="47"/>
    <n v="53.11"/>
    <n v="188"/>
    <n v="212.44"/>
    <x v="6"/>
    <x v="3"/>
    <x v="0"/>
  </r>
  <r>
    <d v="2021-04-12T00:00:00"/>
    <s v="P0027"/>
    <n v="9"/>
    <x v="2"/>
    <x v="0"/>
    <n v="0"/>
    <x v="25"/>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29"/>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9"/>
    <x v="1"/>
    <x v="0"/>
    <n v="120"/>
    <n v="162"/>
    <n v="720"/>
    <n v="972"/>
    <x v="19"/>
    <x v="3"/>
    <x v="0"/>
  </r>
  <r>
    <d v="2021-04-23T00:00:00"/>
    <s v="P0028"/>
    <n v="10"/>
    <x v="2"/>
    <x v="0"/>
    <n v="0"/>
    <x v="32"/>
    <x v="4"/>
    <x v="3"/>
    <n v="37"/>
    <n v="41.81"/>
    <n v="370"/>
    <n v="418.1"/>
    <x v="19"/>
    <x v="3"/>
    <x v="0"/>
  </r>
  <r>
    <d v="2021-04-24T00:00:00"/>
    <s v="P0030"/>
    <n v="2"/>
    <x v="1"/>
    <x v="0"/>
    <n v="0"/>
    <x v="27"/>
    <x v="4"/>
    <x v="0"/>
    <n v="148"/>
    <n v="201.28"/>
    <n v="296"/>
    <n v="402.56"/>
    <x v="27"/>
    <x v="3"/>
    <x v="0"/>
  </r>
  <r>
    <d v="2021-04-26T00:00:00"/>
    <s v="P0037"/>
    <n v="3"/>
    <x v="2"/>
    <x v="0"/>
    <n v="0"/>
    <x v="7"/>
    <x v="1"/>
    <x v="1"/>
    <n v="67"/>
    <n v="85.76"/>
    <n v="201"/>
    <n v="257.28000000000003"/>
    <x v="12"/>
    <x v="3"/>
    <x v="0"/>
  </r>
  <r>
    <d v="2021-04-29T00:00:00"/>
    <s v="P0030"/>
    <n v="7"/>
    <x v="2"/>
    <x v="0"/>
    <n v="0"/>
    <x v="27"/>
    <x v="4"/>
    <x v="0"/>
    <n v="148"/>
    <n v="201.28"/>
    <n v="1036"/>
    <n v="1408.96"/>
    <x v="28"/>
    <x v="3"/>
    <x v="0"/>
  </r>
  <r>
    <d v="2021-04-30T00:00:00"/>
    <s v="P0029"/>
    <n v="1"/>
    <x v="2"/>
    <x v="0"/>
    <n v="0"/>
    <x v="18"/>
    <x v="4"/>
    <x v="2"/>
    <n v="47"/>
    <n v="53.11"/>
    <n v="47"/>
    <n v="53.11"/>
    <x v="24"/>
    <x v="3"/>
    <x v="0"/>
  </r>
  <r>
    <d v="2021-05-01T00:00:00"/>
    <s v="P0018"/>
    <n v="3"/>
    <x v="1"/>
    <x v="1"/>
    <n v="0"/>
    <x v="29"/>
    <x v="2"/>
    <x v="3"/>
    <n v="37"/>
    <n v="49.21"/>
    <n v="111"/>
    <n v="147.63"/>
    <x v="0"/>
    <x v="4"/>
    <x v="0"/>
  </r>
  <r>
    <d v="2021-05-01T00:00:00"/>
    <s v="P0042"/>
    <n v="1"/>
    <x v="1"/>
    <x v="1"/>
    <n v="0"/>
    <x v="9"/>
    <x v="1"/>
    <x v="0"/>
    <n v="120"/>
    <n v="162"/>
    <n v="120"/>
    <n v="162"/>
    <x v="0"/>
    <x v="4"/>
    <x v="0"/>
  </r>
  <r>
    <d v="2021-05-03T00:00:00"/>
    <s v="P0034"/>
    <n v="3"/>
    <x v="1"/>
    <x v="0"/>
    <n v="0"/>
    <x v="12"/>
    <x v="4"/>
    <x v="2"/>
    <n v="55"/>
    <n v="58.3"/>
    <n v="165"/>
    <n v="174.89999999999998"/>
    <x v="2"/>
    <x v="4"/>
    <x v="0"/>
  </r>
  <r>
    <d v="2021-05-04T00:00:00"/>
    <s v="P0015"/>
    <n v="13"/>
    <x v="1"/>
    <x v="0"/>
    <n v="0"/>
    <x v="26"/>
    <x v="2"/>
    <x v="3"/>
    <n v="12"/>
    <n v="15.719999999999999"/>
    <n v="156"/>
    <n v="204.35999999999999"/>
    <x v="3"/>
    <x v="4"/>
    <x v="0"/>
  </r>
  <r>
    <d v="2021-05-04T00:00:00"/>
    <s v="P0014"/>
    <n v="4"/>
    <x v="2"/>
    <x v="1"/>
    <n v="0"/>
    <x v="8"/>
    <x v="2"/>
    <x v="1"/>
    <n v="112"/>
    <n v="146.72"/>
    <n v="448"/>
    <n v="586.88"/>
    <x v="3"/>
    <x v="4"/>
    <x v="0"/>
  </r>
  <r>
    <d v="2021-05-05T00:00:00"/>
    <s v="P0009"/>
    <n v="13"/>
    <x v="2"/>
    <x v="1"/>
    <n v="0"/>
    <x v="37"/>
    <x v="3"/>
    <x v="3"/>
    <n v="6"/>
    <n v="7.8599999999999994"/>
    <n v="78"/>
    <n v="102.17999999999999"/>
    <x v="15"/>
    <x v="4"/>
    <x v="0"/>
  </r>
  <r>
    <d v="2021-05-06T00:00:00"/>
    <s v="P0008"/>
    <n v="15"/>
    <x v="2"/>
    <x v="0"/>
    <n v="0"/>
    <x v="24"/>
    <x v="3"/>
    <x v="1"/>
    <n v="83"/>
    <n v="94.62"/>
    <n v="1245"/>
    <n v="1419.3000000000002"/>
    <x v="16"/>
    <x v="4"/>
    <x v="0"/>
  </r>
  <r>
    <d v="2021-05-06T00:00:00"/>
    <s v="P0009"/>
    <n v="6"/>
    <x v="1"/>
    <x v="0"/>
    <n v="0"/>
    <x v="37"/>
    <x v="3"/>
    <x v="3"/>
    <n v="6"/>
    <n v="7.8599999999999994"/>
    <n v="36"/>
    <n v="47.16"/>
    <x v="16"/>
    <x v="4"/>
    <x v="0"/>
  </r>
  <r>
    <d v="2021-05-07T00:00:00"/>
    <s v="P0018"/>
    <n v="1"/>
    <x v="2"/>
    <x v="1"/>
    <n v="0"/>
    <x v="29"/>
    <x v="2"/>
    <x v="3"/>
    <n v="37"/>
    <n v="49.21"/>
    <n v="37"/>
    <n v="49.21"/>
    <x v="20"/>
    <x v="4"/>
    <x v="0"/>
  </r>
  <r>
    <d v="2021-05-09T00:00:00"/>
    <s v="P0016"/>
    <n v="6"/>
    <x v="1"/>
    <x v="0"/>
    <n v="0"/>
    <x v="20"/>
    <x v="2"/>
    <x v="3"/>
    <n v="13"/>
    <n v="16.64"/>
    <n v="78"/>
    <n v="99.84"/>
    <x v="4"/>
    <x v="4"/>
    <x v="0"/>
  </r>
  <r>
    <d v="2021-05-09T00:00:00"/>
    <s v="P0028"/>
    <n v="8"/>
    <x v="2"/>
    <x v="1"/>
    <n v="0"/>
    <x v="32"/>
    <x v="4"/>
    <x v="3"/>
    <n v="37"/>
    <n v="41.81"/>
    <n v="296"/>
    <n v="334.48"/>
    <x v="4"/>
    <x v="4"/>
    <x v="0"/>
  </r>
  <r>
    <d v="2021-05-12T00:00:00"/>
    <s v="P0016"/>
    <n v="3"/>
    <x v="2"/>
    <x v="0"/>
    <n v="0"/>
    <x v="20"/>
    <x v="2"/>
    <x v="3"/>
    <n v="13"/>
    <n v="16.64"/>
    <n v="39"/>
    <n v="49.92"/>
    <x v="6"/>
    <x v="4"/>
    <x v="0"/>
  </r>
  <r>
    <d v="2021-05-12T00:00:00"/>
    <s v="P0035"/>
    <n v="15"/>
    <x v="2"/>
    <x v="0"/>
    <n v="0"/>
    <x v="3"/>
    <x v="4"/>
    <x v="3"/>
    <n v="5"/>
    <n v="6.7"/>
    <n v="75"/>
    <n v="100.5"/>
    <x v="6"/>
    <x v="4"/>
    <x v="0"/>
  </r>
  <r>
    <d v="2021-05-13T00:00:00"/>
    <s v="P0029"/>
    <n v="4"/>
    <x v="2"/>
    <x v="0"/>
    <n v="0"/>
    <x v="18"/>
    <x v="4"/>
    <x v="2"/>
    <n v="47"/>
    <n v="53.11"/>
    <n v="188"/>
    <n v="212.44"/>
    <x v="22"/>
    <x v="4"/>
    <x v="0"/>
  </r>
  <r>
    <d v="2021-05-20T00:00:00"/>
    <s v="P0042"/>
    <n v="2"/>
    <x v="1"/>
    <x v="1"/>
    <n v="0"/>
    <x v="9"/>
    <x v="1"/>
    <x v="0"/>
    <n v="120"/>
    <n v="162"/>
    <n v="240"/>
    <n v="324"/>
    <x v="9"/>
    <x v="4"/>
    <x v="0"/>
  </r>
  <r>
    <d v="2021-05-23T00:00:00"/>
    <s v="P0040"/>
    <n v="11"/>
    <x v="2"/>
    <x v="0"/>
    <n v="0"/>
    <x v="16"/>
    <x v="1"/>
    <x v="1"/>
    <n v="90"/>
    <n v="115.2"/>
    <n v="990"/>
    <n v="1267.2"/>
    <x v="19"/>
    <x v="4"/>
    <x v="0"/>
  </r>
  <r>
    <d v="2021-05-30T00:00:00"/>
    <s v="P0023"/>
    <n v="13"/>
    <x v="1"/>
    <x v="0"/>
    <n v="0"/>
    <x v="11"/>
    <x v="0"/>
    <x v="0"/>
    <n v="141"/>
    <n v="149.46"/>
    <n v="1833"/>
    <n v="1942.98"/>
    <x v="24"/>
    <x v="4"/>
    <x v="0"/>
  </r>
  <r>
    <d v="2021-05-30T00:00:00"/>
    <s v="P0013"/>
    <n v="6"/>
    <x v="1"/>
    <x v="1"/>
    <n v="0"/>
    <x v="0"/>
    <x v="2"/>
    <x v="1"/>
    <n v="112"/>
    <n v="122.08"/>
    <n v="672"/>
    <n v="732.48"/>
    <x v="24"/>
    <x v="4"/>
    <x v="0"/>
  </r>
  <r>
    <d v="2021-06-03T00:00:00"/>
    <s v="P0021"/>
    <n v="10"/>
    <x v="2"/>
    <x v="1"/>
    <n v="0"/>
    <x v="31"/>
    <x v="0"/>
    <x v="0"/>
    <n v="126"/>
    <n v="162.54"/>
    <n v="1260"/>
    <n v="1625.3999999999999"/>
    <x v="2"/>
    <x v="5"/>
    <x v="0"/>
  </r>
  <r>
    <d v="2021-06-04T00:00:00"/>
    <s v="P0020"/>
    <n v="8"/>
    <x v="0"/>
    <x v="0"/>
    <n v="0"/>
    <x v="13"/>
    <x v="0"/>
    <x v="2"/>
    <n v="61"/>
    <n v="76.25"/>
    <n v="488"/>
    <n v="610"/>
    <x v="3"/>
    <x v="5"/>
    <x v="0"/>
  </r>
  <r>
    <d v="2021-06-04T00:00:00"/>
    <s v="P0020"/>
    <n v="12"/>
    <x v="1"/>
    <x v="1"/>
    <n v="0"/>
    <x v="13"/>
    <x v="0"/>
    <x v="2"/>
    <n v="61"/>
    <n v="76.25"/>
    <n v="732"/>
    <n v="915"/>
    <x v="3"/>
    <x v="5"/>
    <x v="0"/>
  </r>
  <r>
    <d v="2021-06-05T00:00:00"/>
    <s v="P0022"/>
    <n v="15"/>
    <x v="0"/>
    <x v="0"/>
    <n v="0"/>
    <x v="21"/>
    <x v="0"/>
    <x v="0"/>
    <n v="121"/>
    <n v="141.57"/>
    <n v="1815"/>
    <n v="2123.5499999999997"/>
    <x v="15"/>
    <x v="5"/>
    <x v="0"/>
  </r>
  <r>
    <d v="2021-06-05T00:00:00"/>
    <s v="P0035"/>
    <n v="10"/>
    <x v="2"/>
    <x v="0"/>
    <n v="0"/>
    <x v="3"/>
    <x v="4"/>
    <x v="3"/>
    <n v="5"/>
    <n v="6.7"/>
    <n v="50"/>
    <n v="67"/>
    <x v="15"/>
    <x v="5"/>
    <x v="0"/>
  </r>
  <r>
    <d v="2021-06-06T00:00:00"/>
    <s v="P0033"/>
    <n v="6"/>
    <x v="2"/>
    <x v="0"/>
    <n v="0"/>
    <x v="38"/>
    <x v="4"/>
    <x v="1"/>
    <n v="95"/>
    <n v="119.7"/>
    <n v="570"/>
    <n v="718.2"/>
    <x v="16"/>
    <x v="5"/>
    <x v="0"/>
  </r>
  <r>
    <d v="2021-06-08T00:00:00"/>
    <s v="P0028"/>
    <n v="11"/>
    <x v="2"/>
    <x v="0"/>
    <n v="0"/>
    <x v="32"/>
    <x v="4"/>
    <x v="3"/>
    <n v="37"/>
    <n v="41.81"/>
    <n v="407"/>
    <n v="459.91"/>
    <x v="21"/>
    <x v="5"/>
    <x v="0"/>
  </r>
  <r>
    <d v="2021-06-08T00:00:00"/>
    <s v="P0004"/>
    <n v="11"/>
    <x v="0"/>
    <x v="1"/>
    <n v="0"/>
    <x v="2"/>
    <x v="3"/>
    <x v="2"/>
    <n v="44"/>
    <n v="48.84"/>
    <n v="484"/>
    <n v="537.24"/>
    <x v="21"/>
    <x v="5"/>
    <x v="0"/>
  </r>
  <r>
    <d v="2021-06-09T00:00:00"/>
    <s v="P0001"/>
    <n v="7"/>
    <x v="2"/>
    <x v="0"/>
    <n v="0"/>
    <x v="15"/>
    <x v="3"/>
    <x v="1"/>
    <n v="98"/>
    <n v="103.88"/>
    <n v="686"/>
    <n v="727.16"/>
    <x v="4"/>
    <x v="5"/>
    <x v="0"/>
  </r>
  <r>
    <d v="2021-06-11T00:00:00"/>
    <s v="P0032"/>
    <n v="12"/>
    <x v="0"/>
    <x v="1"/>
    <n v="0"/>
    <x v="17"/>
    <x v="4"/>
    <x v="1"/>
    <n v="89"/>
    <n v="117.48"/>
    <n v="1068"/>
    <n v="1409.76"/>
    <x v="5"/>
    <x v="5"/>
    <x v="0"/>
  </r>
  <r>
    <d v="2021-06-12T00:00:00"/>
    <s v="P0041"/>
    <n v="6"/>
    <x v="2"/>
    <x v="0"/>
    <n v="0"/>
    <x v="41"/>
    <x v="1"/>
    <x v="0"/>
    <n v="138"/>
    <n v="173.88"/>
    <n v="828"/>
    <n v="1043.28"/>
    <x v="6"/>
    <x v="5"/>
    <x v="0"/>
  </r>
  <r>
    <d v="2021-06-14T00:00:00"/>
    <s v="P0025"/>
    <n v="10"/>
    <x v="1"/>
    <x v="1"/>
    <n v="0"/>
    <x v="6"/>
    <x v="0"/>
    <x v="3"/>
    <n v="7"/>
    <n v="8.33"/>
    <n v="70"/>
    <n v="83.3"/>
    <x v="29"/>
    <x v="5"/>
    <x v="0"/>
  </r>
  <r>
    <d v="2021-06-16T00:00:00"/>
    <s v="P0019"/>
    <n v="5"/>
    <x v="0"/>
    <x v="1"/>
    <n v="0"/>
    <x v="40"/>
    <x v="2"/>
    <x v="0"/>
    <n v="150"/>
    <n v="210"/>
    <n v="750"/>
    <n v="1050"/>
    <x v="23"/>
    <x v="5"/>
    <x v="0"/>
  </r>
  <r>
    <d v="2021-06-16T00:00:00"/>
    <s v="P0015"/>
    <n v="12"/>
    <x v="1"/>
    <x v="1"/>
    <n v="0"/>
    <x v="26"/>
    <x v="2"/>
    <x v="3"/>
    <n v="12"/>
    <n v="15.719999999999999"/>
    <n v="144"/>
    <n v="188.64"/>
    <x v="23"/>
    <x v="5"/>
    <x v="0"/>
  </r>
  <r>
    <d v="2021-06-16T00:00:00"/>
    <s v="P0039"/>
    <n v="11"/>
    <x v="2"/>
    <x v="1"/>
    <n v="0"/>
    <x v="33"/>
    <x v="1"/>
    <x v="3"/>
    <n v="37"/>
    <n v="42.55"/>
    <n v="407"/>
    <n v="468.04999999999995"/>
    <x v="23"/>
    <x v="5"/>
    <x v="0"/>
  </r>
  <r>
    <d v="2021-06-18T00:00:00"/>
    <s v="P0025"/>
    <n v="13"/>
    <x v="2"/>
    <x v="1"/>
    <n v="0"/>
    <x v="6"/>
    <x v="0"/>
    <x v="3"/>
    <n v="7"/>
    <n v="8.33"/>
    <n v="91"/>
    <n v="108.29"/>
    <x v="7"/>
    <x v="5"/>
    <x v="0"/>
  </r>
  <r>
    <d v="2021-06-19T00:00:00"/>
    <s v="P0041"/>
    <n v="5"/>
    <x v="2"/>
    <x v="0"/>
    <n v="0"/>
    <x v="41"/>
    <x v="1"/>
    <x v="0"/>
    <n v="138"/>
    <n v="173.88"/>
    <n v="690"/>
    <n v="869.4"/>
    <x v="8"/>
    <x v="5"/>
    <x v="0"/>
  </r>
  <r>
    <d v="2021-06-20T00:00:00"/>
    <s v="P0016"/>
    <n v="1"/>
    <x v="0"/>
    <x v="1"/>
    <n v="0"/>
    <x v="20"/>
    <x v="2"/>
    <x v="3"/>
    <n v="13"/>
    <n v="16.64"/>
    <n v="13"/>
    <n v="16.64"/>
    <x v="9"/>
    <x v="5"/>
    <x v="0"/>
  </r>
  <r>
    <d v="2021-06-23T00:00:00"/>
    <s v="P0016"/>
    <n v="4"/>
    <x v="2"/>
    <x v="0"/>
    <n v="0"/>
    <x v="20"/>
    <x v="2"/>
    <x v="3"/>
    <n v="13"/>
    <n v="16.64"/>
    <n v="52"/>
    <n v="66.56"/>
    <x v="19"/>
    <x v="5"/>
    <x v="0"/>
  </r>
  <r>
    <d v="2021-06-24T00:00:00"/>
    <s v="P0011"/>
    <n v="13"/>
    <x v="2"/>
    <x v="0"/>
    <n v="0"/>
    <x v="30"/>
    <x v="2"/>
    <x v="2"/>
    <n v="44"/>
    <n v="48.4"/>
    <n v="572"/>
    <n v="629.19999999999993"/>
    <x v="27"/>
    <x v="5"/>
    <x v="0"/>
  </r>
  <r>
    <d v="2021-06-26T00:00:00"/>
    <s v="P0009"/>
    <n v="7"/>
    <x v="1"/>
    <x v="0"/>
    <n v="0"/>
    <x v="37"/>
    <x v="3"/>
    <x v="3"/>
    <n v="6"/>
    <n v="7.8599999999999994"/>
    <n v="42"/>
    <n v="55.019999999999996"/>
    <x v="12"/>
    <x v="5"/>
    <x v="0"/>
  </r>
  <r>
    <d v="2021-06-27T00:00:00"/>
    <s v="P0005"/>
    <n v="11"/>
    <x v="2"/>
    <x v="1"/>
    <n v="0"/>
    <x v="23"/>
    <x v="3"/>
    <x v="0"/>
    <n v="133"/>
    <n v="155.61000000000001"/>
    <n v="1463"/>
    <n v="1711.71"/>
    <x v="13"/>
    <x v="5"/>
    <x v="0"/>
  </r>
  <r>
    <d v="2021-06-28T00:00:00"/>
    <s v="P0021"/>
    <n v="2"/>
    <x v="1"/>
    <x v="1"/>
    <n v="0"/>
    <x v="31"/>
    <x v="0"/>
    <x v="0"/>
    <n v="126"/>
    <n v="162.54"/>
    <n v="252"/>
    <n v="325.08"/>
    <x v="14"/>
    <x v="5"/>
    <x v="0"/>
  </r>
  <r>
    <d v="2021-06-28T00:00:00"/>
    <s v="P0035"/>
    <n v="7"/>
    <x v="1"/>
    <x v="0"/>
    <n v="0"/>
    <x v="3"/>
    <x v="4"/>
    <x v="3"/>
    <n v="5"/>
    <n v="6.7"/>
    <n v="35"/>
    <n v="46.9"/>
    <x v="14"/>
    <x v="5"/>
    <x v="0"/>
  </r>
  <r>
    <d v="2021-06-29T00:00:00"/>
    <s v="P0014"/>
    <n v="4"/>
    <x v="2"/>
    <x v="0"/>
    <n v="0"/>
    <x v="8"/>
    <x v="2"/>
    <x v="1"/>
    <n v="112"/>
    <n v="146.72"/>
    <n v="448"/>
    <n v="586.88"/>
    <x v="28"/>
    <x v="5"/>
    <x v="0"/>
  </r>
  <r>
    <d v="2021-07-01T00:00:00"/>
    <s v="P0005"/>
    <n v="11"/>
    <x v="2"/>
    <x v="1"/>
    <n v="0"/>
    <x v="23"/>
    <x v="3"/>
    <x v="0"/>
    <n v="133"/>
    <n v="155.61000000000001"/>
    <n v="1463"/>
    <n v="1711.71"/>
    <x v="0"/>
    <x v="6"/>
    <x v="0"/>
  </r>
  <r>
    <d v="2021-07-02T00:00:00"/>
    <s v="P0010"/>
    <n v="11"/>
    <x v="2"/>
    <x v="1"/>
    <n v="0"/>
    <x v="19"/>
    <x v="2"/>
    <x v="0"/>
    <n v="148"/>
    <n v="164.28"/>
    <n v="1628"/>
    <n v="1807.08"/>
    <x v="1"/>
    <x v="6"/>
    <x v="0"/>
  </r>
  <r>
    <d v="2021-07-03T00:00:00"/>
    <s v="P0033"/>
    <n v="9"/>
    <x v="1"/>
    <x v="1"/>
    <n v="0"/>
    <x v="38"/>
    <x v="4"/>
    <x v="1"/>
    <n v="95"/>
    <n v="119.7"/>
    <n v="855"/>
    <n v="1077.3"/>
    <x v="2"/>
    <x v="6"/>
    <x v="0"/>
  </r>
  <r>
    <d v="2021-07-03T00:00:00"/>
    <s v="P0003"/>
    <n v="8"/>
    <x v="1"/>
    <x v="1"/>
    <n v="0"/>
    <x v="5"/>
    <x v="3"/>
    <x v="1"/>
    <n v="71"/>
    <n v="80.94"/>
    <n v="568"/>
    <n v="647.52"/>
    <x v="2"/>
    <x v="6"/>
    <x v="0"/>
  </r>
  <r>
    <d v="2021-07-05T00:00:00"/>
    <s v="P0002"/>
    <n v="8"/>
    <x v="2"/>
    <x v="0"/>
    <n v="0"/>
    <x v="28"/>
    <x v="3"/>
    <x v="1"/>
    <n v="105"/>
    <n v="142.80000000000001"/>
    <n v="840"/>
    <n v="1142.4000000000001"/>
    <x v="15"/>
    <x v="6"/>
    <x v="0"/>
  </r>
  <r>
    <d v="2021-07-06T00:00:00"/>
    <s v="P0041"/>
    <n v="15"/>
    <x v="2"/>
    <x v="1"/>
    <n v="0"/>
    <x v="41"/>
    <x v="1"/>
    <x v="0"/>
    <n v="138"/>
    <n v="173.88"/>
    <n v="2070"/>
    <n v="2608.1999999999998"/>
    <x v="16"/>
    <x v="6"/>
    <x v="0"/>
  </r>
  <r>
    <d v="2021-07-08T00:00:00"/>
    <s v="P0004"/>
    <n v="10"/>
    <x v="2"/>
    <x v="0"/>
    <n v="0"/>
    <x v="2"/>
    <x v="3"/>
    <x v="2"/>
    <n v="44"/>
    <n v="48.84"/>
    <n v="440"/>
    <n v="488.40000000000003"/>
    <x v="21"/>
    <x v="6"/>
    <x v="0"/>
  </r>
  <r>
    <d v="2021-07-10T00:00:00"/>
    <s v="P0034"/>
    <n v="6"/>
    <x v="0"/>
    <x v="1"/>
    <n v="0"/>
    <x v="12"/>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1"/>
    <x v="0"/>
    <x v="0"/>
    <n v="141"/>
    <n v="149.46"/>
    <n v="1128"/>
    <n v="1195.68"/>
    <x v="23"/>
    <x v="6"/>
    <x v="0"/>
  </r>
  <r>
    <d v="2021-07-18T00:00:00"/>
    <s v="P0027"/>
    <n v="14"/>
    <x v="1"/>
    <x v="0"/>
    <n v="0"/>
    <x v="25"/>
    <x v="4"/>
    <x v="2"/>
    <n v="48"/>
    <n v="57.120000000000005"/>
    <n v="672"/>
    <n v="799.68000000000006"/>
    <x v="7"/>
    <x v="6"/>
    <x v="0"/>
  </r>
  <r>
    <d v="2021-07-20T00:00:00"/>
    <s v="P0038"/>
    <n v="11"/>
    <x v="1"/>
    <x v="0"/>
    <n v="0"/>
    <x v="1"/>
    <x v="1"/>
    <x v="1"/>
    <n v="72"/>
    <n v="79.92"/>
    <n v="792"/>
    <n v="879.12"/>
    <x v="9"/>
    <x v="6"/>
    <x v="0"/>
  </r>
  <r>
    <d v="2021-07-20T00:00:00"/>
    <s v="P0043"/>
    <n v="5"/>
    <x v="2"/>
    <x v="0"/>
    <n v="0"/>
    <x v="22"/>
    <x v="1"/>
    <x v="1"/>
    <n v="67"/>
    <n v="83.08"/>
    <n v="335"/>
    <n v="415.4"/>
    <x v="9"/>
    <x v="6"/>
    <x v="0"/>
  </r>
  <r>
    <d v="2021-07-21T00:00:00"/>
    <s v="P0029"/>
    <n v="15"/>
    <x v="2"/>
    <x v="0"/>
    <n v="0"/>
    <x v="18"/>
    <x v="4"/>
    <x v="2"/>
    <n v="47"/>
    <n v="53.11"/>
    <n v="705"/>
    <n v="796.65"/>
    <x v="10"/>
    <x v="6"/>
    <x v="0"/>
  </r>
  <r>
    <d v="2021-07-22T00:00:00"/>
    <s v="P0026"/>
    <n v="3"/>
    <x v="0"/>
    <x v="1"/>
    <n v="0"/>
    <x v="42"/>
    <x v="4"/>
    <x v="3"/>
    <n v="18"/>
    <n v="24.66"/>
    <n v="54"/>
    <n v="73.98"/>
    <x v="18"/>
    <x v="6"/>
    <x v="0"/>
  </r>
  <r>
    <d v="2021-07-22T00:00:00"/>
    <s v="P0024"/>
    <n v="14"/>
    <x v="1"/>
    <x v="1"/>
    <n v="0"/>
    <x v="35"/>
    <x v="0"/>
    <x v="0"/>
    <n v="144"/>
    <n v="156.96"/>
    <n v="2016"/>
    <n v="2197.44"/>
    <x v="18"/>
    <x v="6"/>
    <x v="0"/>
  </r>
  <r>
    <d v="2021-07-23T00:00:00"/>
    <s v="P0036"/>
    <n v="7"/>
    <x v="0"/>
    <x v="0"/>
    <n v="0"/>
    <x v="43"/>
    <x v="4"/>
    <x v="1"/>
    <n v="90"/>
    <n v="96.3"/>
    <n v="630"/>
    <n v="674.1"/>
    <x v="19"/>
    <x v="6"/>
    <x v="0"/>
  </r>
  <r>
    <d v="2021-07-23T00:00:00"/>
    <s v="P0037"/>
    <n v="8"/>
    <x v="2"/>
    <x v="0"/>
    <n v="0"/>
    <x v="7"/>
    <x v="1"/>
    <x v="1"/>
    <n v="67"/>
    <n v="85.76"/>
    <n v="536"/>
    <n v="686.08"/>
    <x v="19"/>
    <x v="6"/>
    <x v="0"/>
  </r>
  <r>
    <d v="2021-07-24T00:00:00"/>
    <s v="P0009"/>
    <n v="4"/>
    <x v="1"/>
    <x v="1"/>
    <n v="0"/>
    <x v="37"/>
    <x v="3"/>
    <x v="3"/>
    <n v="6"/>
    <n v="7.8599999999999994"/>
    <n v="24"/>
    <n v="31.439999999999998"/>
    <x v="27"/>
    <x v="6"/>
    <x v="0"/>
  </r>
  <r>
    <d v="2021-07-29T00:00:00"/>
    <s v="P0044"/>
    <n v="15"/>
    <x v="1"/>
    <x v="1"/>
    <n v="0"/>
    <x v="10"/>
    <x v="1"/>
    <x v="1"/>
    <n v="76"/>
    <n v="82.08"/>
    <n v="1140"/>
    <n v="1231.2"/>
    <x v="28"/>
    <x v="6"/>
    <x v="0"/>
  </r>
  <r>
    <d v="2021-08-01T00:00:00"/>
    <s v="P0001"/>
    <n v="11"/>
    <x v="2"/>
    <x v="1"/>
    <n v="0"/>
    <x v="15"/>
    <x v="3"/>
    <x v="1"/>
    <n v="98"/>
    <n v="103.88"/>
    <n v="1078"/>
    <n v="1142.6799999999998"/>
    <x v="0"/>
    <x v="7"/>
    <x v="0"/>
  </r>
  <r>
    <d v="2021-08-02T00:00:00"/>
    <s v="P0023"/>
    <n v="3"/>
    <x v="2"/>
    <x v="0"/>
    <n v="0"/>
    <x v="11"/>
    <x v="0"/>
    <x v="0"/>
    <n v="141"/>
    <n v="149.46"/>
    <n v="423"/>
    <n v="448.38"/>
    <x v="1"/>
    <x v="7"/>
    <x v="0"/>
  </r>
  <r>
    <d v="2021-08-03T00:00:00"/>
    <s v="P0022"/>
    <n v="13"/>
    <x v="1"/>
    <x v="0"/>
    <n v="0"/>
    <x v="21"/>
    <x v="0"/>
    <x v="0"/>
    <n v="121"/>
    <n v="141.57"/>
    <n v="1573"/>
    <n v="1840.4099999999999"/>
    <x v="2"/>
    <x v="7"/>
    <x v="0"/>
  </r>
  <r>
    <d v="2021-08-03T00:00:00"/>
    <s v="P0034"/>
    <n v="12"/>
    <x v="1"/>
    <x v="0"/>
    <n v="0"/>
    <x v="12"/>
    <x v="4"/>
    <x v="2"/>
    <n v="55"/>
    <n v="58.3"/>
    <n v="660"/>
    <n v="699.59999999999991"/>
    <x v="2"/>
    <x v="7"/>
    <x v="0"/>
  </r>
  <r>
    <d v="2021-08-05T00:00:00"/>
    <s v="P0028"/>
    <n v="14"/>
    <x v="2"/>
    <x v="1"/>
    <n v="0"/>
    <x v="32"/>
    <x v="4"/>
    <x v="3"/>
    <n v="37"/>
    <n v="41.81"/>
    <n v="518"/>
    <n v="585.34"/>
    <x v="15"/>
    <x v="7"/>
    <x v="0"/>
  </r>
  <r>
    <d v="2021-08-06T00:00:00"/>
    <s v="P0037"/>
    <n v="1"/>
    <x v="0"/>
    <x v="1"/>
    <n v="0"/>
    <x v="7"/>
    <x v="1"/>
    <x v="1"/>
    <n v="67"/>
    <n v="85.76"/>
    <n v="67"/>
    <n v="85.76"/>
    <x v="16"/>
    <x v="7"/>
    <x v="0"/>
  </r>
  <r>
    <d v="2021-08-10T00:00:00"/>
    <s v="P0005"/>
    <n v="4"/>
    <x v="0"/>
    <x v="1"/>
    <n v="0"/>
    <x v="23"/>
    <x v="3"/>
    <x v="0"/>
    <n v="133"/>
    <n v="155.61000000000001"/>
    <n v="532"/>
    <n v="622.44000000000005"/>
    <x v="26"/>
    <x v="7"/>
    <x v="0"/>
  </r>
  <r>
    <d v="2021-08-10T00:00:00"/>
    <s v="P0044"/>
    <n v="10"/>
    <x v="1"/>
    <x v="1"/>
    <n v="0"/>
    <x v="10"/>
    <x v="1"/>
    <x v="1"/>
    <n v="76"/>
    <n v="82.08"/>
    <n v="760"/>
    <n v="820.8"/>
    <x v="26"/>
    <x v="7"/>
    <x v="0"/>
  </r>
  <r>
    <d v="2021-08-10T00:00:00"/>
    <s v="P0006"/>
    <n v="6"/>
    <x v="2"/>
    <x v="1"/>
    <n v="0"/>
    <x v="14"/>
    <x v="3"/>
    <x v="1"/>
    <n v="75"/>
    <n v="85.5"/>
    <n v="450"/>
    <n v="513"/>
    <x v="26"/>
    <x v="7"/>
    <x v="0"/>
  </r>
  <r>
    <d v="2021-08-11T00:00:00"/>
    <s v="P0023"/>
    <n v="4"/>
    <x v="2"/>
    <x v="0"/>
    <n v="0"/>
    <x v="11"/>
    <x v="0"/>
    <x v="0"/>
    <n v="141"/>
    <n v="149.46"/>
    <n v="564"/>
    <n v="597.84"/>
    <x v="5"/>
    <x v="7"/>
    <x v="0"/>
  </r>
  <r>
    <d v="2021-08-13T00:00:00"/>
    <s v="P0011"/>
    <n v="13"/>
    <x v="2"/>
    <x v="0"/>
    <n v="0"/>
    <x v="30"/>
    <x v="2"/>
    <x v="2"/>
    <n v="44"/>
    <n v="48.4"/>
    <n v="572"/>
    <n v="629.19999999999993"/>
    <x v="22"/>
    <x v="7"/>
    <x v="0"/>
  </r>
  <r>
    <d v="2021-08-13T00:00:00"/>
    <s v="P0027"/>
    <n v="9"/>
    <x v="2"/>
    <x v="0"/>
    <n v="0"/>
    <x v="25"/>
    <x v="4"/>
    <x v="2"/>
    <n v="48"/>
    <n v="57.120000000000005"/>
    <n v="432"/>
    <n v="514.08000000000004"/>
    <x v="22"/>
    <x v="7"/>
    <x v="0"/>
  </r>
  <r>
    <d v="2021-08-16T00:00:00"/>
    <s v="P0003"/>
    <n v="3"/>
    <x v="1"/>
    <x v="0"/>
    <n v="0"/>
    <x v="5"/>
    <x v="3"/>
    <x v="1"/>
    <n v="71"/>
    <n v="80.94"/>
    <n v="213"/>
    <n v="242.82"/>
    <x v="23"/>
    <x v="7"/>
    <x v="0"/>
  </r>
  <r>
    <d v="2021-08-18T00:00:00"/>
    <s v="P0025"/>
    <n v="6"/>
    <x v="2"/>
    <x v="0"/>
    <n v="0"/>
    <x v="6"/>
    <x v="0"/>
    <x v="3"/>
    <n v="7"/>
    <n v="8.33"/>
    <n v="42"/>
    <n v="49.980000000000004"/>
    <x v="7"/>
    <x v="7"/>
    <x v="0"/>
  </r>
  <r>
    <d v="2021-08-20T00:00:00"/>
    <s v="P0020"/>
    <n v="15"/>
    <x v="2"/>
    <x v="1"/>
    <n v="0"/>
    <x v="13"/>
    <x v="0"/>
    <x v="2"/>
    <n v="61"/>
    <n v="76.25"/>
    <n v="915"/>
    <n v="1143.75"/>
    <x v="9"/>
    <x v="7"/>
    <x v="0"/>
  </r>
  <r>
    <d v="2021-08-20T00:00:00"/>
    <s v="P0031"/>
    <n v="9"/>
    <x v="2"/>
    <x v="0"/>
    <n v="0"/>
    <x v="4"/>
    <x v="4"/>
    <x v="1"/>
    <n v="93"/>
    <n v="104.16"/>
    <n v="837"/>
    <n v="937.43999999999994"/>
    <x v="9"/>
    <x v="7"/>
    <x v="0"/>
  </r>
  <r>
    <d v="2021-08-20T00:00:00"/>
    <s v="P0028"/>
    <n v="13"/>
    <x v="2"/>
    <x v="0"/>
    <n v="0"/>
    <x v="32"/>
    <x v="4"/>
    <x v="3"/>
    <n v="37"/>
    <n v="41.81"/>
    <n v="481"/>
    <n v="543.53"/>
    <x v="9"/>
    <x v="7"/>
    <x v="0"/>
  </r>
  <r>
    <d v="2021-08-26T00:00:00"/>
    <s v="P0039"/>
    <n v="4"/>
    <x v="2"/>
    <x v="0"/>
    <n v="0"/>
    <x v="33"/>
    <x v="1"/>
    <x v="3"/>
    <n v="37"/>
    <n v="42.55"/>
    <n v="148"/>
    <n v="170.2"/>
    <x v="12"/>
    <x v="7"/>
    <x v="0"/>
  </r>
  <r>
    <d v="2021-08-29T00:00:00"/>
    <s v="P0034"/>
    <n v="12"/>
    <x v="0"/>
    <x v="0"/>
    <n v="0"/>
    <x v="12"/>
    <x v="4"/>
    <x v="2"/>
    <n v="55"/>
    <n v="58.3"/>
    <n v="660"/>
    <n v="699.59999999999991"/>
    <x v="28"/>
    <x v="7"/>
    <x v="0"/>
  </r>
  <r>
    <d v="2021-08-30T00:00:00"/>
    <s v="P0013"/>
    <n v="13"/>
    <x v="2"/>
    <x v="0"/>
    <n v="0"/>
    <x v="0"/>
    <x v="2"/>
    <x v="1"/>
    <n v="112"/>
    <n v="122.08"/>
    <n v="1456"/>
    <n v="1587.04"/>
    <x v="24"/>
    <x v="7"/>
    <x v="0"/>
  </r>
  <r>
    <d v="2021-08-31T00:00:00"/>
    <s v="P0001"/>
    <n v="2"/>
    <x v="2"/>
    <x v="0"/>
    <n v="0"/>
    <x v="15"/>
    <x v="3"/>
    <x v="1"/>
    <n v="98"/>
    <n v="103.88"/>
    <n v="196"/>
    <n v="207.76"/>
    <x v="25"/>
    <x v="7"/>
    <x v="0"/>
  </r>
  <r>
    <d v="2021-08-31T00:00:00"/>
    <s v="P0035"/>
    <n v="11"/>
    <x v="2"/>
    <x v="0"/>
    <n v="0"/>
    <x v="3"/>
    <x v="4"/>
    <x v="3"/>
    <n v="5"/>
    <n v="6.7"/>
    <n v="55"/>
    <n v="73.7"/>
    <x v="25"/>
    <x v="7"/>
    <x v="0"/>
  </r>
  <r>
    <d v="2021-09-01T00:00:00"/>
    <s v="P0024"/>
    <n v="1"/>
    <x v="0"/>
    <x v="1"/>
    <n v="0"/>
    <x v="35"/>
    <x v="0"/>
    <x v="0"/>
    <n v="144"/>
    <n v="156.96"/>
    <n v="144"/>
    <n v="156.96"/>
    <x v="0"/>
    <x v="8"/>
    <x v="0"/>
  </r>
  <r>
    <d v="2021-09-01T00:00:00"/>
    <s v="P0003"/>
    <n v="14"/>
    <x v="1"/>
    <x v="0"/>
    <n v="0"/>
    <x v="5"/>
    <x v="3"/>
    <x v="1"/>
    <n v="71"/>
    <n v="80.94"/>
    <n v="994"/>
    <n v="1133.1599999999999"/>
    <x v="0"/>
    <x v="8"/>
    <x v="0"/>
  </r>
  <r>
    <d v="2021-09-03T00:00:00"/>
    <s v="P0041"/>
    <n v="8"/>
    <x v="2"/>
    <x v="0"/>
    <n v="0"/>
    <x v="41"/>
    <x v="1"/>
    <x v="0"/>
    <n v="138"/>
    <n v="173.88"/>
    <n v="1104"/>
    <n v="1391.04"/>
    <x v="2"/>
    <x v="8"/>
    <x v="0"/>
  </r>
  <r>
    <d v="2021-09-04T00:00:00"/>
    <s v="P0028"/>
    <n v="7"/>
    <x v="2"/>
    <x v="0"/>
    <n v="0"/>
    <x v="32"/>
    <x v="4"/>
    <x v="3"/>
    <n v="37"/>
    <n v="41.81"/>
    <n v="259"/>
    <n v="292.67"/>
    <x v="3"/>
    <x v="8"/>
    <x v="0"/>
  </r>
  <r>
    <d v="2021-09-04T00:00:00"/>
    <s v="P0023"/>
    <n v="15"/>
    <x v="2"/>
    <x v="0"/>
    <n v="0"/>
    <x v="11"/>
    <x v="0"/>
    <x v="0"/>
    <n v="141"/>
    <n v="149.46"/>
    <n v="2115"/>
    <n v="2241.9"/>
    <x v="3"/>
    <x v="8"/>
    <x v="0"/>
  </r>
  <r>
    <d v="2021-09-05T00:00:00"/>
    <s v="P0032"/>
    <n v="1"/>
    <x v="2"/>
    <x v="1"/>
    <n v="0"/>
    <x v="17"/>
    <x v="4"/>
    <x v="1"/>
    <n v="89"/>
    <n v="117.48"/>
    <n v="89"/>
    <n v="117.48"/>
    <x v="15"/>
    <x v="8"/>
    <x v="0"/>
  </r>
  <r>
    <d v="2021-09-07T00:00:00"/>
    <s v="P0019"/>
    <n v="5"/>
    <x v="2"/>
    <x v="0"/>
    <n v="0"/>
    <x v="40"/>
    <x v="2"/>
    <x v="0"/>
    <n v="150"/>
    <n v="210"/>
    <n v="750"/>
    <n v="1050"/>
    <x v="20"/>
    <x v="8"/>
    <x v="0"/>
  </r>
  <r>
    <d v="2021-09-09T00:00:00"/>
    <s v="P0044"/>
    <n v="4"/>
    <x v="2"/>
    <x v="0"/>
    <n v="0"/>
    <x v="10"/>
    <x v="1"/>
    <x v="1"/>
    <n v="76"/>
    <n v="82.08"/>
    <n v="304"/>
    <n v="328.32"/>
    <x v="4"/>
    <x v="8"/>
    <x v="0"/>
  </r>
  <r>
    <d v="2021-09-10T00:00:00"/>
    <s v="P0030"/>
    <n v="6"/>
    <x v="2"/>
    <x v="0"/>
    <n v="0"/>
    <x v="27"/>
    <x v="4"/>
    <x v="0"/>
    <n v="148"/>
    <n v="201.28"/>
    <n v="888"/>
    <n v="1207.68"/>
    <x v="26"/>
    <x v="8"/>
    <x v="0"/>
  </r>
  <r>
    <d v="2021-09-10T00:00:00"/>
    <s v="P0001"/>
    <n v="9"/>
    <x v="0"/>
    <x v="0"/>
    <n v="0"/>
    <x v="15"/>
    <x v="3"/>
    <x v="1"/>
    <n v="98"/>
    <n v="103.88"/>
    <n v="882"/>
    <n v="934.92"/>
    <x v="26"/>
    <x v="8"/>
    <x v="0"/>
  </r>
  <r>
    <d v="2021-09-10T00:00:00"/>
    <s v="P0026"/>
    <n v="2"/>
    <x v="2"/>
    <x v="0"/>
    <n v="0"/>
    <x v="42"/>
    <x v="4"/>
    <x v="3"/>
    <n v="18"/>
    <n v="24.66"/>
    <n v="36"/>
    <n v="49.32"/>
    <x v="26"/>
    <x v="8"/>
    <x v="0"/>
  </r>
  <r>
    <d v="2021-09-11T00:00:00"/>
    <s v="P0001"/>
    <n v="6"/>
    <x v="0"/>
    <x v="0"/>
    <n v="0"/>
    <x v="15"/>
    <x v="3"/>
    <x v="1"/>
    <n v="98"/>
    <n v="103.88"/>
    <n v="588"/>
    <n v="623.28"/>
    <x v="5"/>
    <x v="8"/>
    <x v="0"/>
  </r>
  <r>
    <d v="2021-09-13T00:00:00"/>
    <s v="P0041"/>
    <n v="7"/>
    <x v="2"/>
    <x v="1"/>
    <n v="0"/>
    <x v="41"/>
    <x v="1"/>
    <x v="0"/>
    <n v="138"/>
    <n v="173.88"/>
    <n v="966"/>
    <n v="1217.1599999999999"/>
    <x v="22"/>
    <x v="8"/>
    <x v="0"/>
  </r>
  <r>
    <d v="2021-09-15T00:00:00"/>
    <s v="P0042"/>
    <n v="6"/>
    <x v="2"/>
    <x v="0"/>
    <n v="0"/>
    <x v="9"/>
    <x v="1"/>
    <x v="0"/>
    <n v="120"/>
    <n v="162"/>
    <n v="720"/>
    <n v="972"/>
    <x v="17"/>
    <x v="8"/>
    <x v="0"/>
  </r>
  <r>
    <d v="2021-09-15T00:00:00"/>
    <s v="P0042"/>
    <n v="14"/>
    <x v="2"/>
    <x v="0"/>
    <n v="0"/>
    <x v="9"/>
    <x v="1"/>
    <x v="0"/>
    <n v="120"/>
    <n v="162"/>
    <n v="1680"/>
    <n v="2268"/>
    <x v="17"/>
    <x v="8"/>
    <x v="0"/>
  </r>
  <r>
    <d v="2021-09-21T00:00:00"/>
    <s v="P0020"/>
    <n v="7"/>
    <x v="0"/>
    <x v="1"/>
    <n v="0"/>
    <x v="13"/>
    <x v="0"/>
    <x v="2"/>
    <n v="61"/>
    <n v="76.25"/>
    <n v="427"/>
    <n v="533.75"/>
    <x v="10"/>
    <x v="8"/>
    <x v="0"/>
  </r>
  <r>
    <d v="2021-09-22T00:00:00"/>
    <s v="P0040"/>
    <n v="2"/>
    <x v="1"/>
    <x v="1"/>
    <n v="0"/>
    <x v="16"/>
    <x v="1"/>
    <x v="1"/>
    <n v="90"/>
    <n v="115.2"/>
    <n v="180"/>
    <n v="230.4"/>
    <x v="18"/>
    <x v="8"/>
    <x v="0"/>
  </r>
  <r>
    <d v="2021-09-22T00:00:00"/>
    <s v="P0002"/>
    <n v="4"/>
    <x v="2"/>
    <x v="1"/>
    <n v="0"/>
    <x v="28"/>
    <x v="3"/>
    <x v="1"/>
    <n v="105"/>
    <n v="142.80000000000001"/>
    <n v="420"/>
    <n v="571.20000000000005"/>
    <x v="18"/>
    <x v="8"/>
    <x v="0"/>
  </r>
  <r>
    <d v="2021-09-23T00:00:00"/>
    <s v="P0018"/>
    <n v="12"/>
    <x v="2"/>
    <x v="1"/>
    <n v="0"/>
    <x v="29"/>
    <x v="2"/>
    <x v="3"/>
    <n v="37"/>
    <n v="49.21"/>
    <n v="444"/>
    <n v="590.52"/>
    <x v="19"/>
    <x v="8"/>
    <x v="0"/>
  </r>
  <r>
    <d v="2021-09-23T00:00:00"/>
    <s v="P0021"/>
    <n v="7"/>
    <x v="1"/>
    <x v="0"/>
    <n v="0"/>
    <x v="31"/>
    <x v="0"/>
    <x v="0"/>
    <n v="126"/>
    <n v="162.54"/>
    <n v="882"/>
    <n v="1137.78"/>
    <x v="19"/>
    <x v="8"/>
    <x v="0"/>
  </r>
  <r>
    <d v="2021-09-27T00:00:00"/>
    <s v="P0034"/>
    <n v="1"/>
    <x v="2"/>
    <x v="1"/>
    <n v="0"/>
    <x v="12"/>
    <x v="4"/>
    <x v="2"/>
    <n v="55"/>
    <n v="58.3"/>
    <n v="55"/>
    <n v="58.3"/>
    <x v="13"/>
    <x v="8"/>
    <x v="0"/>
  </r>
  <r>
    <d v="2021-09-30T00:00:00"/>
    <s v="P0014"/>
    <n v="9"/>
    <x v="1"/>
    <x v="0"/>
    <n v="0"/>
    <x v="8"/>
    <x v="2"/>
    <x v="1"/>
    <n v="112"/>
    <n v="146.72"/>
    <n v="1008"/>
    <n v="1320.48"/>
    <x v="24"/>
    <x v="8"/>
    <x v="0"/>
  </r>
  <r>
    <d v="2021-09-30T00:00:00"/>
    <s v="P0006"/>
    <n v="5"/>
    <x v="1"/>
    <x v="0"/>
    <n v="0"/>
    <x v="14"/>
    <x v="3"/>
    <x v="1"/>
    <n v="75"/>
    <n v="85.5"/>
    <n v="375"/>
    <n v="427.5"/>
    <x v="24"/>
    <x v="8"/>
    <x v="0"/>
  </r>
  <r>
    <d v="2021-10-01T00:00:00"/>
    <s v="P0030"/>
    <n v="14"/>
    <x v="1"/>
    <x v="1"/>
    <n v="0"/>
    <x v="27"/>
    <x v="4"/>
    <x v="0"/>
    <n v="148"/>
    <n v="201.28"/>
    <n v="2072"/>
    <n v="2817.92"/>
    <x v="0"/>
    <x v="9"/>
    <x v="0"/>
  </r>
  <r>
    <d v="2021-10-02T00:00:00"/>
    <s v="P0014"/>
    <n v="15"/>
    <x v="2"/>
    <x v="0"/>
    <n v="0"/>
    <x v="8"/>
    <x v="2"/>
    <x v="1"/>
    <n v="112"/>
    <n v="146.72"/>
    <n v="1680"/>
    <n v="2200.8000000000002"/>
    <x v="1"/>
    <x v="9"/>
    <x v="0"/>
  </r>
  <r>
    <d v="2021-10-03T00:00:00"/>
    <s v="P0019"/>
    <n v="9"/>
    <x v="2"/>
    <x v="0"/>
    <n v="0"/>
    <x v="40"/>
    <x v="2"/>
    <x v="0"/>
    <n v="150"/>
    <n v="210"/>
    <n v="1350"/>
    <n v="1890"/>
    <x v="2"/>
    <x v="9"/>
    <x v="0"/>
  </r>
  <r>
    <d v="2021-10-06T00:00:00"/>
    <s v="P0035"/>
    <n v="1"/>
    <x v="2"/>
    <x v="0"/>
    <n v="0"/>
    <x v="3"/>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7"/>
    <x v="4"/>
    <x v="1"/>
    <n v="89"/>
    <n v="117.48"/>
    <n v="979"/>
    <n v="1292.28"/>
    <x v="4"/>
    <x v="9"/>
    <x v="0"/>
  </r>
  <r>
    <d v="2021-10-10T00:00:00"/>
    <s v="P0035"/>
    <n v="14"/>
    <x v="2"/>
    <x v="1"/>
    <n v="0"/>
    <x v="3"/>
    <x v="4"/>
    <x v="3"/>
    <n v="5"/>
    <n v="6.7"/>
    <n v="70"/>
    <n v="93.8"/>
    <x v="26"/>
    <x v="9"/>
    <x v="0"/>
  </r>
  <r>
    <d v="2021-10-11T00:00:00"/>
    <s v="P0011"/>
    <n v="15"/>
    <x v="2"/>
    <x v="1"/>
    <n v="0"/>
    <x v="30"/>
    <x v="2"/>
    <x v="2"/>
    <n v="44"/>
    <n v="48.4"/>
    <n v="660"/>
    <n v="726"/>
    <x v="5"/>
    <x v="9"/>
    <x v="0"/>
  </r>
  <r>
    <d v="2021-10-12T00:00:00"/>
    <s v="P0027"/>
    <n v="8"/>
    <x v="1"/>
    <x v="0"/>
    <n v="0"/>
    <x v="25"/>
    <x v="4"/>
    <x v="2"/>
    <n v="48"/>
    <n v="57.120000000000005"/>
    <n v="384"/>
    <n v="456.96000000000004"/>
    <x v="6"/>
    <x v="9"/>
    <x v="0"/>
  </r>
  <r>
    <d v="2021-10-17T00:00:00"/>
    <s v="P0001"/>
    <n v="13"/>
    <x v="2"/>
    <x v="0"/>
    <n v="0"/>
    <x v="15"/>
    <x v="3"/>
    <x v="1"/>
    <n v="98"/>
    <n v="103.88"/>
    <n v="1274"/>
    <n v="1350.44"/>
    <x v="30"/>
    <x v="9"/>
    <x v="0"/>
  </r>
  <r>
    <d v="2021-10-18T00:00:00"/>
    <s v="P0025"/>
    <n v="6"/>
    <x v="1"/>
    <x v="1"/>
    <n v="0"/>
    <x v="6"/>
    <x v="0"/>
    <x v="3"/>
    <n v="7"/>
    <n v="8.33"/>
    <n v="42"/>
    <n v="49.980000000000004"/>
    <x v="7"/>
    <x v="9"/>
    <x v="0"/>
  </r>
  <r>
    <d v="2021-10-18T00:00:00"/>
    <s v="P0021"/>
    <n v="13"/>
    <x v="1"/>
    <x v="1"/>
    <n v="0"/>
    <x v="31"/>
    <x v="0"/>
    <x v="0"/>
    <n v="126"/>
    <n v="162.54"/>
    <n v="1638"/>
    <n v="2113.02"/>
    <x v="7"/>
    <x v="9"/>
    <x v="0"/>
  </r>
  <r>
    <d v="2021-10-22T00:00:00"/>
    <s v="P0011"/>
    <n v="7"/>
    <x v="2"/>
    <x v="1"/>
    <n v="0"/>
    <x v="30"/>
    <x v="2"/>
    <x v="2"/>
    <n v="44"/>
    <n v="48.4"/>
    <n v="308"/>
    <n v="338.8"/>
    <x v="18"/>
    <x v="9"/>
    <x v="0"/>
  </r>
  <r>
    <d v="2021-10-22T00:00:00"/>
    <s v="P0024"/>
    <n v="13"/>
    <x v="1"/>
    <x v="1"/>
    <n v="0"/>
    <x v="35"/>
    <x v="0"/>
    <x v="0"/>
    <n v="144"/>
    <n v="156.96"/>
    <n v="1872"/>
    <n v="2040.48"/>
    <x v="18"/>
    <x v="9"/>
    <x v="0"/>
  </r>
  <r>
    <d v="2021-10-22T00:00:00"/>
    <s v="P0009"/>
    <n v="1"/>
    <x v="2"/>
    <x v="1"/>
    <n v="0"/>
    <x v="37"/>
    <x v="3"/>
    <x v="3"/>
    <n v="6"/>
    <n v="7.8599999999999994"/>
    <n v="6"/>
    <n v="7.8599999999999994"/>
    <x v="18"/>
    <x v="9"/>
    <x v="0"/>
  </r>
  <r>
    <d v="2021-10-24T00:00:00"/>
    <s v="P0011"/>
    <n v="3"/>
    <x v="0"/>
    <x v="1"/>
    <n v="0"/>
    <x v="30"/>
    <x v="2"/>
    <x v="2"/>
    <n v="44"/>
    <n v="48.4"/>
    <n v="132"/>
    <n v="145.19999999999999"/>
    <x v="27"/>
    <x v="9"/>
    <x v="0"/>
  </r>
  <r>
    <d v="2021-10-25T00:00:00"/>
    <s v="P0044"/>
    <n v="9"/>
    <x v="1"/>
    <x v="1"/>
    <n v="0"/>
    <x v="10"/>
    <x v="1"/>
    <x v="1"/>
    <n v="76"/>
    <n v="82.08"/>
    <n v="684"/>
    <n v="738.72"/>
    <x v="11"/>
    <x v="9"/>
    <x v="0"/>
  </r>
  <r>
    <d v="2021-10-26T00:00:00"/>
    <s v="P0004"/>
    <n v="6"/>
    <x v="0"/>
    <x v="1"/>
    <n v="0"/>
    <x v="2"/>
    <x v="3"/>
    <x v="2"/>
    <n v="44"/>
    <n v="48.84"/>
    <n v="264"/>
    <n v="293.04000000000002"/>
    <x v="12"/>
    <x v="9"/>
    <x v="0"/>
  </r>
  <r>
    <d v="2021-10-28T00:00:00"/>
    <s v="P0008"/>
    <n v="1"/>
    <x v="2"/>
    <x v="1"/>
    <n v="0"/>
    <x v="24"/>
    <x v="3"/>
    <x v="1"/>
    <n v="83"/>
    <n v="94.62"/>
    <n v="83"/>
    <n v="94.62"/>
    <x v="14"/>
    <x v="9"/>
    <x v="0"/>
  </r>
  <r>
    <d v="2021-10-29T00:00:00"/>
    <s v="P0038"/>
    <n v="14"/>
    <x v="1"/>
    <x v="0"/>
    <n v="0"/>
    <x v="1"/>
    <x v="1"/>
    <x v="1"/>
    <n v="72"/>
    <n v="79.92"/>
    <n v="1008"/>
    <n v="1118.8800000000001"/>
    <x v="28"/>
    <x v="9"/>
    <x v="0"/>
  </r>
  <r>
    <d v="2021-10-31T00:00:00"/>
    <s v="P0021"/>
    <n v="6"/>
    <x v="1"/>
    <x v="1"/>
    <n v="0"/>
    <x v="31"/>
    <x v="0"/>
    <x v="0"/>
    <n v="126"/>
    <n v="162.54"/>
    <n v="756"/>
    <n v="975.24"/>
    <x v="25"/>
    <x v="9"/>
    <x v="0"/>
  </r>
  <r>
    <d v="2021-11-03T00:00:00"/>
    <s v="P0013"/>
    <n v="12"/>
    <x v="2"/>
    <x v="1"/>
    <n v="0"/>
    <x v="0"/>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9"/>
    <x v="1"/>
    <x v="0"/>
    <n v="120"/>
    <n v="162"/>
    <n v="720"/>
    <n v="972"/>
    <x v="26"/>
    <x v="10"/>
    <x v="0"/>
  </r>
  <r>
    <d v="2021-11-11T00:00:00"/>
    <s v="P0040"/>
    <n v="12"/>
    <x v="0"/>
    <x v="0"/>
    <n v="0"/>
    <x v="16"/>
    <x v="1"/>
    <x v="1"/>
    <n v="90"/>
    <n v="115.2"/>
    <n v="1080"/>
    <n v="1382.4"/>
    <x v="5"/>
    <x v="10"/>
    <x v="0"/>
  </r>
  <r>
    <d v="2021-11-12T00:00:00"/>
    <s v="P0010"/>
    <n v="3"/>
    <x v="1"/>
    <x v="1"/>
    <n v="0"/>
    <x v="19"/>
    <x v="2"/>
    <x v="0"/>
    <n v="148"/>
    <n v="164.28"/>
    <n v="444"/>
    <n v="492.84000000000003"/>
    <x v="6"/>
    <x v="10"/>
    <x v="0"/>
  </r>
  <r>
    <d v="2021-11-20T00:00:00"/>
    <s v="P0034"/>
    <n v="14"/>
    <x v="1"/>
    <x v="0"/>
    <n v="0"/>
    <x v="12"/>
    <x v="4"/>
    <x v="2"/>
    <n v="55"/>
    <n v="58.3"/>
    <n v="770"/>
    <n v="816.19999999999993"/>
    <x v="9"/>
    <x v="10"/>
    <x v="0"/>
  </r>
  <r>
    <d v="2021-11-20T00:00:00"/>
    <s v="P0008"/>
    <n v="11"/>
    <x v="1"/>
    <x v="1"/>
    <n v="0"/>
    <x v="24"/>
    <x v="3"/>
    <x v="1"/>
    <n v="83"/>
    <n v="94.62"/>
    <n v="913"/>
    <n v="1040.8200000000002"/>
    <x v="9"/>
    <x v="10"/>
    <x v="0"/>
  </r>
  <r>
    <d v="2021-11-21T00:00:00"/>
    <s v="P0014"/>
    <n v="1"/>
    <x v="0"/>
    <x v="0"/>
    <n v="0"/>
    <x v="8"/>
    <x v="2"/>
    <x v="1"/>
    <n v="112"/>
    <n v="146.72"/>
    <n v="112"/>
    <n v="146.72"/>
    <x v="10"/>
    <x v="10"/>
    <x v="0"/>
  </r>
  <r>
    <d v="2021-11-21T00:00:00"/>
    <s v="P0006"/>
    <n v="1"/>
    <x v="1"/>
    <x v="1"/>
    <n v="0"/>
    <x v="14"/>
    <x v="3"/>
    <x v="1"/>
    <n v="75"/>
    <n v="85.5"/>
    <n v="75"/>
    <n v="85.5"/>
    <x v="10"/>
    <x v="10"/>
    <x v="0"/>
  </r>
  <r>
    <d v="2021-11-27T00:00:00"/>
    <s v="P0012"/>
    <n v="8"/>
    <x v="1"/>
    <x v="0"/>
    <n v="0"/>
    <x v="34"/>
    <x v="2"/>
    <x v="1"/>
    <n v="73"/>
    <n v="94.17"/>
    <n v="584"/>
    <n v="753.36"/>
    <x v="13"/>
    <x v="10"/>
    <x v="0"/>
  </r>
  <r>
    <d v="2021-11-28T00:00:00"/>
    <s v="P0040"/>
    <n v="2"/>
    <x v="2"/>
    <x v="1"/>
    <n v="0"/>
    <x v="16"/>
    <x v="1"/>
    <x v="1"/>
    <n v="90"/>
    <n v="115.2"/>
    <n v="180"/>
    <n v="230.4"/>
    <x v="14"/>
    <x v="10"/>
    <x v="0"/>
  </r>
  <r>
    <d v="2021-11-30T00:00:00"/>
    <s v="P0039"/>
    <n v="15"/>
    <x v="2"/>
    <x v="0"/>
    <n v="0"/>
    <x v="33"/>
    <x v="1"/>
    <x v="3"/>
    <n v="37"/>
    <n v="42.55"/>
    <n v="555"/>
    <n v="638.25"/>
    <x v="24"/>
    <x v="10"/>
    <x v="0"/>
  </r>
  <r>
    <d v="2021-12-02T00:00:00"/>
    <s v="P0016"/>
    <n v="10"/>
    <x v="2"/>
    <x v="1"/>
    <n v="0"/>
    <x v="20"/>
    <x v="2"/>
    <x v="3"/>
    <n v="13"/>
    <n v="16.64"/>
    <n v="130"/>
    <n v="166.4"/>
    <x v="1"/>
    <x v="11"/>
    <x v="0"/>
  </r>
  <r>
    <d v="2021-12-03T00:00:00"/>
    <s v="P0034"/>
    <n v="2"/>
    <x v="1"/>
    <x v="1"/>
    <n v="0"/>
    <x v="12"/>
    <x v="4"/>
    <x v="2"/>
    <n v="55"/>
    <n v="58.3"/>
    <n v="110"/>
    <n v="116.6"/>
    <x v="2"/>
    <x v="11"/>
    <x v="0"/>
  </r>
  <r>
    <d v="2021-12-03T00:00:00"/>
    <s v="P0019"/>
    <n v="8"/>
    <x v="1"/>
    <x v="0"/>
    <n v="0"/>
    <x v="40"/>
    <x v="2"/>
    <x v="0"/>
    <n v="150"/>
    <n v="210"/>
    <n v="1200"/>
    <n v="1680"/>
    <x v="2"/>
    <x v="11"/>
    <x v="0"/>
  </r>
  <r>
    <d v="2021-12-05T00:00:00"/>
    <s v="P0004"/>
    <n v="15"/>
    <x v="2"/>
    <x v="1"/>
    <n v="0"/>
    <x v="2"/>
    <x v="3"/>
    <x v="2"/>
    <n v="44"/>
    <n v="48.84"/>
    <n v="660"/>
    <n v="732.6"/>
    <x v="15"/>
    <x v="11"/>
    <x v="0"/>
  </r>
  <r>
    <d v="2021-12-05T00:00:00"/>
    <s v="P0010"/>
    <n v="1"/>
    <x v="2"/>
    <x v="0"/>
    <n v="0"/>
    <x v="19"/>
    <x v="2"/>
    <x v="0"/>
    <n v="148"/>
    <n v="164.28"/>
    <n v="148"/>
    <n v="164.28"/>
    <x v="15"/>
    <x v="11"/>
    <x v="0"/>
  </r>
  <r>
    <d v="2021-12-07T00:00:00"/>
    <s v="P0013"/>
    <n v="8"/>
    <x v="2"/>
    <x v="0"/>
    <n v="0"/>
    <x v="0"/>
    <x v="2"/>
    <x v="1"/>
    <n v="112"/>
    <n v="122.08"/>
    <n v="896"/>
    <n v="976.64"/>
    <x v="20"/>
    <x v="11"/>
    <x v="0"/>
  </r>
  <r>
    <d v="2021-12-08T00:00:00"/>
    <s v="P0044"/>
    <n v="14"/>
    <x v="2"/>
    <x v="0"/>
    <n v="0"/>
    <x v="10"/>
    <x v="1"/>
    <x v="1"/>
    <n v="76"/>
    <n v="82.08"/>
    <n v="1064"/>
    <n v="1149.1199999999999"/>
    <x v="21"/>
    <x v="11"/>
    <x v="0"/>
  </r>
  <r>
    <d v="2021-12-14T00:00:00"/>
    <s v="P0042"/>
    <n v="4"/>
    <x v="2"/>
    <x v="0"/>
    <n v="0"/>
    <x v="9"/>
    <x v="1"/>
    <x v="0"/>
    <n v="120"/>
    <n v="162"/>
    <n v="480"/>
    <n v="648"/>
    <x v="29"/>
    <x v="11"/>
    <x v="0"/>
  </r>
  <r>
    <d v="2021-12-18T00:00:00"/>
    <s v="P0003"/>
    <n v="2"/>
    <x v="2"/>
    <x v="1"/>
    <n v="0"/>
    <x v="5"/>
    <x v="3"/>
    <x v="1"/>
    <n v="71"/>
    <n v="80.94"/>
    <n v="142"/>
    <n v="161.88"/>
    <x v="7"/>
    <x v="11"/>
    <x v="0"/>
  </r>
  <r>
    <d v="2021-12-18T00:00:00"/>
    <s v="P0022"/>
    <n v="8"/>
    <x v="1"/>
    <x v="1"/>
    <n v="0"/>
    <x v="21"/>
    <x v="0"/>
    <x v="0"/>
    <n v="121"/>
    <n v="141.57"/>
    <n v="968"/>
    <n v="1132.56"/>
    <x v="7"/>
    <x v="11"/>
    <x v="0"/>
  </r>
  <r>
    <d v="2021-12-19T00:00:00"/>
    <s v="P0023"/>
    <n v="12"/>
    <x v="2"/>
    <x v="0"/>
    <n v="0"/>
    <x v="11"/>
    <x v="0"/>
    <x v="0"/>
    <n v="141"/>
    <n v="149.46"/>
    <n v="1692"/>
    <n v="1793.52"/>
    <x v="8"/>
    <x v="11"/>
    <x v="0"/>
  </r>
  <r>
    <d v="2021-12-19T00:00:00"/>
    <s v="P0029"/>
    <n v="3"/>
    <x v="0"/>
    <x v="0"/>
    <n v="0"/>
    <x v="18"/>
    <x v="4"/>
    <x v="2"/>
    <n v="47"/>
    <n v="53.11"/>
    <n v="141"/>
    <n v="159.32999999999998"/>
    <x v="8"/>
    <x v="11"/>
    <x v="0"/>
  </r>
  <r>
    <d v="2021-12-19T00:00:00"/>
    <s v="P0011"/>
    <n v="10"/>
    <x v="1"/>
    <x v="0"/>
    <n v="0"/>
    <x v="30"/>
    <x v="2"/>
    <x v="2"/>
    <n v="44"/>
    <n v="48.4"/>
    <n v="440"/>
    <n v="484"/>
    <x v="8"/>
    <x v="11"/>
    <x v="0"/>
  </r>
  <r>
    <d v="2021-12-20T00:00:00"/>
    <s v="P0012"/>
    <n v="14"/>
    <x v="2"/>
    <x v="0"/>
    <n v="0"/>
    <x v="34"/>
    <x v="2"/>
    <x v="1"/>
    <n v="73"/>
    <n v="94.17"/>
    <n v="1022"/>
    <n v="1318.38"/>
    <x v="9"/>
    <x v="11"/>
    <x v="0"/>
  </r>
  <r>
    <d v="2021-12-21T00:00:00"/>
    <s v="P0026"/>
    <n v="10"/>
    <x v="1"/>
    <x v="1"/>
    <n v="0"/>
    <x v="42"/>
    <x v="4"/>
    <x v="3"/>
    <n v="18"/>
    <n v="24.66"/>
    <n v="180"/>
    <n v="246.6"/>
    <x v="10"/>
    <x v="11"/>
    <x v="0"/>
  </r>
  <r>
    <d v="2021-12-24T00:00:00"/>
    <s v="P0042"/>
    <n v="8"/>
    <x v="0"/>
    <x v="1"/>
    <n v="0"/>
    <x v="9"/>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8"/>
    <x v="4"/>
    <x v="2"/>
    <n v="47"/>
    <n v="53.11"/>
    <n v="658"/>
    <n v="743.54"/>
    <x v="13"/>
    <x v="11"/>
    <x v="0"/>
  </r>
  <r>
    <d v="2021-12-28T00:00:00"/>
    <s v="P0029"/>
    <n v="6"/>
    <x v="2"/>
    <x v="1"/>
    <n v="0"/>
    <x v="18"/>
    <x v="4"/>
    <x v="2"/>
    <n v="47"/>
    <n v="53.11"/>
    <n v="282"/>
    <n v="318.65999999999997"/>
    <x v="14"/>
    <x v="11"/>
    <x v="0"/>
  </r>
  <r>
    <d v="2021-12-30T00:00:00"/>
    <s v="P0010"/>
    <n v="13"/>
    <x v="1"/>
    <x v="0"/>
    <n v="0"/>
    <x v="19"/>
    <x v="2"/>
    <x v="0"/>
    <n v="148"/>
    <n v="164.28"/>
    <n v="1924"/>
    <n v="2135.64"/>
    <x v="24"/>
    <x v="11"/>
    <x v="0"/>
  </r>
  <r>
    <d v="2022-01-01T00:00:00"/>
    <s v="P0022"/>
    <n v="1"/>
    <x v="0"/>
    <x v="1"/>
    <n v="0"/>
    <x v="21"/>
    <x v="0"/>
    <x v="0"/>
    <n v="121"/>
    <n v="141.57"/>
    <n v="121"/>
    <n v="141.57"/>
    <x v="0"/>
    <x v="0"/>
    <x v="1"/>
  </r>
  <r>
    <d v="2022-01-02T00:00:00"/>
    <s v="P0010"/>
    <n v="7"/>
    <x v="2"/>
    <x v="1"/>
    <n v="0"/>
    <x v="19"/>
    <x v="2"/>
    <x v="0"/>
    <n v="148"/>
    <n v="164.28"/>
    <n v="1036"/>
    <n v="1149.96"/>
    <x v="1"/>
    <x v="0"/>
    <x v="1"/>
  </r>
  <r>
    <d v="2022-01-02T00:00:00"/>
    <s v="P0015"/>
    <n v="2"/>
    <x v="1"/>
    <x v="1"/>
    <n v="0"/>
    <x v="26"/>
    <x v="2"/>
    <x v="3"/>
    <n v="12"/>
    <n v="15.719999999999999"/>
    <n v="24"/>
    <n v="31.439999999999998"/>
    <x v="1"/>
    <x v="0"/>
    <x v="1"/>
  </r>
  <r>
    <d v="2022-01-02T00:00:00"/>
    <s v="P0033"/>
    <n v="1"/>
    <x v="2"/>
    <x v="1"/>
    <n v="0"/>
    <x v="38"/>
    <x v="4"/>
    <x v="1"/>
    <n v="95"/>
    <n v="119.7"/>
    <n v="95"/>
    <n v="119.7"/>
    <x v="1"/>
    <x v="0"/>
    <x v="1"/>
  </r>
  <r>
    <d v="2022-01-03T00:00:00"/>
    <s v="P0043"/>
    <n v="9"/>
    <x v="2"/>
    <x v="1"/>
    <n v="0"/>
    <x v="22"/>
    <x v="1"/>
    <x v="1"/>
    <n v="67"/>
    <n v="83.08"/>
    <n v="603"/>
    <n v="747.72"/>
    <x v="2"/>
    <x v="0"/>
    <x v="1"/>
  </r>
  <r>
    <d v="2022-01-04T00:00:00"/>
    <s v="P0012"/>
    <n v="8"/>
    <x v="2"/>
    <x v="0"/>
    <n v="0"/>
    <x v="34"/>
    <x v="2"/>
    <x v="1"/>
    <n v="73"/>
    <n v="94.17"/>
    <n v="584"/>
    <n v="753.36"/>
    <x v="3"/>
    <x v="0"/>
    <x v="1"/>
  </r>
  <r>
    <d v="2022-01-04T00:00:00"/>
    <s v="P0029"/>
    <n v="1"/>
    <x v="1"/>
    <x v="0"/>
    <n v="0"/>
    <x v="18"/>
    <x v="4"/>
    <x v="2"/>
    <n v="47"/>
    <n v="53.11"/>
    <n v="47"/>
    <n v="53.11"/>
    <x v="3"/>
    <x v="0"/>
    <x v="1"/>
  </r>
  <r>
    <d v="2022-01-09T00:00:00"/>
    <s v="P0032"/>
    <n v="12"/>
    <x v="2"/>
    <x v="0"/>
    <n v="0"/>
    <x v="17"/>
    <x v="4"/>
    <x v="1"/>
    <n v="89"/>
    <n v="117.48"/>
    <n v="1068"/>
    <n v="1409.76"/>
    <x v="4"/>
    <x v="0"/>
    <x v="1"/>
  </r>
  <r>
    <d v="2022-01-10T00:00:00"/>
    <s v="P0034"/>
    <n v="14"/>
    <x v="1"/>
    <x v="0"/>
    <n v="0"/>
    <x v="12"/>
    <x v="4"/>
    <x v="2"/>
    <n v="55"/>
    <n v="58.3"/>
    <n v="770"/>
    <n v="816.19999999999993"/>
    <x v="26"/>
    <x v="0"/>
    <x v="1"/>
  </r>
  <r>
    <d v="2022-01-11T00:00:00"/>
    <s v="P0032"/>
    <n v="2"/>
    <x v="2"/>
    <x v="0"/>
    <n v="0"/>
    <x v="17"/>
    <x v="4"/>
    <x v="1"/>
    <n v="89"/>
    <n v="117.48"/>
    <n v="178"/>
    <n v="234.96"/>
    <x v="5"/>
    <x v="0"/>
    <x v="1"/>
  </r>
  <r>
    <d v="2022-01-13T00:00:00"/>
    <s v="P0019"/>
    <n v="6"/>
    <x v="1"/>
    <x v="0"/>
    <n v="0"/>
    <x v="40"/>
    <x v="2"/>
    <x v="0"/>
    <n v="150"/>
    <n v="210"/>
    <n v="900"/>
    <n v="1260"/>
    <x v="22"/>
    <x v="0"/>
    <x v="1"/>
  </r>
  <r>
    <d v="2022-01-14T00:00:00"/>
    <s v="P0011"/>
    <n v="14"/>
    <x v="2"/>
    <x v="0"/>
    <n v="0"/>
    <x v="30"/>
    <x v="2"/>
    <x v="2"/>
    <n v="44"/>
    <n v="48.4"/>
    <n v="616"/>
    <n v="677.6"/>
    <x v="29"/>
    <x v="0"/>
    <x v="1"/>
  </r>
  <r>
    <d v="2022-01-15T00:00:00"/>
    <s v="P0022"/>
    <n v="10"/>
    <x v="2"/>
    <x v="1"/>
    <n v="0"/>
    <x v="21"/>
    <x v="0"/>
    <x v="0"/>
    <n v="121"/>
    <n v="141.57"/>
    <n v="1210"/>
    <n v="1415.6999999999998"/>
    <x v="17"/>
    <x v="0"/>
    <x v="1"/>
  </r>
  <r>
    <d v="2022-01-16T00:00:00"/>
    <s v="P0014"/>
    <n v="11"/>
    <x v="1"/>
    <x v="1"/>
    <n v="0"/>
    <x v="8"/>
    <x v="2"/>
    <x v="1"/>
    <n v="112"/>
    <n v="146.72"/>
    <n v="1232"/>
    <n v="1613.92"/>
    <x v="23"/>
    <x v="0"/>
    <x v="1"/>
  </r>
  <r>
    <d v="2022-01-17T00:00:00"/>
    <s v="P0040"/>
    <n v="4"/>
    <x v="1"/>
    <x v="0"/>
    <n v="0"/>
    <x v="16"/>
    <x v="1"/>
    <x v="1"/>
    <n v="90"/>
    <n v="115.2"/>
    <n v="360"/>
    <n v="460.8"/>
    <x v="30"/>
    <x v="0"/>
    <x v="1"/>
  </r>
  <r>
    <d v="2022-01-18T00:00:00"/>
    <s v="P0008"/>
    <n v="9"/>
    <x v="0"/>
    <x v="1"/>
    <n v="0"/>
    <x v="24"/>
    <x v="3"/>
    <x v="1"/>
    <n v="83"/>
    <n v="94.62"/>
    <n v="747"/>
    <n v="851.58"/>
    <x v="7"/>
    <x v="0"/>
    <x v="1"/>
  </r>
  <r>
    <d v="2022-01-20T00:00:00"/>
    <s v="P0021"/>
    <n v="2"/>
    <x v="2"/>
    <x v="1"/>
    <n v="0"/>
    <x v="31"/>
    <x v="0"/>
    <x v="0"/>
    <n v="126"/>
    <n v="162.54"/>
    <n v="252"/>
    <n v="325.08"/>
    <x v="9"/>
    <x v="0"/>
    <x v="1"/>
  </r>
  <r>
    <d v="2022-01-20T00:00:00"/>
    <s v="P0014"/>
    <n v="7"/>
    <x v="1"/>
    <x v="0"/>
    <n v="0"/>
    <x v="8"/>
    <x v="2"/>
    <x v="1"/>
    <n v="112"/>
    <n v="146.72"/>
    <n v="784"/>
    <n v="1027.04"/>
    <x v="9"/>
    <x v="0"/>
    <x v="1"/>
  </r>
  <r>
    <d v="2022-01-22T00:00:00"/>
    <s v="P0001"/>
    <n v="6"/>
    <x v="1"/>
    <x v="1"/>
    <n v="0"/>
    <x v="15"/>
    <x v="3"/>
    <x v="1"/>
    <n v="98"/>
    <n v="103.88"/>
    <n v="588"/>
    <n v="623.28"/>
    <x v="18"/>
    <x v="0"/>
    <x v="1"/>
  </r>
  <r>
    <d v="2022-01-23T00:00:00"/>
    <s v="P0002"/>
    <n v="5"/>
    <x v="0"/>
    <x v="1"/>
    <n v="0"/>
    <x v="28"/>
    <x v="3"/>
    <x v="1"/>
    <n v="105"/>
    <n v="142.80000000000001"/>
    <n v="525"/>
    <n v="714"/>
    <x v="19"/>
    <x v="0"/>
    <x v="1"/>
  </r>
  <r>
    <d v="2022-01-23T00:00:00"/>
    <s v="P0042"/>
    <n v="8"/>
    <x v="2"/>
    <x v="0"/>
    <n v="0"/>
    <x v="9"/>
    <x v="1"/>
    <x v="0"/>
    <n v="120"/>
    <n v="162"/>
    <n v="960"/>
    <n v="1296"/>
    <x v="19"/>
    <x v="0"/>
    <x v="1"/>
  </r>
  <r>
    <d v="2022-01-24T00:00:00"/>
    <s v="P0030"/>
    <n v="15"/>
    <x v="1"/>
    <x v="0"/>
    <n v="0"/>
    <x v="27"/>
    <x v="4"/>
    <x v="0"/>
    <n v="148"/>
    <n v="201.28"/>
    <n v="2220"/>
    <n v="3019.2"/>
    <x v="27"/>
    <x v="0"/>
    <x v="1"/>
  </r>
  <r>
    <d v="2022-01-25T00:00:00"/>
    <s v="P0017"/>
    <n v="14"/>
    <x v="2"/>
    <x v="1"/>
    <n v="0"/>
    <x v="39"/>
    <x v="2"/>
    <x v="0"/>
    <n v="134"/>
    <n v="156.78"/>
    <n v="1876"/>
    <n v="2194.92"/>
    <x v="11"/>
    <x v="0"/>
    <x v="1"/>
  </r>
  <r>
    <d v="2022-01-28T00:00:00"/>
    <s v="P0016"/>
    <n v="11"/>
    <x v="2"/>
    <x v="0"/>
    <n v="0"/>
    <x v="20"/>
    <x v="2"/>
    <x v="3"/>
    <n v="13"/>
    <n v="16.64"/>
    <n v="143"/>
    <n v="183.04000000000002"/>
    <x v="14"/>
    <x v="0"/>
    <x v="1"/>
  </r>
  <r>
    <d v="2022-01-31T00:00:00"/>
    <s v="P0023"/>
    <n v="6"/>
    <x v="1"/>
    <x v="1"/>
    <n v="0"/>
    <x v="11"/>
    <x v="0"/>
    <x v="0"/>
    <n v="141"/>
    <n v="149.46"/>
    <n v="846"/>
    <n v="896.76"/>
    <x v="25"/>
    <x v="0"/>
    <x v="1"/>
  </r>
  <r>
    <d v="2022-01-31T00:00:00"/>
    <s v="P0041"/>
    <n v="9"/>
    <x v="2"/>
    <x v="1"/>
    <n v="0"/>
    <x v="41"/>
    <x v="1"/>
    <x v="0"/>
    <n v="138"/>
    <n v="173.88"/>
    <n v="1242"/>
    <n v="1564.92"/>
    <x v="25"/>
    <x v="0"/>
    <x v="1"/>
  </r>
  <r>
    <d v="2022-02-01T00:00:00"/>
    <s v="P0005"/>
    <n v="9"/>
    <x v="2"/>
    <x v="1"/>
    <n v="0"/>
    <x v="23"/>
    <x v="3"/>
    <x v="0"/>
    <n v="133"/>
    <n v="155.61000000000001"/>
    <n v="1197"/>
    <n v="1400.4900000000002"/>
    <x v="0"/>
    <x v="1"/>
    <x v="1"/>
  </r>
  <r>
    <d v="2022-02-03T00:00:00"/>
    <s v="P0014"/>
    <n v="8"/>
    <x v="2"/>
    <x v="0"/>
    <n v="0"/>
    <x v="8"/>
    <x v="2"/>
    <x v="1"/>
    <n v="112"/>
    <n v="146.72"/>
    <n v="896"/>
    <n v="1173.76"/>
    <x v="2"/>
    <x v="1"/>
    <x v="1"/>
  </r>
  <r>
    <d v="2022-02-05T00:00:00"/>
    <s v="P0018"/>
    <n v="6"/>
    <x v="2"/>
    <x v="1"/>
    <n v="0"/>
    <x v="29"/>
    <x v="2"/>
    <x v="3"/>
    <n v="37"/>
    <n v="49.21"/>
    <n v="222"/>
    <n v="295.26"/>
    <x v="15"/>
    <x v="1"/>
    <x v="1"/>
  </r>
  <r>
    <d v="2022-02-06T00:00:00"/>
    <s v="P0002"/>
    <n v="6"/>
    <x v="2"/>
    <x v="1"/>
    <n v="0"/>
    <x v="28"/>
    <x v="3"/>
    <x v="1"/>
    <n v="105"/>
    <n v="142.80000000000001"/>
    <n v="630"/>
    <n v="856.80000000000007"/>
    <x v="16"/>
    <x v="1"/>
    <x v="1"/>
  </r>
  <r>
    <d v="2022-02-08T00:00:00"/>
    <s v="P0005"/>
    <n v="11"/>
    <x v="1"/>
    <x v="1"/>
    <n v="0"/>
    <x v="23"/>
    <x v="3"/>
    <x v="0"/>
    <n v="133"/>
    <n v="155.61000000000001"/>
    <n v="1463"/>
    <n v="1711.71"/>
    <x v="21"/>
    <x v="1"/>
    <x v="1"/>
  </r>
  <r>
    <d v="2022-02-08T00:00:00"/>
    <s v="P0004"/>
    <n v="3"/>
    <x v="1"/>
    <x v="1"/>
    <n v="0"/>
    <x v="2"/>
    <x v="3"/>
    <x v="2"/>
    <n v="44"/>
    <n v="48.84"/>
    <n v="132"/>
    <n v="146.52000000000001"/>
    <x v="21"/>
    <x v="1"/>
    <x v="1"/>
  </r>
  <r>
    <d v="2022-02-09T00:00:00"/>
    <s v="P0032"/>
    <n v="14"/>
    <x v="1"/>
    <x v="0"/>
    <n v="0"/>
    <x v="17"/>
    <x v="4"/>
    <x v="1"/>
    <n v="89"/>
    <n v="117.48"/>
    <n v="1246"/>
    <n v="1644.72"/>
    <x v="4"/>
    <x v="1"/>
    <x v="1"/>
  </r>
  <r>
    <d v="2022-02-12T00:00:00"/>
    <s v="P0010"/>
    <n v="13"/>
    <x v="2"/>
    <x v="1"/>
    <n v="0"/>
    <x v="19"/>
    <x v="2"/>
    <x v="0"/>
    <n v="148"/>
    <n v="164.28"/>
    <n v="1924"/>
    <n v="2135.64"/>
    <x v="6"/>
    <x v="1"/>
    <x v="1"/>
  </r>
  <r>
    <d v="2022-02-14T00:00:00"/>
    <s v="P0026"/>
    <n v="8"/>
    <x v="1"/>
    <x v="1"/>
    <n v="0"/>
    <x v="42"/>
    <x v="4"/>
    <x v="3"/>
    <n v="18"/>
    <n v="24.66"/>
    <n v="144"/>
    <n v="197.28"/>
    <x v="29"/>
    <x v="1"/>
    <x v="1"/>
  </r>
  <r>
    <d v="2022-02-14T00:00:00"/>
    <s v="P0028"/>
    <n v="3"/>
    <x v="2"/>
    <x v="1"/>
    <n v="0"/>
    <x v="32"/>
    <x v="4"/>
    <x v="3"/>
    <n v="37"/>
    <n v="41.81"/>
    <n v="111"/>
    <n v="125.43"/>
    <x v="29"/>
    <x v="1"/>
    <x v="1"/>
  </r>
  <r>
    <d v="2022-02-16T00:00:00"/>
    <s v="P0032"/>
    <n v="1"/>
    <x v="1"/>
    <x v="1"/>
    <n v="0"/>
    <x v="17"/>
    <x v="4"/>
    <x v="1"/>
    <n v="89"/>
    <n v="117.48"/>
    <n v="89"/>
    <n v="117.48"/>
    <x v="23"/>
    <x v="1"/>
    <x v="1"/>
  </r>
  <r>
    <d v="2022-02-19T00:00:00"/>
    <s v="P0002"/>
    <n v="13"/>
    <x v="1"/>
    <x v="1"/>
    <n v="0"/>
    <x v="28"/>
    <x v="3"/>
    <x v="1"/>
    <n v="105"/>
    <n v="142.80000000000001"/>
    <n v="1365"/>
    <n v="1856.4"/>
    <x v="8"/>
    <x v="1"/>
    <x v="1"/>
  </r>
  <r>
    <d v="2022-02-20T00:00:00"/>
    <s v="P0012"/>
    <n v="6"/>
    <x v="2"/>
    <x v="1"/>
    <n v="0"/>
    <x v="34"/>
    <x v="2"/>
    <x v="1"/>
    <n v="73"/>
    <n v="94.17"/>
    <n v="438"/>
    <n v="565.02"/>
    <x v="9"/>
    <x v="1"/>
    <x v="1"/>
  </r>
  <r>
    <d v="2022-02-23T00:00:00"/>
    <s v="P0013"/>
    <n v="6"/>
    <x v="1"/>
    <x v="0"/>
    <n v="0"/>
    <x v="0"/>
    <x v="2"/>
    <x v="1"/>
    <n v="112"/>
    <n v="122.08"/>
    <n v="672"/>
    <n v="732.48"/>
    <x v="19"/>
    <x v="1"/>
    <x v="1"/>
  </r>
  <r>
    <d v="2022-02-23T00:00:00"/>
    <s v="P0016"/>
    <n v="15"/>
    <x v="1"/>
    <x v="1"/>
    <n v="0"/>
    <x v="20"/>
    <x v="2"/>
    <x v="3"/>
    <n v="13"/>
    <n v="16.64"/>
    <n v="195"/>
    <n v="249.60000000000002"/>
    <x v="19"/>
    <x v="1"/>
    <x v="1"/>
  </r>
  <r>
    <d v="2022-02-23T00:00:00"/>
    <s v="P0036"/>
    <n v="8"/>
    <x v="2"/>
    <x v="0"/>
    <n v="0"/>
    <x v="43"/>
    <x v="4"/>
    <x v="1"/>
    <n v="90"/>
    <n v="96.3"/>
    <n v="720"/>
    <n v="770.4"/>
    <x v="19"/>
    <x v="1"/>
    <x v="1"/>
  </r>
  <r>
    <d v="2022-02-27T00:00:00"/>
    <s v="P0012"/>
    <n v="7"/>
    <x v="2"/>
    <x v="1"/>
    <n v="0"/>
    <x v="34"/>
    <x v="2"/>
    <x v="1"/>
    <n v="73"/>
    <n v="94.17"/>
    <n v="511"/>
    <n v="659.19"/>
    <x v="13"/>
    <x v="1"/>
    <x v="1"/>
  </r>
  <r>
    <d v="2022-02-27T00:00:00"/>
    <s v="P0005"/>
    <n v="15"/>
    <x v="2"/>
    <x v="0"/>
    <n v="0"/>
    <x v="23"/>
    <x v="3"/>
    <x v="0"/>
    <n v="133"/>
    <n v="155.61000000000001"/>
    <n v="1995"/>
    <n v="2334.15"/>
    <x v="13"/>
    <x v="1"/>
    <x v="1"/>
  </r>
  <r>
    <d v="2022-02-28T00:00:00"/>
    <s v="P0037"/>
    <n v="15"/>
    <x v="2"/>
    <x v="1"/>
    <n v="0"/>
    <x v="7"/>
    <x v="1"/>
    <x v="1"/>
    <n v="67"/>
    <n v="85.76"/>
    <n v="1005"/>
    <n v="1286.4000000000001"/>
    <x v="14"/>
    <x v="1"/>
    <x v="1"/>
  </r>
  <r>
    <d v="2022-03-04T00:00:00"/>
    <s v="P0026"/>
    <n v="13"/>
    <x v="0"/>
    <x v="0"/>
    <n v="0"/>
    <x v="42"/>
    <x v="4"/>
    <x v="3"/>
    <n v="18"/>
    <n v="24.66"/>
    <n v="234"/>
    <n v="320.58"/>
    <x v="3"/>
    <x v="2"/>
    <x v="1"/>
  </r>
  <r>
    <d v="2022-03-06T00:00:00"/>
    <s v="P0004"/>
    <n v="2"/>
    <x v="2"/>
    <x v="1"/>
    <n v="0"/>
    <x v="2"/>
    <x v="3"/>
    <x v="2"/>
    <n v="44"/>
    <n v="48.84"/>
    <n v="88"/>
    <n v="97.68"/>
    <x v="16"/>
    <x v="2"/>
    <x v="1"/>
  </r>
  <r>
    <d v="2022-03-07T00:00:00"/>
    <s v="P0003"/>
    <n v="1"/>
    <x v="2"/>
    <x v="1"/>
    <n v="0"/>
    <x v="5"/>
    <x v="3"/>
    <x v="1"/>
    <n v="71"/>
    <n v="80.94"/>
    <n v="71"/>
    <n v="80.94"/>
    <x v="20"/>
    <x v="2"/>
    <x v="1"/>
  </r>
  <r>
    <d v="2022-03-08T00:00:00"/>
    <s v="P0044"/>
    <n v="6"/>
    <x v="2"/>
    <x v="0"/>
    <n v="0"/>
    <x v="10"/>
    <x v="1"/>
    <x v="1"/>
    <n v="76"/>
    <n v="82.08"/>
    <n v="456"/>
    <n v="492.48"/>
    <x v="21"/>
    <x v="2"/>
    <x v="1"/>
  </r>
  <r>
    <d v="2022-03-09T00:00:00"/>
    <s v="P0030"/>
    <n v="3"/>
    <x v="2"/>
    <x v="0"/>
    <n v="0"/>
    <x v="27"/>
    <x v="4"/>
    <x v="0"/>
    <n v="148"/>
    <n v="201.28"/>
    <n v="444"/>
    <n v="603.84"/>
    <x v="4"/>
    <x v="2"/>
    <x v="1"/>
  </r>
  <r>
    <d v="2022-03-09T00:00:00"/>
    <s v="P0004"/>
    <n v="11"/>
    <x v="1"/>
    <x v="1"/>
    <n v="0"/>
    <x v="2"/>
    <x v="3"/>
    <x v="2"/>
    <n v="44"/>
    <n v="48.84"/>
    <n v="484"/>
    <n v="537.24"/>
    <x v="4"/>
    <x v="2"/>
    <x v="1"/>
  </r>
  <r>
    <d v="2022-03-10T00:00:00"/>
    <s v="P0033"/>
    <n v="12"/>
    <x v="0"/>
    <x v="0"/>
    <n v="0"/>
    <x v="38"/>
    <x v="4"/>
    <x v="1"/>
    <n v="95"/>
    <n v="119.7"/>
    <n v="1140"/>
    <n v="1436.4"/>
    <x v="26"/>
    <x v="2"/>
    <x v="1"/>
  </r>
  <r>
    <d v="2022-03-14T00:00:00"/>
    <s v="P0016"/>
    <n v="2"/>
    <x v="2"/>
    <x v="1"/>
    <n v="0"/>
    <x v="20"/>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5"/>
    <x v="4"/>
    <x v="2"/>
    <n v="48"/>
    <n v="57.120000000000005"/>
    <n v="480"/>
    <n v="571.20000000000005"/>
    <x v="7"/>
    <x v="2"/>
    <x v="1"/>
  </r>
  <r>
    <d v="2022-03-19T00:00:00"/>
    <s v="P0041"/>
    <n v="6"/>
    <x v="0"/>
    <x v="1"/>
    <n v="0"/>
    <x v="41"/>
    <x v="1"/>
    <x v="0"/>
    <n v="138"/>
    <n v="173.88"/>
    <n v="828"/>
    <n v="1043.28"/>
    <x v="8"/>
    <x v="2"/>
    <x v="1"/>
  </r>
  <r>
    <d v="2022-03-23T00:00:00"/>
    <s v="P0032"/>
    <n v="9"/>
    <x v="2"/>
    <x v="1"/>
    <n v="0"/>
    <x v="17"/>
    <x v="4"/>
    <x v="1"/>
    <n v="89"/>
    <n v="117.48"/>
    <n v="801"/>
    <n v="1057.32"/>
    <x v="19"/>
    <x v="2"/>
    <x v="1"/>
  </r>
  <r>
    <d v="2022-03-25T00:00:00"/>
    <s v="P0001"/>
    <n v="2"/>
    <x v="0"/>
    <x v="0"/>
    <n v="0"/>
    <x v="15"/>
    <x v="3"/>
    <x v="1"/>
    <n v="98"/>
    <n v="103.88"/>
    <n v="196"/>
    <n v="207.76"/>
    <x v="11"/>
    <x v="2"/>
    <x v="1"/>
  </r>
  <r>
    <d v="2022-03-25T00:00:00"/>
    <s v="P0030"/>
    <n v="11"/>
    <x v="2"/>
    <x v="0"/>
    <n v="0"/>
    <x v="27"/>
    <x v="4"/>
    <x v="0"/>
    <n v="148"/>
    <n v="201.28"/>
    <n v="1628"/>
    <n v="2214.08"/>
    <x v="11"/>
    <x v="2"/>
    <x v="1"/>
  </r>
  <r>
    <d v="2022-03-29T00:00:00"/>
    <s v="P0032"/>
    <n v="12"/>
    <x v="1"/>
    <x v="0"/>
    <n v="0"/>
    <x v="17"/>
    <x v="4"/>
    <x v="1"/>
    <n v="89"/>
    <n v="117.48"/>
    <n v="1068"/>
    <n v="1409.76"/>
    <x v="28"/>
    <x v="2"/>
    <x v="1"/>
  </r>
  <r>
    <d v="2022-03-30T00:00:00"/>
    <s v="P0001"/>
    <n v="13"/>
    <x v="1"/>
    <x v="1"/>
    <n v="0"/>
    <x v="15"/>
    <x v="3"/>
    <x v="1"/>
    <n v="98"/>
    <n v="103.88"/>
    <n v="1274"/>
    <n v="1350.44"/>
    <x v="24"/>
    <x v="2"/>
    <x v="1"/>
  </r>
  <r>
    <d v="2022-04-01T00:00:00"/>
    <s v="P0002"/>
    <n v="2"/>
    <x v="1"/>
    <x v="1"/>
    <n v="0"/>
    <x v="28"/>
    <x v="3"/>
    <x v="1"/>
    <n v="105"/>
    <n v="142.80000000000001"/>
    <n v="210"/>
    <n v="285.60000000000002"/>
    <x v="0"/>
    <x v="3"/>
    <x v="1"/>
  </r>
  <r>
    <d v="2022-04-02T00:00:00"/>
    <s v="P0002"/>
    <n v="3"/>
    <x v="2"/>
    <x v="1"/>
    <n v="0"/>
    <x v="28"/>
    <x v="3"/>
    <x v="1"/>
    <n v="105"/>
    <n v="142.80000000000001"/>
    <n v="315"/>
    <n v="428.40000000000003"/>
    <x v="1"/>
    <x v="3"/>
    <x v="1"/>
  </r>
  <r>
    <d v="2022-04-06T00:00:00"/>
    <s v="P0040"/>
    <n v="2"/>
    <x v="0"/>
    <x v="1"/>
    <n v="0"/>
    <x v="16"/>
    <x v="1"/>
    <x v="1"/>
    <n v="90"/>
    <n v="115.2"/>
    <n v="180"/>
    <n v="230.4"/>
    <x v="16"/>
    <x v="3"/>
    <x v="1"/>
  </r>
  <r>
    <d v="2022-04-07T00:00:00"/>
    <s v="P0026"/>
    <n v="7"/>
    <x v="2"/>
    <x v="0"/>
    <n v="0"/>
    <x v="42"/>
    <x v="4"/>
    <x v="3"/>
    <n v="18"/>
    <n v="24.66"/>
    <n v="126"/>
    <n v="172.62"/>
    <x v="20"/>
    <x v="3"/>
    <x v="1"/>
  </r>
  <r>
    <d v="2022-04-09T00:00:00"/>
    <s v="P0039"/>
    <n v="12"/>
    <x v="0"/>
    <x v="1"/>
    <n v="0"/>
    <x v="33"/>
    <x v="1"/>
    <x v="3"/>
    <n v="37"/>
    <n v="42.55"/>
    <n v="444"/>
    <n v="510.59999999999997"/>
    <x v="4"/>
    <x v="3"/>
    <x v="1"/>
  </r>
  <r>
    <d v="2022-04-09T00:00:00"/>
    <s v="P0002"/>
    <n v="9"/>
    <x v="1"/>
    <x v="0"/>
    <n v="0"/>
    <x v="28"/>
    <x v="3"/>
    <x v="1"/>
    <n v="105"/>
    <n v="142.80000000000001"/>
    <n v="945"/>
    <n v="1285.2"/>
    <x v="4"/>
    <x v="3"/>
    <x v="1"/>
  </r>
  <r>
    <d v="2022-04-13T00:00:00"/>
    <s v="P0016"/>
    <n v="14"/>
    <x v="0"/>
    <x v="0"/>
    <n v="0"/>
    <x v="20"/>
    <x v="2"/>
    <x v="3"/>
    <n v="13"/>
    <n v="16.64"/>
    <n v="182"/>
    <n v="232.96"/>
    <x v="22"/>
    <x v="3"/>
    <x v="1"/>
  </r>
  <r>
    <d v="2022-04-18T00:00:00"/>
    <s v="P0041"/>
    <n v="9"/>
    <x v="2"/>
    <x v="1"/>
    <n v="0"/>
    <x v="41"/>
    <x v="1"/>
    <x v="0"/>
    <n v="138"/>
    <n v="173.88"/>
    <n v="1242"/>
    <n v="1564.92"/>
    <x v="7"/>
    <x v="3"/>
    <x v="1"/>
  </r>
  <r>
    <d v="2022-04-20T00:00:00"/>
    <s v="P0018"/>
    <n v="2"/>
    <x v="0"/>
    <x v="0"/>
    <n v="0"/>
    <x v="29"/>
    <x v="2"/>
    <x v="3"/>
    <n v="37"/>
    <n v="49.21"/>
    <n v="74"/>
    <n v="98.42"/>
    <x v="9"/>
    <x v="3"/>
    <x v="1"/>
  </r>
  <r>
    <d v="2022-04-20T00:00:00"/>
    <s v="P0012"/>
    <n v="4"/>
    <x v="2"/>
    <x v="0"/>
    <n v="0"/>
    <x v="34"/>
    <x v="2"/>
    <x v="1"/>
    <n v="73"/>
    <n v="94.17"/>
    <n v="292"/>
    <n v="376.68"/>
    <x v="9"/>
    <x v="3"/>
    <x v="1"/>
  </r>
  <r>
    <d v="2022-04-21T00:00:00"/>
    <s v="P0030"/>
    <n v="2"/>
    <x v="2"/>
    <x v="1"/>
    <n v="0"/>
    <x v="27"/>
    <x v="4"/>
    <x v="0"/>
    <n v="148"/>
    <n v="201.28"/>
    <n v="296"/>
    <n v="402.56"/>
    <x v="10"/>
    <x v="3"/>
    <x v="1"/>
  </r>
  <r>
    <d v="2022-04-21T00:00:00"/>
    <s v="P0026"/>
    <n v="14"/>
    <x v="1"/>
    <x v="0"/>
    <n v="0"/>
    <x v="42"/>
    <x v="4"/>
    <x v="3"/>
    <n v="18"/>
    <n v="24.66"/>
    <n v="252"/>
    <n v="345.24"/>
    <x v="10"/>
    <x v="3"/>
    <x v="1"/>
  </r>
  <r>
    <d v="2022-04-23T00:00:00"/>
    <s v="P0044"/>
    <n v="15"/>
    <x v="1"/>
    <x v="0"/>
    <n v="0"/>
    <x v="10"/>
    <x v="1"/>
    <x v="1"/>
    <n v="76"/>
    <n v="82.08"/>
    <n v="1140"/>
    <n v="1231.2"/>
    <x v="19"/>
    <x v="3"/>
    <x v="1"/>
  </r>
  <r>
    <d v="2022-04-24T00:00:00"/>
    <s v="P0034"/>
    <n v="4"/>
    <x v="2"/>
    <x v="0"/>
    <n v="0"/>
    <x v="12"/>
    <x v="4"/>
    <x v="2"/>
    <n v="55"/>
    <n v="58.3"/>
    <n v="220"/>
    <n v="233.2"/>
    <x v="27"/>
    <x v="3"/>
    <x v="1"/>
  </r>
  <r>
    <d v="2022-04-25T00:00:00"/>
    <s v="P0004"/>
    <n v="9"/>
    <x v="2"/>
    <x v="1"/>
    <n v="0"/>
    <x v="2"/>
    <x v="3"/>
    <x v="2"/>
    <n v="44"/>
    <n v="48.84"/>
    <n v="396"/>
    <n v="439.56000000000006"/>
    <x v="11"/>
    <x v="3"/>
    <x v="1"/>
  </r>
  <r>
    <d v="2022-04-25T00:00:00"/>
    <s v="P0003"/>
    <n v="8"/>
    <x v="1"/>
    <x v="0"/>
    <n v="0"/>
    <x v="5"/>
    <x v="3"/>
    <x v="1"/>
    <n v="71"/>
    <n v="80.94"/>
    <n v="568"/>
    <n v="647.52"/>
    <x v="11"/>
    <x v="3"/>
    <x v="1"/>
  </r>
  <r>
    <d v="2022-04-26T00:00:00"/>
    <s v="P0027"/>
    <n v="2"/>
    <x v="2"/>
    <x v="1"/>
    <n v="0"/>
    <x v="25"/>
    <x v="4"/>
    <x v="2"/>
    <n v="48"/>
    <n v="57.120000000000005"/>
    <n v="96"/>
    <n v="114.24000000000001"/>
    <x v="12"/>
    <x v="3"/>
    <x v="1"/>
  </r>
  <r>
    <d v="2022-04-28T00:00:00"/>
    <s v="P0014"/>
    <n v="14"/>
    <x v="2"/>
    <x v="1"/>
    <n v="0"/>
    <x v="8"/>
    <x v="2"/>
    <x v="1"/>
    <n v="112"/>
    <n v="146.72"/>
    <n v="1568"/>
    <n v="2054.08"/>
    <x v="14"/>
    <x v="3"/>
    <x v="1"/>
  </r>
  <r>
    <d v="2022-04-30T00:00:00"/>
    <s v="P0016"/>
    <n v="13"/>
    <x v="1"/>
    <x v="0"/>
    <n v="0"/>
    <x v="20"/>
    <x v="2"/>
    <x v="3"/>
    <n v="13"/>
    <n v="16.64"/>
    <n v="169"/>
    <n v="216.32"/>
    <x v="24"/>
    <x v="3"/>
    <x v="1"/>
  </r>
  <r>
    <d v="2022-04-30T00:00:00"/>
    <s v="P0027"/>
    <n v="8"/>
    <x v="2"/>
    <x v="0"/>
    <n v="0"/>
    <x v="25"/>
    <x v="4"/>
    <x v="2"/>
    <n v="48"/>
    <n v="57.120000000000005"/>
    <n v="384"/>
    <n v="456.96000000000004"/>
    <x v="24"/>
    <x v="3"/>
    <x v="1"/>
  </r>
  <r>
    <d v="2022-05-01T00:00:00"/>
    <s v="P0034"/>
    <n v="9"/>
    <x v="0"/>
    <x v="0"/>
    <n v="0"/>
    <x v="12"/>
    <x v="4"/>
    <x v="2"/>
    <n v="55"/>
    <n v="58.3"/>
    <n v="495"/>
    <n v="524.69999999999993"/>
    <x v="0"/>
    <x v="4"/>
    <x v="1"/>
  </r>
  <r>
    <d v="2022-05-01T00:00:00"/>
    <s v="P0033"/>
    <n v="6"/>
    <x v="1"/>
    <x v="0"/>
    <n v="0"/>
    <x v="38"/>
    <x v="4"/>
    <x v="1"/>
    <n v="95"/>
    <n v="119.7"/>
    <n v="570"/>
    <n v="718.2"/>
    <x v="0"/>
    <x v="4"/>
    <x v="1"/>
  </r>
  <r>
    <d v="2022-05-02T00:00:00"/>
    <s v="P0013"/>
    <n v="4"/>
    <x v="1"/>
    <x v="1"/>
    <n v="0"/>
    <x v="0"/>
    <x v="2"/>
    <x v="1"/>
    <n v="112"/>
    <n v="122.08"/>
    <n v="448"/>
    <n v="488.32"/>
    <x v="1"/>
    <x v="4"/>
    <x v="1"/>
  </r>
  <r>
    <d v="2022-05-04T00:00:00"/>
    <s v="P0020"/>
    <n v="10"/>
    <x v="2"/>
    <x v="0"/>
    <n v="0"/>
    <x v="13"/>
    <x v="0"/>
    <x v="2"/>
    <n v="61"/>
    <n v="76.25"/>
    <n v="610"/>
    <n v="762.5"/>
    <x v="3"/>
    <x v="4"/>
    <x v="1"/>
  </r>
  <r>
    <d v="2022-05-06T00:00:00"/>
    <s v="P0034"/>
    <n v="7"/>
    <x v="2"/>
    <x v="0"/>
    <n v="0"/>
    <x v="12"/>
    <x v="4"/>
    <x v="2"/>
    <n v="55"/>
    <n v="58.3"/>
    <n v="385"/>
    <n v="408.09999999999997"/>
    <x v="16"/>
    <x v="4"/>
    <x v="1"/>
  </r>
  <r>
    <d v="2022-05-07T00:00:00"/>
    <s v="P0015"/>
    <n v="4"/>
    <x v="1"/>
    <x v="1"/>
    <n v="0"/>
    <x v="26"/>
    <x v="2"/>
    <x v="3"/>
    <n v="12"/>
    <n v="15.719999999999999"/>
    <n v="48"/>
    <n v="62.879999999999995"/>
    <x v="20"/>
    <x v="4"/>
    <x v="1"/>
  </r>
  <r>
    <d v="2022-05-07T00:00:00"/>
    <s v="P0027"/>
    <n v="1"/>
    <x v="1"/>
    <x v="0"/>
    <n v="0"/>
    <x v="25"/>
    <x v="4"/>
    <x v="2"/>
    <n v="48"/>
    <n v="57.120000000000005"/>
    <n v="48"/>
    <n v="57.120000000000005"/>
    <x v="20"/>
    <x v="4"/>
    <x v="1"/>
  </r>
  <r>
    <d v="2022-05-08T00:00:00"/>
    <s v="P0022"/>
    <n v="7"/>
    <x v="1"/>
    <x v="0"/>
    <n v="0"/>
    <x v="21"/>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0"/>
    <x v="2"/>
    <x v="2"/>
    <n v="44"/>
    <n v="48.4"/>
    <n v="308"/>
    <n v="338.8"/>
    <x v="6"/>
    <x v="4"/>
    <x v="1"/>
  </r>
  <r>
    <d v="2022-05-13T00:00:00"/>
    <s v="P0012"/>
    <n v="5"/>
    <x v="2"/>
    <x v="0"/>
    <n v="0"/>
    <x v="34"/>
    <x v="2"/>
    <x v="1"/>
    <n v="73"/>
    <n v="94.17"/>
    <n v="365"/>
    <n v="470.85"/>
    <x v="22"/>
    <x v="4"/>
    <x v="1"/>
  </r>
  <r>
    <d v="2022-05-14T00:00:00"/>
    <s v="P0008"/>
    <n v="14"/>
    <x v="2"/>
    <x v="1"/>
    <n v="0"/>
    <x v="24"/>
    <x v="3"/>
    <x v="1"/>
    <n v="83"/>
    <n v="94.62"/>
    <n v="1162"/>
    <n v="1324.68"/>
    <x v="29"/>
    <x v="4"/>
    <x v="1"/>
  </r>
  <r>
    <d v="2022-05-15T00:00:00"/>
    <s v="P0020"/>
    <n v="5"/>
    <x v="1"/>
    <x v="0"/>
    <n v="0"/>
    <x v="13"/>
    <x v="0"/>
    <x v="2"/>
    <n v="61"/>
    <n v="76.25"/>
    <n v="305"/>
    <n v="381.25"/>
    <x v="17"/>
    <x v="4"/>
    <x v="1"/>
  </r>
  <r>
    <d v="2022-05-16T00:00:00"/>
    <s v="P0010"/>
    <n v="13"/>
    <x v="2"/>
    <x v="1"/>
    <n v="0"/>
    <x v="19"/>
    <x v="2"/>
    <x v="0"/>
    <n v="148"/>
    <n v="164.28"/>
    <n v="1924"/>
    <n v="2135.64"/>
    <x v="23"/>
    <x v="4"/>
    <x v="1"/>
  </r>
  <r>
    <d v="2022-05-16T00:00:00"/>
    <s v="P0031"/>
    <n v="13"/>
    <x v="1"/>
    <x v="0"/>
    <n v="0"/>
    <x v="4"/>
    <x v="4"/>
    <x v="1"/>
    <n v="93"/>
    <n v="104.16"/>
    <n v="1209"/>
    <n v="1354.08"/>
    <x v="23"/>
    <x v="4"/>
    <x v="1"/>
  </r>
  <r>
    <d v="2022-05-17T00:00:00"/>
    <s v="P0027"/>
    <n v="8"/>
    <x v="2"/>
    <x v="1"/>
    <n v="0"/>
    <x v="25"/>
    <x v="4"/>
    <x v="2"/>
    <n v="48"/>
    <n v="57.120000000000005"/>
    <n v="384"/>
    <n v="456.96000000000004"/>
    <x v="30"/>
    <x v="4"/>
    <x v="1"/>
  </r>
  <r>
    <d v="2022-05-18T00:00:00"/>
    <s v="P0027"/>
    <n v="4"/>
    <x v="0"/>
    <x v="0"/>
    <n v="0"/>
    <x v="25"/>
    <x v="4"/>
    <x v="2"/>
    <n v="48"/>
    <n v="57.120000000000005"/>
    <n v="192"/>
    <n v="228.48000000000002"/>
    <x v="7"/>
    <x v="4"/>
    <x v="1"/>
  </r>
  <r>
    <d v="2022-05-18T00:00:00"/>
    <s v="P0038"/>
    <n v="8"/>
    <x v="0"/>
    <x v="0"/>
    <n v="0"/>
    <x v="1"/>
    <x v="1"/>
    <x v="1"/>
    <n v="72"/>
    <n v="79.92"/>
    <n v="576"/>
    <n v="639.36"/>
    <x v="7"/>
    <x v="4"/>
    <x v="1"/>
  </r>
  <r>
    <d v="2022-05-20T00:00:00"/>
    <s v="P0044"/>
    <n v="15"/>
    <x v="1"/>
    <x v="1"/>
    <n v="0"/>
    <x v="10"/>
    <x v="1"/>
    <x v="1"/>
    <n v="76"/>
    <n v="82.08"/>
    <n v="1140"/>
    <n v="1231.2"/>
    <x v="9"/>
    <x v="4"/>
    <x v="1"/>
  </r>
  <r>
    <d v="2022-05-22T00:00:00"/>
    <s v="P0015"/>
    <n v="12"/>
    <x v="2"/>
    <x v="0"/>
    <n v="0"/>
    <x v="26"/>
    <x v="2"/>
    <x v="3"/>
    <n v="12"/>
    <n v="15.719999999999999"/>
    <n v="144"/>
    <n v="188.64"/>
    <x v="18"/>
    <x v="4"/>
    <x v="1"/>
  </r>
  <r>
    <d v="2022-05-25T00:00:00"/>
    <s v="P0002"/>
    <n v="7"/>
    <x v="1"/>
    <x v="0"/>
    <n v="0"/>
    <x v="28"/>
    <x v="3"/>
    <x v="1"/>
    <n v="105"/>
    <n v="142.80000000000001"/>
    <n v="735"/>
    <n v="999.60000000000014"/>
    <x v="11"/>
    <x v="4"/>
    <x v="1"/>
  </r>
  <r>
    <d v="2022-05-26T00:00:00"/>
    <s v="P0028"/>
    <n v="2"/>
    <x v="2"/>
    <x v="0"/>
    <n v="0"/>
    <x v="32"/>
    <x v="4"/>
    <x v="3"/>
    <n v="37"/>
    <n v="41.81"/>
    <n v="74"/>
    <n v="83.62"/>
    <x v="12"/>
    <x v="4"/>
    <x v="1"/>
  </r>
  <r>
    <d v="2022-05-26T00:00:00"/>
    <s v="P0027"/>
    <n v="2"/>
    <x v="1"/>
    <x v="0"/>
    <n v="0"/>
    <x v="25"/>
    <x v="4"/>
    <x v="2"/>
    <n v="48"/>
    <n v="57.120000000000005"/>
    <n v="96"/>
    <n v="114.24000000000001"/>
    <x v="12"/>
    <x v="4"/>
    <x v="1"/>
  </r>
  <r>
    <d v="2022-05-28T00:00:00"/>
    <s v="P0041"/>
    <n v="10"/>
    <x v="0"/>
    <x v="1"/>
    <n v="0"/>
    <x v="41"/>
    <x v="1"/>
    <x v="0"/>
    <n v="138"/>
    <n v="173.88"/>
    <n v="1380"/>
    <n v="1738.8"/>
    <x v="14"/>
    <x v="4"/>
    <x v="1"/>
  </r>
  <r>
    <d v="2022-05-28T00:00:00"/>
    <s v="P0008"/>
    <n v="5"/>
    <x v="0"/>
    <x v="0"/>
    <n v="0"/>
    <x v="24"/>
    <x v="3"/>
    <x v="1"/>
    <n v="83"/>
    <n v="94.62"/>
    <n v="415"/>
    <n v="473.1"/>
    <x v="14"/>
    <x v="4"/>
    <x v="1"/>
  </r>
  <r>
    <d v="2022-05-28T00:00:00"/>
    <s v="P0010"/>
    <n v="9"/>
    <x v="1"/>
    <x v="1"/>
    <n v="0"/>
    <x v="19"/>
    <x v="2"/>
    <x v="0"/>
    <n v="148"/>
    <n v="164.28"/>
    <n v="1332"/>
    <n v="1478.52"/>
    <x v="14"/>
    <x v="4"/>
    <x v="1"/>
  </r>
  <r>
    <d v="2022-05-28T00:00:00"/>
    <s v="P0004"/>
    <n v="12"/>
    <x v="1"/>
    <x v="0"/>
    <n v="0"/>
    <x v="2"/>
    <x v="3"/>
    <x v="2"/>
    <n v="44"/>
    <n v="48.84"/>
    <n v="528"/>
    <n v="586.08000000000004"/>
    <x v="14"/>
    <x v="4"/>
    <x v="1"/>
  </r>
  <r>
    <d v="2022-05-28T00:00:00"/>
    <s v="P0020"/>
    <n v="14"/>
    <x v="2"/>
    <x v="1"/>
    <n v="0"/>
    <x v="13"/>
    <x v="0"/>
    <x v="2"/>
    <n v="61"/>
    <n v="76.25"/>
    <n v="854"/>
    <n v="1067.5"/>
    <x v="14"/>
    <x v="4"/>
    <x v="1"/>
  </r>
  <r>
    <d v="2022-05-30T00:00:00"/>
    <s v="P0044"/>
    <n v="9"/>
    <x v="2"/>
    <x v="0"/>
    <n v="0"/>
    <x v="10"/>
    <x v="1"/>
    <x v="1"/>
    <n v="76"/>
    <n v="82.08"/>
    <n v="684"/>
    <n v="738.72"/>
    <x v="24"/>
    <x v="4"/>
    <x v="1"/>
  </r>
  <r>
    <d v="2022-05-30T00:00:00"/>
    <s v="P0005"/>
    <n v="4"/>
    <x v="0"/>
    <x v="1"/>
    <n v="0"/>
    <x v="23"/>
    <x v="3"/>
    <x v="0"/>
    <n v="133"/>
    <n v="155.61000000000001"/>
    <n v="532"/>
    <n v="622.44000000000005"/>
    <x v="24"/>
    <x v="4"/>
    <x v="1"/>
  </r>
  <r>
    <d v="2022-05-30T00:00:00"/>
    <s v="P0033"/>
    <n v="3"/>
    <x v="1"/>
    <x v="1"/>
    <n v="0"/>
    <x v="38"/>
    <x v="4"/>
    <x v="1"/>
    <n v="95"/>
    <n v="119.7"/>
    <n v="285"/>
    <n v="359.1"/>
    <x v="24"/>
    <x v="4"/>
    <x v="1"/>
  </r>
  <r>
    <d v="2022-06-03T00:00:00"/>
    <s v="P0008"/>
    <n v="14"/>
    <x v="1"/>
    <x v="0"/>
    <n v="0"/>
    <x v="24"/>
    <x v="3"/>
    <x v="1"/>
    <n v="83"/>
    <n v="94.62"/>
    <n v="1162"/>
    <n v="1324.68"/>
    <x v="2"/>
    <x v="5"/>
    <x v="1"/>
  </r>
  <r>
    <d v="2022-06-10T00:00:00"/>
    <s v="P0028"/>
    <n v="8"/>
    <x v="0"/>
    <x v="0"/>
    <n v="0"/>
    <x v="32"/>
    <x v="4"/>
    <x v="3"/>
    <n v="37"/>
    <n v="41.81"/>
    <n v="296"/>
    <n v="334.48"/>
    <x v="26"/>
    <x v="5"/>
    <x v="1"/>
  </r>
  <r>
    <d v="2022-06-11T00:00:00"/>
    <s v="P0039"/>
    <n v="13"/>
    <x v="1"/>
    <x v="1"/>
    <n v="0"/>
    <x v="33"/>
    <x v="1"/>
    <x v="3"/>
    <n v="37"/>
    <n v="42.55"/>
    <n v="481"/>
    <n v="553.15"/>
    <x v="5"/>
    <x v="5"/>
    <x v="1"/>
  </r>
  <r>
    <d v="2022-06-11T00:00:00"/>
    <s v="P0021"/>
    <n v="6"/>
    <x v="2"/>
    <x v="0"/>
    <n v="0"/>
    <x v="31"/>
    <x v="0"/>
    <x v="0"/>
    <n v="126"/>
    <n v="162.54"/>
    <n v="756"/>
    <n v="975.24"/>
    <x v="5"/>
    <x v="5"/>
    <x v="1"/>
  </r>
  <r>
    <d v="2022-06-13T00:00:00"/>
    <s v="P0026"/>
    <n v="6"/>
    <x v="2"/>
    <x v="1"/>
    <n v="0"/>
    <x v="42"/>
    <x v="4"/>
    <x v="3"/>
    <n v="18"/>
    <n v="24.66"/>
    <n v="108"/>
    <n v="147.96"/>
    <x v="22"/>
    <x v="5"/>
    <x v="1"/>
  </r>
  <r>
    <d v="2022-06-15T00:00:00"/>
    <s v="P0042"/>
    <n v="15"/>
    <x v="0"/>
    <x v="0"/>
    <n v="0"/>
    <x v="9"/>
    <x v="1"/>
    <x v="0"/>
    <n v="120"/>
    <n v="162"/>
    <n v="1800"/>
    <n v="2430"/>
    <x v="17"/>
    <x v="5"/>
    <x v="1"/>
  </r>
  <r>
    <d v="2022-06-16T00:00:00"/>
    <s v="P0029"/>
    <n v="15"/>
    <x v="1"/>
    <x v="1"/>
    <n v="0"/>
    <x v="18"/>
    <x v="4"/>
    <x v="2"/>
    <n v="47"/>
    <n v="53.11"/>
    <n v="705"/>
    <n v="796.65"/>
    <x v="23"/>
    <x v="5"/>
    <x v="1"/>
  </r>
  <r>
    <d v="2022-06-19T00:00:00"/>
    <s v="P0002"/>
    <n v="8"/>
    <x v="2"/>
    <x v="1"/>
    <n v="0"/>
    <x v="28"/>
    <x v="3"/>
    <x v="1"/>
    <n v="105"/>
    <n v="142.80000000000001"/>
    <n v="840"/>
    <n v="1142.4000000000001"/>
    <x v="8"/>
    <x v="5"/>
    <x v="1"/>
  </r>
  <r>
    <d v="2022-06-21T00:00:00"/>
    <s v="P0017"/>
    <n v="14"/>
    <x v="2"/>
    <x v="1"/>
    <n v="0"/>
    <x v="39"/>
    <x v="2"/>
    <x v="0"/>
    <n v="134"/>
    <n v="156.78"/>
    <n v="1876"/>
    <n v="2194.92"/>
    <x v="10"/>
    <x v="5"/>
    <x v="1"/>
  </r>
  <r>
    <d v="2022-06-22T00:00:00"/>
    <s v="P0040"/>
    <n v="10"/>
    <x v="1"/>
    <x v="1"/>
    <n v="0"/>
    <x v="16"/>
    <x v="1"/>
    <x v="1"/>
    <n v="90"/>
    <n v="115.2"/>
    <n v="900"/>
    <n v="1152"/>
    <x v="18"/>
    <x v="5"/>
    <x v="1"/>
  </r>
  <r>
    <d v="2022-06-22T00:00:00"/>
    <s v="P0001"/>
    <n v="4"/>
    <x v="2"/>
    <x v="1"/>
    <n v="0"/>
    <x v="15"/>
    <x v="3"/>
    <x v="1"/>
    <n v="98"/>
    <n v="103.88"/>
    <n v="392"/>
    <n v="415.52"/>
    <x v="18"/>
    <x v="5"/>
    <x v="1"/>
  </r>
  <r>
    <d v="2022-06-23T00:00:00"/>
    <s v="P0004"/>
    <n v="8"/>
    <x v="2"/>
    <x v="0"/>
    <n v="0"/>
    <x v="2"/>
    <x v="3"/>
    <x v="2"/>
    <n v="44"/>
    <n v="48.84"/>
    <n v="352"/>
    <n v="390.72"/>
    <x v="19"/>
    <x v="5"/>
    <x v="1"/>
  </r>
  <r>
    <d v="2022-06-24T00:00:00"/>
    <s v="P0018"/>
    <n v="7"/>
    <x v="2"/>
    <x v="1"/>
    <n v="0"/>
    <x v="29"/>
    <x v="2"/>
    <x v="3"/>
    <n v="37"/>
    <n v="49.21"/>
    <n v="259"/>
    <n v="344.47"/>
    <x v="27"/>
    <x v="5"/>
    <x v="1"/>
  </r>
  <r>
    <d v="2022-06-25T00:00:00"/>
    <s v="P0012"/>
    <n v="7"/>
    <x v="1"/>
    <x v="0"/>
    <n v="0"/>
    <x v="34"/>
    <x v="2"/>
    <x v="1"/>
    <n v="73"/>
    <n v="94.17"/>
    <n v="511"/>
    <n v="659.19"/>
    <x v="11"/>
    <x v="5"/>
    <x v="1"/>
  </r>
  <r>
    <d v="2022-06-26T00:00:00"/>
    <s v="P0034"/>
    <n v="4"/>
    <x v="2"/>
    <x v="1"/>
    <n v="0"/>
    <x v="12"/>
    <x v="4"/>
    <x v="2"/>
    <n v="55"/>
    <n v="58.3"/>
    <n v="220"/>
    <n v="233.2"/>
    <x v="12"/>
    <x v="5"/>
    <x v="1"/>
  </r>
  <r>
    <d v="2022-06-26T00:00:00"/>
    <s v="P0043"/>
    <n v="12"/>
    <x v="2"/>
    <x v="0"/>
    <n v="0"/>
    <x v="22"/>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6"/>
    <x v="0"/>
    <x v="3"/>
    <n v="7"/>
    <n v="8.33"/>
    <n v="49"/>
    <n v="58.31"/>
    <x v="15"/>
    <x v="6"/>
    <x v="1"/>
  </r>
  <r>
    <d v="2022-07-05T00:00:00"/>
    <s v="P0015"/>
    <n v="8"/>
    <x v="2"/>
    <x v="0"/>
    <n v="0"/>
    <x v="26"/>
    <x v="2"/>
    <x v="3"/>
    <n v="12"/>
    <n v="15.719999999999999"/>
    <n v="96"/>
    <n v="125.75999999999999"/>
    <x v="15"/>
    <x v="6"/>
    <x v="1"/>
  </r>
  <r>
    <d v="2022-07-06T00:00:00"/>
    <s v="P0041"/>
    <n v="2"/>
    <x v="2"/>
    <x v="1"/>
    <n v="0"/>
    <x v="41"/>
    <x v="1"/>
    <x v="0"/>
    <n v="138"/>
    <n v="173.88"/>
    <n v="276"/>
    <n v="347.76"/>
    <x v="16"/>
    <x v="6"/>
    <x v="1"/>
  </r>
  <r>
    <d v="2022-07-08T00:00:00"/>
    <s v="P0018"/>
    <n v="2"/>
    <x v="2"/>
    <x v="0"/>
    <n v="0"/>
    <x v="29"/>
    <x v="2"/>
    <x v="3"/>
    <n v="37"/>
    <n v="49.21"/>
    <n v="74"/>
    <n v="98.42"/>
    <x v="21"/>
    <x v="6"/>
    <x v="1"/>
  </r>
  <r>
    <d v="2022-07-10T00:00:00"/>
    <s v="P0032"/>
    <n v="12"/>
    <x v="1"/>
    <x v="1"/>
    <n v="0"/>
    <x v="17"/>
    <x v="4"/>
    <x v="1"/>
    <n v="89"/>
    <n v="117.48"/>
    <n v="1068"/>
    <n v="1409.76"/>
    <x v="26"/>
    <x v="6"/>
    <x v="1"/>
  </r>
  <r>
    <d v="2022-07-12T00:00:00"/>
    <s v="P0028"/>
    <n v="12"/>
    <x v="2"/>
    <x v="1"/>
    <n v="0"/>
    <x v="32"/>
    <x v="4"/>
    <x v="3"/>
    <n v="37"/>
    <n v="41.81"/>
    <n v="444"/>
    <n v="501.72"/>
    <x v="6"/>
    <x v="6"/>
    <x v="1"/>
  </r>
  <r>
    <d v="2022-07-13T00:00:00"/>
    <s v="P0025"/>
    <n v="7"/>
    <x v="2"/>
    <x v="0"/>
    <n v="0"/>
    <x v="6"/>
    <x v="0"/>
    <x v="3"/>
    <n v="7"/>
    <n v="8.33"/>
    <n v="49"/>
    <n v="58.31"/>
    <x v="22"/>
    <x v="6"/>
    <x v="1"/>
  </r>
  <r>
    <d v="2022-07-14T00:00:00"/>
    <s v="P0033"/>
    <n v="9"/>
    <x v="2"/>
    <x v="0"/>
    <n v="0"/>
    <x v="38"/>
    <x v="4"/>
    <x v="1"/>
    <n v="95"/>
    <n v="119.7"/>
    <n v="855"/>
    <n v="1077.3"/>
    <x v="29"/>
    <x v="6"/>
    <x v="1"/>
  </r>
  <r>
    <d v="2022-07-15T00:00:00"/>
    <s v="P0004"/>
    <n v="2"/>
    <x v="1"/>
    <x v="0"/>
    <n v="0"/>
    <x v="2"/>
    <x v="3"/>
    <x v="2"/>
    <n v="44"/>
    <n v="48.84"/>
    <n v="88"/>
    <n v="97.68"/>
    <x v="17"/>
    <x v="6"/>
    <x v="1"/>
  </r>
  <r>
    <d v="2022-07-17T00:00:00"/>
    <s v="P0041"/>
    <n v="8"/>
    <x v="1"/>
    <x v="1"/>
    <n v="0"/>
    <x v="41"/>
    <x v="1"/>
    <x v="0"/>
    <n v="138"/>
    <n v="173.88"/>
    <n v="1104"/>
    <n v="1391.04"/>
    <x v="30"/>
    <x v="6"/>
    <x v="1"/>
  </r>
  <r>
    <d v="2022-07-18T00:00:00"/>
    <s v="P0010"/>
    <n v="12"/>
    <x v="2"/>
    <x v="0"/>
    <n v="0"/>
    <x v="19"/>
    <x v="2"/>
    <x v="0"/>
    <n v="148"/>
    <n v="164.28"/>
    <n v="1776"/>
    <n v="1971.3600000000001"/>
    <x v="7"/>
    <x v="6"/>
    <x v="1"/>
  </r>
  <r>
    <d v="2022-07-20T00:00:00"/>
    <s v="P0042"/>
    <n v="8"/>
    <x v="0"/>
    <x v="0"/>
    <n v="0"/>
    <x v="9"/>
    <x v="1"/>
    <x v="0"/>
    <n v="120"/>
    <n v="162"/>
    <n v="960"/>
    <n v="1296"/>
    <x v="9"/>
    <x v="6"/>
    <x v="1"/>
  </r>
  <r>
    <d v="2022-07-22T00:00:00"/>
    <s v="P0034"/>
    <n v="6"/>
    <x v="2"/>
    <x v="1"/>
    <n v="0"/>
    <x v="12"/>
    <x v="4"/>
    <x v="2"/>
    <n v="55"/>
    <n v="58.3"/>
    <n v="330"/>
    <n v="349.79999999999995"/>
    <x v="18"/>
    <x v="6"/>
    <x v="1"/>
  </r>
  <r>
    <d v="2022-07-23T00:00:00"/>
    <s v="P0018"/>
    <n v="2"/>
    <x v="1"/>
    <x v="0"/>
    <n v="0"/>
    <x v="29"/>
    <x v="2"/>
    <x v="3"/>
    <n v="37"/>
    <n v="49.21"/>
    <n v="74"/>
    <n v="98.42"/>
    <x v="19"/>
    <x v="6"/>
    <x v="1"/>
  </r>
  <r>
    <d v="2022-07-24T00:00:00"/>
    <s v="P0006"/>
    <n v="14"/>
    <x v="2"/>
    <x v="1"/>
    <n v="0"/>
    <x v="14"/>
    <x v="3"/>
    <x v="1"/>
    <n v="75"/>
    <n v="85.5"/>
    <n v="1050"/>
    <n v="1197"/>
    <x v="27"/>
    <x v="6"/>
    <x v="1"/>
  </r>
  <r>
    <d v="2022-07-24T00:00:00"/>
    <s v="P0027"/>
    <n v="1"/>
    <x v="1"/>
    <x v="0"/>
    <n v="0"/>
    <x v="25"/>
    <x v="4"/>
    <x v="2"/>
    <n v="48"/>
    <n v="57.120000000000005"/>
    <n v="48"/>
    <n v="57.120000000000005"/>
    <x v="27"/>
    <x v="6"/>
    <x v="1"/>
  </r>
  <r>
    <d v="2022-07-25T00:00:00"/>
    <s v="P0044"/>
    <n v="2"/>
    <x v="2"/>
    <x v="1"/>
    <n v="0"/>
    <x v="10"/>
    <x v="1"/>
    <x v="1"/>
    <n v="76"/>
    <n v="82.08"/>
    <n v="152"/>
    <n v="164.16"/>
    <x v="11"/>
    <x v="6"/>
    <x v="1"/>
  </r>
  <r>
    <d v="2022-07-25T00:00:00"/>
    <s v="P0017"/>
    <n v="12"/>
    <x v="2"/>
    <x v="1"/>
    <n v="0"/>
    <x v="39"/>
    <x v="2"/>
    <x v="0"/>
    <n v="134"/>
    <n v="156.78"/>
    <n v="1608"/>
    <n v="1881.3600000000001"/>
    <x v="11"/>
    <x v="6"/>
    <x v="1"/>
  </r>
  <r>
    <d v="2022-07-25T00:00:00"/>
    <s v="P0003"/>
    <n v="13"/>
    <x v="1"/>
    <x v="1"/>
    <n v="0"/>
    <x v="5"/>
    <x v="3"/>
    <x v="1"/>
    <n v="71"/>
    <n v="80.94"/>
    <n v="923"/>
    <n v="1052.22"/>
    <x v="11"/>
    <x v="6"/>
    <x v="1"/>
  </r>
  <r>
    <d v="2022-07-26T00:00:00"/>
    <s v="P0003"/>
    <n v="10"/>
    <x v="1"/>
    <x v="0"/>
    <n v="0"/>
    <x v="5"/>
    <x v="3"/>
    <x v="1"/>
    <n v="71"/>
    <n v="80.94"/>
    <n v="710"/>
    <n v="809.4"/>
    <x v="12"/>
    <x v="6"/>
    <x v="1"/>
  </r>
  <r>
    <d v="2022-07-26T00:00:00"/>
    <s v="P0026"/>
    <n v="1"/>
    <x v="1"/>
    <x v="1"/>
    <n v="0"/>
    <x v="42"/>
    <x v="4"/>
    <x v="3"/>
    <n v="18"/>
    <n v="24.66"/>
    <n v="18"/>
    <n v="24.66"/>
    <x v="12"/>
    <x v="6"/>
    <x v="1"/>
  </r>
  <r>
    <d v="2022-08-03T00:00:00"/>
    <s v="P0012"/>
    <n v="5"/>
    <x v="2"/>
    <x v="1"/>
    <n v="0"/>
    <x v="34"/>
    <x v="2"/>
    <x v="1"/>
    <n v="73"/>
    <n v="94.17"/>
    <n v="365"/>
    <n v="470.85"/>
    <x v="2"/>
    <x v="7"/>
    <x v="1"/>
  </r>
  <r>
    <d v="2022-08-06T00:00:00"/>
    <s v="P0016"/>
    <n v="9"/>
    <x v="1"/>
    <x v="0"/>
    <n v="0"/>
    <x v="20"/>
    <x v="2"/>
    <x v="3"/>
    <n v="13"/>
    <n v="16.64"/>
    <n v="117"/>
    <n v="149.76"/>
    <x v="16"/>
    <x v="7"/>
    <x v="1"/>
  </r>
  <r>
    <d v="2022-08-08T00:00:00"/>
    <s v="P0016"/>
    <n v="2"/>
    <x v="2"/>
    <x v="0"/>
    <n v="0"/>
    <x v="20"/>
    <x v="2"/>
    <x v="3"/>
    <n v="13"/>
    <n v="16.64"/>
    <n v="26"/>
    <n v="33.28"/>
    <x v="21"/>
    <x v="7"/>
    <x v="1"/>
  </r>
  <r>
    <d v="2022-08-08T00:00:00"/>
    <s v="P0032"/>
    <n v="12"/>
    <x v="2"/>
    <x v="1"/>
    <n v="0"/>
    <x v="17"/>
    <x v="4"/>
    <x v="1"/>
    <n v="89"/>
    <n v="117.48"/>
    <n v="1068"/>
    <n v="1409.76"/>
    <x v="21"/>
    <x v="7"/>
    <x v="1"/>
  </r>
  <r>
    <d v="2022-08-08T00:00:00"/>
    <s v="P0021"/>
    <n v="11"/>
    <x v="2"/>
    <x v="1"/>
    <n v="0"/>
    <x v="31"/>
    <x v="0"/>
    <x v="0"/>
    <n v="126"/>
    <n v="162.54"/>
    <n v="1386"/>
    <n v="1787.9399999999998"/>
    <x v="21"/>
    <x v="7"/>
    <x v="1"/>
  </r>
  <r>
    <d v="2022-08-14T00:00:00"/>
    <s v="P0030"/>
    <n v="14"/>
    <x v="2"/>
    <x v="1"/>
    <n v="0"/>
    <x v="27"/>
    <x v="4"/>
    <x v="0"/>
    <n v="148"/>
    <n v="201.28"/>
    <n v="2072"/>
    <n v="2817.92"/>
    <x v="29"/>
    <x v="7"/>
    <x v="1"/>
  </r>
  <r>
    <d v="2022-08-15T00:00:00"/>
    <s v="P0011"/>
    <n v="10"/>
    <x v="0"/>
    <x v="1"/>
    <n v="0"/>
    <x v="30"/>
    <x v="2"/>
    <x v="2"/>
    <n v="44"/>
    <n v="48.4"/>
    <n v="440"/>
    <n v="484"/>
    <x v="17"/>
    <x v="7"/>
    <x v="1"/>
  </r>
  <r>
    <d v="2022-08-15T00:00:00"/>
    <s v="P0015"/>
    <n v="7"/>
    <x v="2"/>
    <x v="0"/>
    <n v="0"/>
    <x v="26"/>
    <x v="2"/>
    <x v="3"/>
    <n v="12"/>
    <n v="15.719999999999999"/>
    <n v="84"/>
    <n v="110.03999999999999"/>
    <x v="17"/>
    <x v="7"/>
    <x v="1"/>
  </r>
  <r>
    <d v="2022-08-18T00:00:00"/>
    <s v="P0029"/>
    <n v="8"/>
    <x v="1"/>
    <x v="0"/>
    <n v="0"/>
    <x v="18"/>
    <x v="4"/>
    <x v="2"/>
    <n v="47"/>
    <n v="53.11"/>
    <n v="376"/>
    <n v="424.88"/>
    <x v="7"/>
    <x v="7"/>
    <x v="1"/>
  </r>
  <r>
    <d v="2022-08-18T00:00:00"/>
    <s v="P0010"/>
    <n v="2"/>
    <x v="1"/>
    <x v="1"/>
    <n v="0"/>
    <x v="19"/>
    <x v="2"/>
    <x v="0"/>
    <n v="148"/>
    <n v="164.28"/>
    <n v="296"/>
    <n v="328.56"/>
    <x v="7"/>
    <x v="7"/>
    <x v="1"/>
  </r>
  <r>
    <d v="2022-08-19T00:00:00"/>
    <s v="P0007"/>
    <n v="3"/>
    <x v="1"/>
    <x v="0"/>
    <n v="0"/>
    <x v="36"/>
    <x v="3"/>
    <x v="2"/>
    <n v="43"/>
    <n v="47.730000000000004"/>
    <n v="129"/>
    <n v="143.19"/>
    <x v="8"/>
    <x v="7"/>
    <x v="1"/>
  </r>
  <r>
    <d v="2022-08-20T00:00:00"/>
    <s v="P0023"/>
    <n v="13"/>
    <x v="2"/>
    <x v="0"/>
    <n v="0"/>
    <x v="11"/>
    <x v="0"/>
    <x v="0"/>
    <n v="141"/>
    <n v="149.46"/>
    <n v="1833"/>
    <n v="1942.98"/>
    <x v="9"/>
    <x v="7"/>
    <x v="1"/>
  </r>
  <r>
    <d v="2022-08-20T00:00:00"/>
    <s v="P0033"/>
    <n v="14"/>
    <x v="2"/>
    <x v="0"/>
    <n v="0"/>
    <x v="38"/>
    <x v="4"/>
    <x v="1"/>
    <n v="95"/>
    <n v="119.7"/>
    <n v="1330"/>
    <n v="1675.8"/>
    <x v="9"/>
    <x v="7"/>
    <x v="1"/>
  </r>
  <r>
    <d v="2022-08-21T00:00:00"/>
    <s v="P0016"/>
    <n v="4"/>
    <x v="2"/>
    <x v="0"/>
    <n v="0"/>
    <x v="20"/>
    <x v="2"/>
    <x v="3"/>
    <n v="13"/>
    <n v="16.64"/>
    <n v="52"/>
    <n v="66.56"/>
    <x v="10"/>
    <x v="7"/>
    <x v="1"/>
  </r>
  <r>
    <d v="2022-08-23T00:00:00"/>
    <s v="P0044"/>
    <n v="11"/>
    <x v="1"/>
    <x v="0"/>
    <n v="0"/>
    <x v="10"/>
    <x v="1"/>
    <x v="1"/>
    <n v="76"/>
    <n v="82.08"/>
    <n v="836"/>
    <n v="902.88"/>
    <x v="19"/>
    <x v="7"/>
    <x v="1"/>
  </r>
  <r>
    <d v="2022-08-23T00:00:00"/>
    <s v="P0029"/>
    <n v="14"/>
    <x v="2"/>
    <x v="1"/>
    <n v="0"/>
    <x v="18"/>
    <x v="4"/>
    <x v="2"/>
    <n v="47"/>
    <n v="53.11"/>
    <n v="658"/>
    <n v="743.54"/>
    <x v="19"/>
    <x v="7"/>
    <x v="1"/>
  </r>
  <r>
    <d v="2022-08-24T00:00:00"/>
    <s v="P0005"/>
    <n v="5"/>
    <x v="2"/>
    <x v="1"/>
    <n v="0"/>
    <x v="23"/>
    <x v="3"/>
    <x v="0"/>
    <n v="133"/>
    <n v="155.61000000000001"/>
    <n v="665"/>
    <n v="778.05000000000007"/>
    <x v="27"/>
    <x v="7"/>
    <x v="1"/>
  </r>
  <r>
    <d v="2022-08-26T00:00:00"/>
    <s v="P0019"/>
    <n v="13"/>
    <x v="0"/>
    <x v="1"/>
    <n v="0"/>
    <x v="40"/>
    <x v="2"/>
    <x v="0"/>
    <n v="150"/>
    <n v="210"/>
    <n v="1950"/>
    <n v="2730"/>
    <x v="12"/>
    <x v="7"/>
    <x v="1"/>
  </r>
  <r>
    <d v="2022-08-26T00:00:00"/>
    <s v="P0037"/>
    <n v="8"/>
    <x v="1"/>
    <x v="0"/>
    <n v="0"/>
    <x v="7"/>
    <x v="1"/>
    <x v="1"/>
    <n v="67"/>
    <n v="85.76"/>
    <n v="536"/>
    <n v="686.08"/>
    <x v="12"/>
    <x v="7"/>
    <x v="1"/>
  </r>
  <r>
    <d v="2022-08-27T00:00:00"/>
    <s v="P0039"/>
    <n v="15"/>
    <x v="0"/>
    <x v="0"/>
    <n v="0"/>
    <x v="33"/>
    <x v="1"/>
    <x v="3"/>
    <n v="37"/>
    <n v="42.55"/>
    <n v="555"/>
    <n v="638.25"/>
    <x v="13"/>
    <x v="7"/>
    <x v="1"/>
  </r>
  <r>
    <d v="2022-08-28T00:00:00"/>
    <s v="P0005"/>
    <n v="9"/>
    <x v="1"/>
    <x v="0"/>
    <n v="0"/>
    <x v="23"/>
    <x v="3"/>
    <x v="0"/>
    <n v="133"/>
    <n v="155.61000000000001"/>
    <n v="1197"/>
    <n v="1400.4900000000002"/>
    <x v="14"/>
    <x v="7"/>
    <x v="1"/>
  </r>
  <r>
    <d v="2022-08-28T00:00:00"/>
    <s v="P0039"/>
    <n v="5"/>
    <x v="2"/>
    <x v="0"/>
    <n v="0"/>
    <x v="33"/>
    <x v="1"/>
    <x v="3"/>
    <n v="37"/>
    <n v="42.55"/>
    <n v="185"/>
    <n v="212.75"/>
    <x v="14"/>
    <x v="7"/>
    <x v="1"/>
  </r>
  <r>
    <d v="2022-08-30T00:00:00"/>
    <s v="P0006"/>
    <n v="6"/>
    <x v="1"/>
    <x v="1"/>
    <n v="0"/>
    <x v="14"/>
    <x v="3"/>
    <x v="1"/>
    <n v="75"/>
    <n v="85.5"/>
    <n v="450"/>
    <n v="513"/>
    <x v="24"/>
    <x v="7"/>
    <x v="1"/>
  </r>
  <r>
    <d v="2022-08-30T00:00:00"/>
    <s v="P0043"/>
    <n v="6"/>
    <x v="2"/>
    <x v="1"/>
    <n v="0"/>
    <x v="22"/>
    <x v="1"/>
    <x v="1"/>
    <n v="67"/>
    <n v="83.08"/>
    <n v="402"/>
    <n v="498.48"/>
    <x v="24"/>
    <x v="7"/>
    <x v="1"/>
  </r>
  <r>
    <d v="2022-08-30T00:00:00"/>
    <s v="P0025"/>
    <n v="5"/>
    <x v="2"/>
    <x v="1"/>
    <n v="0"/>
    <x v="6"/>
    <x v="0"/>
    <x v="3"/>
    <n v="7"/>
    <n v="8.33"/>
    <n v="35"/>
    <n v="41.65"/>
    <x v="24"/>
    <x v="7"/>
    <x v="1"/>
  </r>
  <r>
    <d v="2022-08-31T00:00:00"/>
    <s v="P0015"/>
    <n v="13"/>
    <x v="2"/>
    <x v="1"/>
    <n v="0"/>
    <x v="26"/>
    <x v="2"/>
    <x v="3"/>
    <n v="12"/>
    <n v="15.719999999999999"/>
    <n v="156"/>
    <n v="204.35999999999999"/>
    <x v="25"/>
    <x v="7"/>
    <x v="1"/>
  </r>
  <r>
    <d v="2022-09-04T00:00:00"/>
    <s v="P0002"/>
    <n v="1"/>
    <x v="2"/>
    <x v="1"/>
    <n v="0"/>
    <x v="28"/>
    <x v="3"/>
    <x v="1"/>
    <n v="105"/>
    <n v="142.80000000000001"/>
    <n v="105"/>
    <n v="142.80000000000001"/>
    <x v="3"/>
    <x v="8"/>
    <x v="1"/>
  </r>
  <r>
    <d v="2022-09-06T00:00:00"/>
    <s v="P0005"/>
    <n v="12"/>
    <x v="0"/>
    <x v="0"/>
    <n v="0"/>
    <x v="23"/>
    <x v="3"/>
    <x v="0"/>
    <n v="133"/>
    <n v="155.61000000000001"/>
    <n v="1596"/>
    <n v="1867.3200000000002"/>
    <x v="16"/>
    <x v="8"/>
    <x v="1"/>
  </r>
  <r>
    <d v="2022-09-09T00:00:00"/>
    <s v="P0041"/>
    <n v="9"/>
    <x v="2"/>
    <x v="0"/>
    <n v="0"/>
    <x v="41"/>
    <x v="1"/>
    <x v="0"/>
    <n v="138"/>
    <n v="173.88"/>
    <n v="1242"/>
    <n v="1564.92"/>
    <x v="4"/>
    <x v="8"/>
    <x v="1"/>
  </r>
  <r>
    <d v="2022-09-09T00:00:00"/>
    <s v="P0003"/>
    <n v="3"/>
    <x v="2"/>
    <x v="0"/>
    <n v="0"/>
    <x v="5"/>
    <x v="3"/>
    <x v="1"/>
    <n v="71"/>
    <n v="80.94"/>
    <n v="213"/>
    <n v="242.82"/>
    <x v="4"/>
    <x v="8"/>
    <x v="1"/>
  </r>
  <r>
    <d v="2022-09-10T00:00:00"/>
    <s v="P0035"/>
    <n v="15"/>
    <x v="1"/>
    <x v="1"/>
    <n v="0"/>
    <x v="3"/>
    <x v="4"/>
    <x v="3"/>
    <n v="5"/>
    <n v="6.7"/>
    <n v="75"/>
    <n v="100.5"/>
    <x v="26"/>
    <x v="8"/>
    <x v="1"/>
  </r>
  <r>
    <d v="2022-09-10T00:00:00"/>
    <s v="P0038"/>
    <n v="4"/>
    <x v="2"/>
    <x v="1"/>
    <n v="0"/>
    <x v="1"/>
    <x v="1"/>
    <x v="1"/>
    <n v="72"/>
    <n v="79.92"/>
    <n v="288"/>
    <n v="319.68"/>
    <x v="26"/>
    <x v="8"/>
    <x v="1"/>
  </r>
  <r>
    <d v="2022-09-14T00:00:00"/>
    <s v="P0029"/>
    <n v="3"/>
    <x v="2"/>
    <x v="1"/>
    <n v="0"/>
    <x v="18"/>
    <x v="4"/>
    <x v="2"/>
    <n v="47"/>
    <n v="53.11"/>
    <n v="141"/>
    <n v="159.32999999999998"/>
    <x v="29"/>
    <x v="8"/>
    <x v="1"/>
  </r>
  <r>
    <d v="2022-09-15T00:00:00"/>
    <s v="P0037"/>
    <n v="15"/>
    <x v="1"/>
    <x v="0"/>
    <n v="0"/>
    <x v="7"/>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5"/>
    <x v="3"/>
    <x v="1"/>
    <n v="98"/>
    <n v="103.88"/>
    <n v="980"/>
    <n v="1038.8"/>
    <x v="9"/>
    <x v="8"/>
    <x v="1"/>
  </r>
  <r>
    <d v="2022-09-21T00:00:00"/>
    <s v="P0018"/>
    <n v="14"/>
    <x v="1"/>
    <x v="0"/>
    <n v="0"/>
    <x v="29"/>
    <x v="2"/>
    <x v="3"/>
    <n v="37"/>
    <n v="49.21"/>
    <n v="518"/>
    <n v="688.94"/>
    <x v="10"/>
    <x v="8"/>
    <x v="1"/>
  </r>
  <r>
    <d v="2022-09-21T00:00:00"/>
    <s v="P0026"/>
    <n v="5"/>
    <x v="2"/>
    <x v="1"/>
    <n v="0"/>
    <x v="42"/>
    <x v="4"/>
    <x v="3"/>
    <n v="18"/>
    <n v="24.66"/>
    <n v="90"/>
    <n v="123.3"/>
    <x v="10"/>
    <x v="8"/>
    <x v="1"/>
  </r>
  <r>
    <d v="2022-09-22T00:00:00"/>
    <s v="P0043"/>
    <n v="12"/>
    <x v="1"/>
    <x v="0"/>
    <n v="0"/>
    <x v="22"/>
    <x v="1"/>
    <x v="1"/>
    <n v="67"/>
    <n v="83.08"/>
    <n v="804"/>
    <n v="996.96"/>
    <x v="18"/>
    <x v="8"/>
    <x v="1"/>
  </r>
  <r>
    <d v="2022-09-23T00:00:00"/>
    <s v="P0012"/>
    <n v="12"/>
    <x v="2"/>
    <x v="0"/>
    <n v="0"/>
    <x v="34"/>
    <x v="2"/>
    <x v="1"/>
    <n v="73"/>
    <n v="94.17"/>
    <n v="876"/>
    <n v="1130.04"/>
    <x v="19"/>
    <x v="8"/>
    <x v="1"/>
  </r>
  <r>
    <d v="2022-09-24T00:00:00"/>
    <s v="P0032"/>
    <n v="14"/>
    <x v="2"/>
    <x v="0"/>
    <n v="0"/>
    <x v="17"/>
    <x v="4"/>
    <x v="1"/>
    <n v="89"/>
    <n v="117.48"/>
    <n v="1246"/>
    <n v="1644.72"/>
    <x v="27"/>
    <x v="8"/>
    <x v="1"/>
  </r>
  <r>
    <d v="2022-09-24T00:00:00"/>
    <s v="P0032"/>
    <n v="8"/>
    <x v="2"/>
    <x v="1"/>
    <n v="0"/>
    <x v="17"/>
    <x v="4"/>
    <x v="1"/>
    <n v="89"/>
    <n v="117.48"/>
    <n v="712"/>
    <n v="939.84"/>
    <x v="27"/>
    <x v="8"/>
    <x v="1"/>
  </r>
  <r>
    <d v="2022-09-27T00:00:00"/>
    <s v="P0036"/>
    <n v="4"/>
    <x v="2"/>
    <x v="1"/>
    <n v="0"/>
    <x v="43"/>
    <x v="4"/>
    <x v="1"/>
    <n v="90"/>
    <n v="96.3"/>
    <n v="360"/>
    <n v="385.2"/>
    <x v="13"/>
    <x v="8"/>
    <x v="1"/>
  </r>
  <r>
    <d v="2022-09-27T00:00:00"/>
    <s v="P0044"/>
    <n v="9"/>
    <x v="2"/>
    <x v="1"/>
    <n v="0"/>
    <x v="10"/>
    <x v="1"/>
    <x v="1"/>
    <n v="76"/>
    <n v="82.08"/>
    <n v="684"/>
    <n v="738.72"/>
    <x v="13"/>
    <x v="8"/>
    <x v="1"/>
  </r>
  <r>
    <d v="2022-09-27T00:00:00"/>
    <s v="P0038"/>
    <n v="3"/>
    <x v="0"/>
    <x v="1"/>
    <n v="0"/>
    <x v="1"/>
    <x v="1"/>
    <x v="1"/>
    <n v="72"/>
    <n v="79.92"/>
    <n v="216"/>
    <n v="239.76"/>
    <x v="13"/>
    <x v="8"/>
    <x v="1"/>
  </r>
  <r>
    <d v="2022-09-29T00:00:00"/>
    <s v="P0034"/>
    <n v="13"/>
    <x v="2"/>
    <x v="0"/>
    <n v="0"/>
    <x v="12"/>
    <x v="4"/>
    <x v="2"/>
    <n v="55"/>
    <n v="58.3"/>
    <n v="715"/>
    <n v="757.9"/>
    <x v="28"/>
    <x v="8"/>
    <x v="1"/>
  </r>
  <r>
    <d v="2022-10-03T00:00:00"/>
    <s v="P0011"/>
    <n v="5"/>
    <x v="2"/>
    <x v="1"/>
    <n v="0"/>
    <x v="30"/>
    <x v="2"/>
    <x v="2"/>
    <n v="44"/>
    <n v="48.4"/>
    <n v="220"/>
    <n v="242"/>
    <x v="2"/>
    <x v="9"/>
    <x v="1"/>
  </r>
  <r>
    <d v="2022-10-04T00:00:00"/>
    <s v="P0007"/>
    <n v="15"/>
    <x v="2"/>
    <x v="0"/>
    <n v="0"/>
    <x v="36"/>
    <x v="3"/>
    <x v="2"/>
    <n v="43"/>
    <n v="47.730000000000004"/>
    <n v="645"/>
    <n v="715.95"/>
    <x v="3"/>
    <x v="9"/>
    <x v="1"/>
  </r>
  <r>
    <d v="2022-10-06T00:00:00"/>
    <s v="P0035"/>
    <n v="1"/>
    <x v="2"/>
    <x v="0"/>
    <n v="0"/>
    <x v="3"/>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0"/>
    <x v="1"/>
    <x v="1"/>
    <n v="76"/>
    <n v="82.08"/>
    <n v="912"/>
    <n v="984.96"/>
    <x v="26"/>
    <x v="9"/>
    <x v="1"/>
  </r>
  <r>
    <d v="2022-10-11T00:00:00"/>
    <s v="P0008"/>
    <n v="10"/>
    <x v="2"/>
    <x v="0"/>
    <n v="0"/>
    <x v="24"/>
    <x v="3"/>
    <x v="1"/>
    <n v="83"/>
    <n v="94.62"/>
    <n v="830"/>
    <n v="946.2"/>
    <x v="5"/>
    <x v="9"/>
    <x v="1"/>
  </r>
  <r>
    <d v="2022-10-13T00:00:00"/>
    <s v="P0002"/>
    <n v="15"/>
    <x v="1"/>
    <x v="0"/>
    <n v="0"/>
    <x v="28"/>
    <x v="3"/>
    <x v="1"/>
    <n v="105"/>
    <n v="142.80000000000001"/>
    <n v="1575"/>
    <n v="2142"/>
    <x v="22"/>
    <x v="9"/>
    <x v="1"/>
  </r>
  <r>
    <d v="2022-10-14T00:00:00"/>
    <s v="P0044"/>
    <n v="15"/>
    <x v="0"/>
    <x v="0"/>
    <n v="0"/>
    <x v="10"/>
    <x v="1"/>
    <x v="1"/>
    <n v="76"/>
    <n v="82.08"/>
    <n v="1140"/>
    <n v="1231.2"/>
    <x v="29"/>
    <x v="9"/>
    <x v="1"/>
  </r>
  <r>
    <d v="2022-10-15T00:00:00"/>
    <s v="P0015"/>
    <n v="10"/>
    <x v="2"/>
    <x v="1"/>
    <n v="0"/>
    <x v="26"/>
    <x v="2"/>
    <x v="3"/>
    <n v="12"/>
    <n v="15.719999999999999"/>
    <n v="120"/>
    <n v="157.19999999999999"/>
    <x v="17"/>
    <x v="9"/>
    <x v="1"/>
  </r>
  <r>
    <d v="2022-10-16T00:00:00"/>
    <s v="P0036"/>
    <n v="3"/>
    <x v="1"/>
    <x v="0"/>
    <n v="0"/>
    <x v="43"/>
    <x v="4"/>
    <x v="1"/>
    <n v="90"/>
    <n v="96.3"/>
    <n v="270"/>
    <n v="288.89999999999998"/>
    <x v="23"/>
    <x v="9"/>
    <x v="1"/>
  </r>
  <r>
    <d v="2022-10-23T00:00:00"/>
    <s v="P0024"/>
    <n v="14"/>
    <x v="1"/>
    <x v="1"/>
    <n v="0"/>
    <x v="35"/>
    <x v="0"/>
    <x v="0"/>
    <n v="144"/>
    <n v="156.96"/>
    <n v="2016"/>
    <n v="2197.44"/>
    <x v="19"/>
    <x v="9"/>
    <x v="1"/>
  </r>
  <r>
    <d v="2022-10-30T00:00:00"/>
    <s v="P0042"/>
    <n v="3"/>
    <x v="2"/>
    <x v="1"/>
    <n v="0"/>
    <x v="9"/>
    <x v="1"/>
    <x v="0"/>
    <n v="120"/>
    <n v="162"/>
    <n v="360"/>
    <n v="486"/>
    <x v="24"/>
    <x v="9"/>
    <x v="1"/>
  </r>
  <r>
    <d v="2022-10-31T00:00:00"/>
    <s v="P0038"/>
    <n v="8"/>
    <x v="2"/>
    <x v="0"/>
    <n v="0"/>
    <x v="1"/>
    <x v="1"/>
    <x v="1"/>
    <n v="72"/>
    <n v="79.92"/>
    <n v="576"/>
    <n v="639.36"/>
    <x v="25"/>
    <x v="9"/>
    <x v="1"/>
  </r>
  <r>
    <d v="2022-11-01T00:00:00"/>
    <s v="P0012"/>
    <n v="15"/>
    <x v="0"/>
    <x v="0"/>
    <n v="0"/>
    <x v="34"/>
    <x v="2"/>
    <x v="1"/>
    <n v="73"/>
    <n v="94.17"/>
    <n v="1095"/>
    <n v="1412.55"/>
    <x v="0"/>
    <x v="10"/>
    <x v="1"/>
  </r>
  <r>
    <d v="2022-11-02T00:00:00"/>
    <s v="P0015"/>
    <n v="15"/>
    <x v="0"/>
    <x v="1"/>
    <n v="0"/>
    <x v="26"/>
    <x v="2"/>
    <x v="3"/>
    <n v="12"/>
    <n v="15.719999999999999"/>
    <n v="180"/>
    <n v="235.79999999999998"/>
    <x v="1"/>
    <x v="10"/>
    <x v="1"/>
  </r>
  <r>
    <d v="2022-11-02T00:00:00"/>
    <s v="P0030"/>
    <n v="15"/>
    <x v="2"/>
    <x v="1"/>
    <n v="0"/>
    <x v="27"/>
    <x v="4"/>
    <x v="0"/>
    <n v="148"/>
    <n v="201.28"/>
    <n v="2220"/>
    <n v="3019.2"/>
    <x v="1"/>
    <x v="10"/>
    <x v="1"/>
  </r>
  <r>
    <d v="2022-11-02T00:00:00"/>
    <s v="P0035"/>
    <n v="5"/>
    <x v="2"/>
    <x v="1"/>
    <n v="0"/>
    <x v="3"/>
    <x v="4"/>
    <x v="3"/>
    <n v="5"/>
    <n v="6.7"/>
    <n v="25"/>
    <n v="33.5"/>
    <x v="1"/>
    <x v="10"/>
    <x v="1"/>
  </r>
  <r>
    <d v="2022-11-03T00:00:00"/>
    <s v="P0020"/>
    <n v="11"/>
    <x v="1"/>
    <x v="0"/>
    <n v="0"/>
    <x v="13"/>
    <x v="0"/>
    <x v="2"/>
    <n v="61"/>
    <n v="76.25"/>
    <n v="671"/>
    <n v="838.75"/>
    <x v="2"/>
    <x v="10"/>
    <x v="1"/>
  </r>
  <r>
    <d v="2022-11-04T00:00:00"/>
    <s v="P0008"/>
    <n v="10"/>
    <x v="2"/>
    <x v="0"/>
    <n v="0"/>
    <x v="24"/>
    <x v="3"/>
    <x v="1"/>
    <n v="83"/>
    <n v="94.62"/>
    <n v="830"/>
    <n v="946.2"/>
    <x v="3"/>
    <x v="10"/>
    <x v="1"/>
  </r>
  <r>
    <d v="2022-11-05T00:00:00"/>
    <s v="P0019"/>
    <n v="15"/>
    <x v="2"/>
    <x v="1"/>
    <n v="0"/>
    <x v="40"/>
    <x v="2"/>
    <x v="0"/>
    <n v="150"/>
    <n v="210"/>
    <n v="2250"/>
    <n v="3150"/>
    <x v="15"/>
    <x v="10"/>
    <x v="1"/>
  </r>
  <r>
    <d v="2022-11-06T00:00:00"/>
    <s v="P0043"/>
    <n v="13"/>
    <x v="2"/>
    <x v="1"/>
    <n v="0"/>
    <x v="22"/>
    <x v="1"/>
    <x v="1"/>
    <n v="67"/>
    <n v="83.08"/>
    <n v="871"/>
    <n v="1080.04"/>
    <x v="16"/>
    <x v="10"/>
    <x v="1"/>
  </r>
  <r>
    <d v="2022-11-06T00:00:00"/>
    <s v="P0015"/>
    <n v="13"/>
    <x v="1"/>
    <x v="0"/>
    <n v="0"/>
    <x v="26"/>
    <x v="2"/>
    <x v="3"/>
    <n v="12"/>
    <n v="15.719999999999999"/>
    <n v="156"/>
    <n v="204.35999999999999"/>
    <x v="16"/>
    <x v="10"/>
    <x v="1"/>
  </r>
  <r>
    <d v="2022-11-06T00:00:00"/>
    <s v="P0042"/>
    <n v="13"/>
    <x v="2"/>
    <x v="1"/>
    <n v="0"/>
    <x v="9"/>
    <x v="1"/>
    <x v="0"/>
    <n v="120"/>
    <n v="162"/>
    <n v="1560"/>
    <n v="2106"/>
    <x v="16"/>
    <x v="10"/>
    <x v="1"/>
  </r>
  <r>
    <d v="2022-11-07T00:00:00"/>
    <s v="P0040"/>
    <n v="13"/>
    <x v="1"/>
    <x v="1"/>
    <n v="0"/>
    <x v="16"/>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5"/>
    <x v="4"/>
    <x v="2"/>
    <n v="48"/>
    <n v="57.120000000000005"/>
    <n v="384"/>
    <n v="456.96000000000004"/>
    <x v="4"/>
    <x v="10"/>
    <x v="1"/>
  </r>
  <r>
    <d v="2022-11-10T00:00:00"/>
    <s v="P0018"/>
    <n v="7"/>
    <x v="2"/>
    <x v="0"/>
    <n v="0"/>
    <x v="29"/>
    <x v="2"/>
    <x v="3"/>
    <n v="37"/>
    <n v="49.21"/>
    <n v="259"/>
    <n v="344.47"/>
    <x v="26"/>
    <x v="10"/>
    <x v="1"/>
  </r>
  <r>
    <d v="2022-11-13T00:00:00"/>
    <s v="P0027"/>
    <n v="10"/>
    <x v="0"/>
    <x v="1"/>
    <n v="0"/>
    <x v="25"/>
    <x v="4"/>
    <x v="2"/>
    <n v="48"/>
    <n v="57.120000000000005"/>
    <n v="480"/>
    <n v="571.20000000000005"/>
    <x v="22"/>
    <x v="10"/>
    <x v="1"/>
  </r>
  <r>
    <d v="2022-11-14T00:00:00"/>
    <s v="P0002"/>
    <n v="1"/>
    <x v="2"/>
    <x v="1"/>
    <n v="0"/>
    <x v="28"/>
    <x v="3"/>
    <x v="1"/>
    <n v="105"/>
    <n v="142.80000000000001"/>
    <n v="105"/>
    <n v="142.80000000000001"/>
    <x v="29"/>
    <x v="10"/>
    <x v="1"/>
  </r>
  <r>
    <d v="2022-11-15T00:00:00"/>
    <s v="P0012"/>
    <n v="14"/>
    <x v="2"/>
    <x v="1"/>
    <n v="0"/>
    <x v="34"/>
    <x v="2"/>
    <x v="1"/>
    <n v="73"/>
    <n v="94.17"/>
    <n v="1022"/>
    <n v="1318.38"/>
    <x v="17"/>
    <x v="10"/>
    <x v="1"/>
  </r>
  <r>
    <d v="2022-11-16T00:00:00"/>
    <s v="P0017"/>
    <n v="8"/>
    <x v="1"/>
    <x v="0"/>
    <n v="0"/>
    <x v="39"/>
    <x v="2"/>
    <x v="0"/>
    <n v="134"/>
    <n v="156.78"/>
    <n v="1072"/>
    <n v="1254.24"/>
    <x v="23"/>
    <x v="10"/>
    <x v="1"/>
  </r>
  <r>
    <d v="2022-11-18T00:00:00"/>
    <s v="P0034"/>
    <n v="8"/>
    <x v="2"/>
    <x v="1"/>
    <n v="0"/>
    <x v="12"/>
    <x v="4"/>
    <x v="2"/>
    <n v="55"/>
    <n v="58.3"/>
    <n v="440"/>
    <n v="466.4"/>
    <x v="7"/>
    <x v="10"/>
    <x v="1"/>
  </r>
  <r>
    <d v="2022-11-21T00:00:00"/>
    <s v="P0020"/>
    <n v="6"/>
    <x v="2"/>
    <x v="1"/>
    <n v="0"/>
    <x v="13"/>
    <x v="0"/>
    <x v="2"/>
    <n v="61"/>
    <n v="76.25"/>
    <n v="366"/>
    <n v="457.5"/>
    <x v="10"/>
    <x v="10"/>
    <x v="1"/>
  </r>
  <r>
    <d v="2022-11-23T00:00:00"/>
    <s v="P0036"/>
    <n v="12"/>
    <x v="1"/>
    <x v="0"/>
    <n v="0"/>
    <x v="43"/>
    <x v="4"/>
    <x v="1"/>
    <n v="90"/>
    <n v="96.3"/>
    <n v="1080"/>
    <n v="1155.5999999999999"/>
    <x v="19"/>
    <x v="10"/>
    <x v="1"/>
  </r>
  <r>
    <d v="2022-11-25T00:00:00"/>
    <s v="P0004"/>
    <n v="5"/>
    <x v="2"/>
    <x v="1"/>
    <n v="0"/>
    <x v="2"/>
    <x v="3"/>
    <x v="2"/>
    <n v="44"/>
    <n v="48.84"/>
    <n v="220"/>
    <n v="244.20000000000002"/>
    <x v="11"/>
    <x v="10"/>
    <x v="1"/>
  </r>
  <r>
    <d v="2022-11-26T00:00:00"/>
    <s v="P0032"/>
    <n v="5"/>
    <x v="2"/>
    <x v="0"/>
    <n v="0"/>
    <x v="17"/>
    <x v="4"/>
    <x v="1"/>
    <n v="89"/>
    <n v="117.48"/>
    <n v="445"/>
    <n v="587.4"/>
    <x v="12"/>
    <x v="10"/>
    <x v="1"/>
  </r>
  <r>
    <d v="2022-11-27T00:00:00"/>
    <s v="P0034"/>
    <n v="15"/>
    <x v="2"/>
    <x v="0"/>
    <n v="0"/>
    <x v="12"/>
    <x v="4"/>
    <x v="2"/>
    <n v="55"/>
    <n v="58.3"/>
    <n v="825"/>
    <n v="874.5"/>
    <x v="13"/>
    <x v="10"/>
    <x v="1"/>
  </r>
  <r>
    <d v="2022-11-28T00:00:00"/>
    <s v="P0031"/>
    <n v="8"/>
    <x v="2"/>
    <x v="1"/>
    <n v="0"/>
    <x v="4"/>
    <x v="4"/>
    <x v="1"/>
    <n v="93"/>
    <n v="104.16"/>
    <n v="744"/>
    <n v="833.28"/>
    <x v="14"/>
    <x v="10"/>
    <x v="1"/>
  </r>
  <r>
    <d v="2022-11-30T00:00:00"/>
    <s v="P0015"/>
    <n v="2"/>
    <x v="2"/>
    <x v="0"/>
    <n v="0"/>
    <x v="26"/>
    <x v="2"/>
    <x v="3"/>
    <n v="12"/>
    <n v="15.719999999999999"/>
    <n v="24"/>
    <n v="31.439999999999998"/>
    <x v="24"/>
    <x v="10"/>
    <x v="1"/>
  </r>
  <r>
    <d v="2022-12-03T00:00:00"/>
    <s v="P0028"/>
    <n v="5"/>
    <x v="0"/>
    <x v="1"/>
    <n v="0"/>
    <x v="32"/>
    <x v="4"/>
    <x v="3"/>
    <n v="37"/>
    <n v="41.81"/>
    <n v="185"/>
    <n v="209.05"/>
    <x v="2"/>
    <x v="11"/>
    <x v="1"/>
  </r>
  <r>
    <d v="2022-12-04T00:00:00"/>
    <s v="P0026"/>
    <n v="10"/>
    <x v="2"/>
    <x v="1"/>
    <n v="0"/>
    <x v="42"/>
    <x v="4"/>
    <x v="3"/>
    <n v="18"/>
    <n v="24.66"/>
    <n v="180"/>
    <n v="246.6"/>
    <x v="3"/>
    <x v="11"/>
    <x v="1"/>
  </r>
  <r>
    <d v="2022-12-04T00:00:00"/>
    <s v="P0044"/>
    <n v="15"/>
    <x v="2"/>
    <x v="1"/>
    <n v="0"/>
    <x v="10"/>
    <x v="1"/>
    <x v="1"/>
    <n v="76"/>
    <n v="82.08"/>
    <n v="1140"/>
    <n v="1231.2"/>
    <x v="3"/>
    <x v="11"/>
    <x v="1"/>
  </r>
  <r>
    <d v="2022-12-07T00:00:00"/>
    <s v="P0038"/>
    <n v="12"/>
    <x v="2"/>
    <x v="1"/>
    <n v="0"/>
    <x v="1"/>
    <x v="1"/>
    <x v="1"/>
    <n v="72"/>
    <n v="79.92"/>
    <n v="864"/>
    <n v="959.04"/>
    <x v="20"/>
    <x v="11"/>
    <x v="1"/>
  </r>
  <r>
    <d v="2022-12-07T00:00:00"/>
    <s v="P0016"/>
    <n v="13"/>
    <x v="2"/>
    <x v="0"/>
    <n v="0"/>
    <x v="20"/>
    <x v="2"/>
    <x v="3"/>
    <n v="13"/>
    <n v="16.64"/>
    <n v="169"/>
    <n v="216.32"/>
    <x v="20"/>
    <x v="11"/>
    <x v="1"/>
  </r>
  <r>
    <d v="2022-12-07T00:00:00"/>
    <s v="P0038"/>
    <n v="5"/>
    <x v="2"/>
    <x v="1"/>
    <n v="0"/>
    <x v="1"/>
    <x v="1"/>
    <x v="1"/>
    <n v="72"/>
    <n v="79.92"/>
    <n v="360"/>
    <n v="399.6"/>
    <x v="20"/>
    <x v="11"/>
    <x v="1"/>
  </r>
  <r>
    <d v="2022-12-11T00:00:00"/>
    <s v="P0027"/>
    <n v="5"/>
    <x v="2"/>
    <x v="0"/>
    <n v="0"/>
    <x v="25"/>
    <x v="4"/>
    <x v="2"/>
    <n v="48"/>
    <n v="57.120000000000005"/>
    <n v="240"/>
    <n v="285.60000000000002"/>
    <x v="5"/>
    <x v="11"/>
    <x v="1"/>
  </r>
  <r>
    <d v="2022-12-11T00:00:00"/>
    <s v="P0013"/>
    <n v="9"/>
    <x v="0"/>
    <x v="0"/>
    <n v="0"/>
    <x v="0"/>
    <x v="2"/>
    <x v="1"/>
    <n v="112"/>
    <n v="122.08"/>
    <n v="1008"/>
    <n v="1098.72"/>
    <x v="5"/>
    <x v="11"/>
    <x v="1"/>
  </r>
  <r>
    <d v="2022-12-11T00:00:00"/>
    <s v="P0014"/>
    <n v="10"/>
    <x v="1"/>
    <x v="1"/>
    <n v="0"/>
    <x v="8"/>
    <x v="2"/>
    <x v="1"/>
    <n v="112"/>
    <n v="146.72"/>
    <n v="1120"/>
    <n v="1467.2"/>
    <x v="5"/>
    <x v="11"/>
    <x v="1"/>
  </r>
  <r>
    <d v="2022-12-12T00:00:00"/>
    <s v="P0030"/>
    <n v="9"/>
    <x v="0"/>
    <x v="1"/>
    <n v="0"/>
    <x v="27"/>
    <x v="4"/>
    <x v="0"/>
    <n v="148"/>
    <n v="201.28"/>
    <n v="1332"/>
    <n v="1811.52"/>
    <x v="6"/>
    <x v="11"/>
    <x v="1"/>
  </r>
  <r>
    <d v="2022-12-12T00:00:00"/>
    <s v="P0041"/>
    <n v="10"/>
    <x v="0"/>
    <x v="0"/>
    <n v="0"/>
    <x v="41"/>
    <x v="1"/>
    <x v="0"/>
    <n v="138"/>
    <n v="173.88"/>
    <n v="1380"/>
    <n v="1738.8"/>
    <x v="6"/>
    <x v="11"/>
    <x v="1"/>
  </r>
  <r>
    <d v="2022-12-14T00:00:00"/>
    <s v="P0005"/>
    <n v="4"/>
    <x v="2"/>
    <x v="1"/>
    <n v="0"/>
    <x v="23"/>
    <x v="3"/>
    <x v="0"/>
    <n v="133"/>
    <n v="155.61000000000001"/>
    <n v="532"/>
    <n v="622.44000000000005"/>
    <x v="29"/>
    <x v="11"/>
    <x v="1"/>
  </r>
  <r>
    <d v="2022-12-15T00:00:00"/>
    <s v="P0009"/>
    <n v="13"/>
    <x v="2"/>
    <x v="0"/>
    <n v="0"/>
    <x v="37"/>
    <x v="3"/>
    <x v="3"/>
    <n v="6"/>
    <n v="7.8599999999999994"/>
    <n v="78"/>
    <n v="102.17999999999999"/>
    <x v="17"/>
    <x v="11"/>
    <x v="1"/>
  </r>
  <r>
    <d v="2022-12-19T00:00:00"/>
    <s v="P0044"/>
    <n v="7"/>
    <x v="2"/>
    <x v="0"/>
    <n v="0"/>
    <x v="10"/>
    <x v="1"/>
    <x v="1"/>
    <n v="76"/>
    <n v="82.08"/>
    <n v="532"/>
    <n v="574.55999999999995"/>
    <x v="8"/>
    <x v="11"/>
    <x v="1"/>
  </r>
  <r>
    <d v="2022-12-19T00:00:00"/>
    <s v="P0011"/>
    <n v="14"/>
    <x v="2"/>
    <x v="1"/>
    <n v="0"/>
    <x v="30"/>
    <x v="2"/>
    <x v="2"/>
    <n v="44"/>
    <n v="48.4"/>
    <n v="616"/>
    <n v="677.6"/>
    <x v="8"/>
    <x v="11"/>
    <x v="1"/>
  </r>
  <r>
    <d v="2022-12-19T00:00:00"/>
    <s v="P0009"/>
    <n v="11"/>
    <x v="1"/>
    <x v="0"/>
    <n v="0"/>
    <x v="37"/>
    <x v="3"/>
    <x v="3"/>
    <n v="6"/>
    <n v="7.8599999999999994"/>
    <n v="66"/>
    <n v="86.46"/>
    <x v="8"/>
    <x v="11"/>
    <x v="1"/>
  </r>
  <r>
    <d v="2022-12-21T00:00:00"/>
    <s v="P0006"/>
    <n v="10"/>
    <x v="2"/>
    <x v="0"/>
    <n v="0"/>
    <x v="14"/>
    <x v="3"/>
    <x v="1"/>
    <n v="75"/>
    <n v="85.5"/>
    <n v="750"/>
    <n v="855"/>
    <x v="10"/>
    <x v="11"/>
    <x v="1"/>
  </r>
  <r>
    <d v="2022-12-29T00:00:00"/>
    <s v="P0008"/>
    <n v="15"/>
    <x v="2"/>
    <x v="0"/>
    <n v="0"/>
    <x v="24"/>
    <x v="3"/>
    <x v="1"/>
    <n v="83"/>
    <n v="94.62"/>
    <n v="1245"/>
    <n v="1419.3000000000002"/>
    <x v="28"/>
    <x v="11"/>
    <x v="1"/>
  </r>
  <r>
    <d v="2022-12-29T00:00:00"/>
    <s v="P0042"/>
    <n v="1"/>
    <x v="0"/>
    <x v="1"/>
    <n v="0"/>
    <x v="9"/>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0"/>
    <x v="2"/>
    <x v="2"/>
    <n v="44"/>
    <n v="48.4"/>
    <n v="264"/>
    <n v="290.39999999999998"/>
    <x v="25"/>
    <x v="11"/>
    <x v="1"/>
  </r>
  <r>
    <d v="2022-12-31T00:00:00"/>
    <s v="P0011"/>
    <n v="3"/>
    <x v="0"/>
    <x v="1"/>
    <n v="0"/>
    <x v="30"/>
    <x v="2"/>
    <x v="2"/>
    <n v="44"/>
    <n v="48.4"/>
    <n v="132"/>
    <n v="145.19999999999999"/>
    <x v="25"/>
    <x v="11"/>
    <x v="1"/>
  </r>
  <r>
    <m/>
    <m/>
    <m/>
    <x v="3"/>
    <x v="2"/>
    <m/>
    <x v="44"/>
    <x v="5"/>
    <x v="4"/>
    <m/>
    <m/>
    <m/>
    <m/>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2DBB34-7E47-4ADC-8B24-EBF3E042CC2F}" name="PivotTable3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rowHeaderCaption="DAYS">
  <location ref="B5:C3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items count="7">
        <item x="3"/>
        <item x="2"/>
        <item x="0"/>
        <item x="4"/>
        <item x="1"/>
        <item x="5"/>
        <item t="default"/>
      </items>
    </pivotField>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1527B2-2509-410E-B10A-8ABCFE8C50CE}" name="PivotTable2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4:D5" firstHeaderRow="0" firstDataRow="1" firstDataCol="0"/>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items count="7">
        <item x="3"/>
        <item x="2"/>
        <item x="0"/>
        <item x="4"/>
        <item x="1"/>
        <item x="5"/>
        <item t="default"/>
      </items>
    </pivotField>
    <pivotField showAll="0"/>
    <pivotField showAll="0"/>
    <pivotField showAll="0"/>
    <pivotField dataField="1" showAll="0"/>
    <pivotField dataField="1" showAll="0"/>
    <pivotField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0EB8CA-157B-4D00-BB04-50ECBDC84E3E}" name="PivotTable2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S">
  <location ref="B4:D17"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items count="7">
        <item x="3"/>
        <item x="2"/>
        <item x="0"/>
        <item x="4"/>
        <item x="1"/>
        <item x="5"/>
        <item t="default"/>
      </items>
    </pivotField>
    <pivotField showAll="0"/>
    <pivotField showAll="0"/>
    <pivotField showAll="0"/>
    <pivotField dataField="1" showAll="0"/>
    <pivotField dataField="1" showAll="0"/>
    <pivotField showAll="0"/>
    <pivotField axis="axisRow"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4"/>
  </rowFields>
  <rowItems count="13">
    <i>
      <x/>
    </i>
    <i>
      <x v="1"/>
    </i>
    <i>
      <x v="2"/>
    </i>
    <i>
      <x v="3"/>
    </i>
    <i>
      <x v="4"/>
    </i>
    <i>
      <x v="5"/>
    </i>
    <i>
      <x v="6"/>
    </i>
    <i>
      <x v="7"/>
    </i>
    <i>
      <x v="8"/>
    </i>
    <i>
      <x v="9"/>
    </i>
    <i>
      <x v="10"/>
    </i>
    <i>
      <x v="11"/>
    </i>
    <i>
      <x v="12"/>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22D044-92F2-4A6C-95CF-89E31EAAE0B7}" name="PivotTable2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B4:D48" firstHeaderRow="0" firstDataRow="1" firstDataCol="1"/>
  <pivotFields count="16">
    <pivotField showAll="0"/>
    <pivotField showAll="0"/>
    <pivotField dataField="1" showAll="0"/>
    <pivotField showAll="0">
      <items count="5">
        <item x="2"/>
        <item x="1"/>
        <item x="0"/>
        <item x="3"/>
        <item t="default"/>
      </items>
    </pivotField>
    <pivotField showAll="0">
      <items count="4">
        <item x="1"/>
        <item x="0"/>
        <item x="2"/>
        <item t="default"/>
      </items>
    </pivotField>
    <pivotField showAll="0"/>
    <pivotField axis="axisRow" showAll="0">
      <items count="46">
        <item sd="0" x="15"/>
        <item sd="0" x="28"/>
        <item sd="0" x="5"/>
        <item sd="0" x="2"/>
        <item sd="0" x="23"/>
        <item sd="0" x="14"/>
        <item sd="0" x="36"/>
        <item sd="0" x="24"/>
        <item sd="0" x="37"/>
        <item sd="0" x="19"/>
        <item sd="0" x="30"/>
        <item sd="0" x="34"/>
        <item sd="0" x="0"/>
        <item sd="0" x="8"/>
        <item sd="0" x="26"/>
        <item sd="0" x="20"/>
        <item sd="0" x="39"/>
        <item sd="0" x="29"/>
        <item sd="0" x="40"/>
        <item sd="0" x="13"/>
        <item sd="0" x="31"/>
        <item sd="0" x="21"/>
        <item sd="0" x="11"/>
        <item sd="0" x="35"/>
        <item sd="0" x="6"/>
        <item sd="0" x="42"/>
        <item sd="0" x="25"/>
        <item sd="0" x="32"/>
        <item sd="0" x="18"/>
        <item sd="0" x="27"/>
        <item sd="0" x="4"/>
        <item sd="0" x="17"/>
        <item sd="0" x="38"/>
        <item sd="0" x="12"/>
        <item sd="0" x="3"/>
        <item sd="0" x="43"/>
        <item sd="0" x="7"/>
        <item sd="0" x="1"/>
        <item sd="0" x="33"/>
        <item sd="0" x="16"/>
        <item sd="0" x="41"/>
        <item sd="0" x="9"/>
        <item sd="0" x="22"/>
        <item sd="0" x="10"/>
        <item h="1" x="44"/>
        <item t="default"/>
      </items>
    </pivotField>
    <pivotField showAll="0">
      <items count="7">
        <item x="3"/>
        <item x="2"/>
        <item x="0"/>
        <item x="4"/>
        <item x="1"/>
        <item x="5"/>
        <item t="default"/>
      </items>
    </pivotField>
    <pivotField axis="axisRow" showAll="0">
      <items count="6">
        <item x="0"/>
        <item x="1"/>
        <item x="2"/>
        <item x="3"/>
        <item x="4"/>
        <item t="default"/>
      </items>
    </pivotField>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08553B-8ADD-4A99-AD39-FE1E6964779B}" name="PivotTable2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B4:C9"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D063DB-F4DF-4CAB-AE24-A4EFD9A7BA7C}" name="PivotTable2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SALE TYPE">
  <location ref="B5:C9" firstHeaderRow="1" firstDataRow="1" firstDataCol="1"/>
  <pivotFields count="16">
    <pivotField showAll="0"/>
    <pivotField showAll="0"/>
    <pivotField showAll="0"/>
    <pivotField axis="axisRow" showAll="0">
      <items count="5">
        <item x="2"/>
        <item x="1"/>
        <item x="0"/>
        <item x="3"/>
        <item t="default"/>
      </items>
    </pivotField>
    <pivotField showAll="0">
      <items count="4">
        <item x="1"/>
        <item x="0"/>
        <item x="2"/>
        <item t="default"/>
      </items>
    </pivotField>
    <pivotField showAll="0"/>
    <pivotField showAll="0"/>
    <pivotField showAll="0">
      <items count="7">
        <item x="3"/>
        <item x="2"/>
        <item x="0"/>
        <item x="4"/>
        <item x="1"/>
        <item x="5"/>
        <item t="default"/>
      </items>
    </pivotField>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3"/>
  </rowFields>
  <rowItems count="4">
    <i>
      <x/>
    </i>
    <i>
      <x v="1"/>
    </i>
    <i>
      <x v="2"/>
    </i>
    <i>
      <x v="3"/>
    </i>
  </rowItems>
  <colItems count="1">
    <i/>
  </colItems>
  <dataFields count="1">
    <dataField name="Sum of Total Selling Value" fld="12" baseField="0" baseItem="0"/>
  </dataFields>
  <chartFormats count="10">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 chart="5" format="9">
      <pivotArea type="data" outline="0" fieldPosition="0">
        <references count="2">
          <reference field="4294967294" count="1" selected="0">
            <x v="0"/>
          </reference>
          <reference field="3" count="1" selected="0">
            <x v="3"/>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26AD4B-C7F4-48A8-858B-E0881A39F9BE}" name="PivotTable3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PAYMENT MODE">
  <location ref="B5:C8" firstHeaderRow="1" firstDataRow="1" firstDataCol="1"/>
  <pivotFields count="16">
    <pivotField showAll="0"/>
    <pivotField showAll="0"/>
    <pivotField showAll="0"/>
    <pivotField showAll="0">
      <items count="5">
        <item x="2"/>
        <item x="1"/>
        <item x="0"/>
        <item x="3"/>
        <item t="default"/>
      </items>
    </pivotField>
    <pivotField axis="axisRow" showAll="0">
      <items count="4">
        <item x="1"/>
        <item x="0"/>
        <item x="2"/>
        <item t="default"/>
      </items>
    </pivotField>
    <pivotField showAll="0"/>
    <pivotField showAll="0"/>
    <pivotField showAll="0">
      <items count="7">
        <item x="3"/>
        <item x="2"/>
        <item x="0"/>
        <item x="4"/>
        <item x="1"/>
        <item x="5"/>
        <item t="default"/>
      </items>
    </pivotField>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4"/>
  </rowFields>
  <rowItems count="3">
    <i>
      <x/>
    </i>
    <i>
      <x v="1"/>
    </i>
    <i>
      <x v="2"/>
    </i>
  </rowItems>
  <colItems count="1">
    <i/>
  </colItems>
  <dataFields count="1">
    <dataField name="Sum of Total Selling Value" fld="12" baseField="0" baseItem="0"/>
  </dataFields>
  <chartFormats count="8">
    <chartFormat chart="1"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 chart="6" format="7">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3CDAF6-AEA7-4045-9394-0DBD07237713}" name="PivotTable3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YEAR">
  <location ref="B5:D17"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items count="7">
        <item x="3"/>
        <item x="2"/>
        <item x="0"/>
        <item x="4"/>
        <item x="1"/>
        <item x="5"/>
        <item t="default"/>
      </items>
    </pivotField>
    <pivotField axis="axisRow" showAll="0">
      <items count="6">
        <item x="0"/>
        <item x="1"/>
        <item x="2"/>
        <item x="3"/>
        <item x="4"/>
        <item t="default"/>
      </items>
    </pivotField>
    <pivotField showAll="0"/>
    <pivotField showAll="0"/>
    <pivotField dataField="1" showAll="0"/>
    <pivotField dataField="1" showAll="0"/>
    <pivotField showAll="0"/>
    <pivotField showAll="0">
      <items count="14">
        <item x="0"/>
        <item x="1"/>
        <item x="2"/>
        <item x="3"/>
        <item x="4"/>
        <item x="5"/>
        <item x="6"/>
        <item x="7"/>
        <item x="8"/>
        <item x="9"/>
        <item x="10"/>
        <item x="11"/>
        <item x="12"/>
        <item t="default"/>
      </items>
    </pivotField>
    <pivotField axis="axisRow" showAll="0">
      <items count="4">
        <item x="0"/>
        <item x="1"/>
        <item x="2"/>
        <item t="default"/>
      </items>
    </pivotField>
  </pivotFields>
  <rowFields count="2">
    <field x="15"/>
    <field x="8"/>
  </rowFields>
  <rowItems count="12">
    <i>
      <x/>
    </i>
    <i r="1">
      <x/>
    </i>
    <i r="1">
      <x v="1"/>
    </i>
    <i r="1">
      <x v="2"/>
    </i>
    <i r="1">
      <x v="3"/>
    </i>
    <i>
      <x v="1"/>
    </i>
    <i r="1">
      <x/>
    </i>
    <i r="1">
      <x v="1"/>
    </i>
    <i r="1">
      <x v="2"/>
    </i>
    <i r="1">
      <x v="3"/>
    </i>
    <i>
      <x v="2"/>
    </i>
    <i r="1">
      <x v="4"/>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59341FED-78E6-4684-A971-9B9511CD6785}" sourceName="MONTHS">
  <pivotTables>
    <pivotTable tabId="11" name="PivotTable25"/>
    <pivotTable tabId="13" name="PivotTable27"/>
    <pivotTable tabId="17" name="PivotTable33"/>
    <pivotTable tabId="18" name="PivotTable30"/>
    <pivotTable tabId="12" name="PivotTable26"/>
    <pivotTable tabId="14" name="PivotTable29"/>
    <pivotTable tabId="10" name="PivotTable24"/>
    <pivotTable tabId="16" name="PivotTable32"/>
  </pivotTables>
  <data>
    <tabular pivotCacheId="770622854">
      <items count="13">
        <i x="0" s="1"/>
        <i x="1" s="1"/>
        <i x="2" s="1"/>
        <i x="3" s="1"/>
        <i x="4" s="1"/>
        <i x="5" s="1"/>
        <i x="6" s="1"/>
        <i x="7" s="1"/>
        <i x="8" s="1"/>
        <i x="9" s="1"/>
        <i x="10" s="1"/>
        <i x="11" s="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BBBFC0B5-5E97-4F5F-A0C1-06B3B2F4FF5B}" sourceName="SALE TYPE">
  <pivotTables>
    <pivotTable tabId="14" name="PivotTable29"/>
    <pivotTable tabId="13" name="PivotTable27"/>
    <pivotTable tabId="17" name="PivotTable33"/>
    <pivotTable tabId="11" name="PivotTable25"/>
    <pivotTable tabId="18" name="PivotTable30"/>
    <pivotTable tabId="12" name="PivotTable26"/>
    <pivotTable tabId="10" name="PivotTable24"/>
    <pivotTable tabId="16" name="PivotTable32"/>
  </pivotTables>
  <data>
    <tabular pivotCacheId="770622854">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B2765EC-A4F6-4E0C-A147-2D33C7406277}" sourceName="PAYMENT MODE">
  <pivotTables>
    <pivotTable tabId="18" name="PivotTable30"/>
    <pivotTable tabId="13" name="PivotTable27"/>
    <pivotTable tabId="17" name="PivotTable33"/>
    <pivotTable tabId="11" name="PivotTable25"/>
    <pivotTable tabId="12" name="PivotTable26"/>
    <pivotTable tabId="14" name="PivotTable29"/>
    <pivotTable tabId="10" name="PivotTable24"/>
    <pivotTable tabId="16" name="PivotTable32"/>
  </pivotTables>
  <data>
    <tabular pivotCacheId="770622854">
      <items count="3">
        <i x="1" s="1"/>
        <i x="0" s="1"/>
        <i x="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C19D015-58BE-4F6D-BCD2-A51E4BE80B2B}" sourceName="YEAR">
  <pivotTables>
    <pivotTable tabId="16" name="PivotTable32"/>
    <pivotTable tabId="13" name="PivotTable27"/>
    <pivotTable tabId="17" name="PivotTable33"/>
    <pivotTable tabId="11" name="PivotTable25"/>
    <pivotTable tabId="18" name="PivotTable30"/>
    <pivotTable tabId="12" name="PivotTable26"/>
    <pivotTable tabId="14" name="PivotTable29"/>
    <pivotTable tabId="10" name="PivotTable24"/>
  </pivotTables>
  <data>
    <tabular pivotCacheId="770622854">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FDADD41F-AB70-4548-82A3-FF779B3CC8FF}" cache="Slicer_MONTHS" caption="MONTH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95F439FE-CB7C-4804-A6B5-1CD4B768250C}" cache="Slicer_SALE_TYPE" caption="SALE TYP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37FDB8C7-25DB-4E3C-B507-736082D65ACD}" cache="Slicer_PAYMENT_MODE" caption="PAYMENT MOD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3352ED6-B309-4379-9168-9726A1915CEC}" cache="Slicer_YEAR" caption="YEAR"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149FF257-FFFF-4422-A0F2-047DC46C6BAA}" cache="Slicer_MONTHS" caption="MONTHS" style="SLICER" rowHeight="234950"/>
  <slicer name="SALE TYPE 1" xr10:uid="{A88C9D61-87C0-4126-8757-96454BA0C662}" cache="Slicer_SALE_TYPE" caption="SALE TYPE" columnCount="3" style="SLICER" rowHeight="234950"/>
  <slicer name="PAYMENT MODE 1" xr10:uid="{28C63FCD-6D34-447A-9E8F-04B1331C515C}" cache="Slicer_PAYMENT_MODE" caption="PAYMENT MODE" columnCount="2" style="SLICER" rowHeight="234950"/>
  <slicer name="YEAR 1" xr10:uid="{D6BBC0DB-B80D-414C-B8CB-BE01EAD76C72}"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2" headerRowBorderDxfId="31">
  <autoFilter ref="A1:P528" xr:uid="{60351B27-4213-4B50-AF1E-6DD234ED1CD8}"/>
  <sortState xmlns:xlrd2="http://schemas.microsoft.com/office/spreadsheetml/2017/richdata2" ref="A2:E527">
    <sortCondition ref="A1:A527"/>
  </sortState>
  <tableColumns count="16">
    <tableColumn id="1" xr3:uid="{7E2D9722-C99A-4D79-AD8A-A4AF24D31B15}" name="DATE" dataDxfId="30"/>
    <tableColumn id="3" xr3:uid="{1B687DA1-746A-409E-8132-464ADA2D65F7}" name="PRODUCT ID" dataDxfId="29"/>
    <tableColumn id="2" xr3:uid="{3D21C161-3520-4EEB-95C2-BC89A67F811B}" name="QUANTITY" dataDxfId="28"/>
    <tableColumn id="4" xr3:uid="{51AFA112-3989-4C7A-B537-003512753602}" name="SALE TYPE" dataDxfId="27"/>
    <tableColumn id="5" xr3:uid="{057B8FDA-60FB-4816-999C-2030B688B9CF}" name="PAYMENT MODE" dataDxfId="26"/>
    <tableColumn id="6" xr3:uid="{A77A9445-20AF-4122-92EB-C3706E536AB4}" name="DISCOUNT %" dataDxfId="25"/>
    <tableColumn id="7" xr3:uid="{5F31BCAA-7401-4EBE-86F4-CBF7BABF43DC}" name="PRODUCT" dataDxfId="24">
      <calculatedColumnFormula>VLOOKUP(InputData[[#This Row],[PRODUCT ID]],MasterData[],2,0)</calculatedColumnFormula>
    </tableColumn>
    <tableColumn id="8" xr3:uid="{5C482790-764D-4DA1-9FAF-E02BC381B891}" name="CATEGORY" dataDxfId="23">
      <calculatedColumnFormula>VLOOKUP(InputData[[#This Row],[PRODUCT ID]],MasterData[],3,0)</calculatedColumnFormula>
    </tableColumn>
    <tableColumn id="9" xr3:uid="{616DB81B-6821-459D-A499-A80BC31B94E0}" name="UOM" dataDxfId="22">
      <calculatedColumnFormula>VLOOKUP(InputData[[#This Row],[PRODUCT ID]],MasterData[],4,0)</calculatedColumnFormula>
    </tableColumn>
    <tableColumn id="10" xr3:uid="{BEE72F44-AE4C-4835-916E-87F2CF9BAA29}" name="BUYING PRIZE" dataDxfId="21">
      <calculatedColumnFormula>VLOOKUP(InputData[[#This Row],[PRODUCT ID]],MasterData[],5,0)</calculatedColumnFormula>
    </tableColumn>
    <tableColumn id="11" xr3:uid="{CC51B490-4786-49BE-87F2-8DD9FCFA9CD7}" name="SELLING PRICE" dataDxfId="20">
      <calculatedColumnFormula>VLOOKUP(InputData[[#This Row],[PRODUCT ID]],MasterData[],6,0)</calculatedColumnFormula>
    </tableColumn>
    <tableColumn id="12" xr3:uid="{11972667-4E99-4E08-9344-6B2C99F2D2EB}" name="Total Buying Value" dataDxfId="19">
      <calculatedColumnFormula>InputData[[#This Row],[BUYING PRIZE]]*InputData[[#This Row],[QUANTITY]]</calculatedColumnFormula>
    </tableColumn>
    <tableColumn id="13" xr3:uid="{BE5F0536-7D1D-4DCE-AD4A-D559CD9780E0}" name="Total Selling Value" dataDxfId="18">
      <calculatedColumnFormula>InputData[[#This Row],[SELLING PRICE]]*InputData[[#This Row],[QUANTITY]]*(1-InputData[[#This Row],[DISCOUNT %]])</calculatedColumnFormula>
    </tableColumn>
    <tableColumn id="14" xr3:uid="{F6F55014-A835-4538-9C22-F0A10B48D2D3}" name="DAY" dataDxfId="17">
      <calculatedColumnFormula>DAY(InputData[[#This Row],[DATE]])</calculatedColumnFormula>
    </tableColumn>
    <tableColumn id="15" xr3:uid="{8A6DDA2F-C04B-424E-A447-42E5DD1C8413}" name="MONTHS" dataDxfId="16">
      <calculatedColumnFormula>TEXT(InputData[[#This Row],[DATE]],"mmm")</calculatedColumnFormula>
    </tableColumn>
    <tableColumn id="16" xr3:uid="{8E1DC705-0976-4CEA-A215-3920FA335554}" name="YEAR" dataDxfId="15">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4" dataDxfId="12" headerRowBorderDxfId="13">
  <autoFilter ref="A1:F46" xr:uid="{DE6FA1E2-6EE8-430A-AF62-020400F3E926}"/>
  <tableColumns count="6">
    <tableColumn id="1" xr3:uid="{106E50BA-9FFB-484D-AC75-176578AFED44}" name="PRODUCT ID" dataDxfId="11"/>
    <tableColumn id="2" xr3:uid="{C6063C4C-22AC-43C3-B630-5C0916CFA263}" name="PRODUCT" dataDxfId="10"/>
    <tableColumn id="3" xr3:uid="{FEA9A0A4-A0D7-45FA-BD75-4D9EBBD09441}" name="CATEGORY" dataDxfId="9"/>
    <tableColumn id="4" xr3:uid="{3BDFD3DA-79CD-4B0E-9F98-1F406523093B}" name="UOM" dataDxfId="8"/>
    <tableColumn id="5" xr3:uid="{C286276F-25D5-4D9D-9759-32EF67A133BE}" name="BUYING PRIZE" dataDxfId="7"/>
    <tableColumn id="6" xr3:uid="{BFC92544-6510-4B40-ABEE-FD6A4B0302D7}" name="SELLING PRICE" dataDxfId="6"/>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4.xml"/><Relationship Id="rId4" Type="http://schemas.openxmlformats.org/officeDocument/2006/relationships/ctrlProp" Target="../ctrlProps/ctrlProp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8" Type="http://schemas.microsoft.com/office/2007/relationships/slicer" Target="../slicers/slicer5.xml"/><Relationship Id="rId3" Type="http://schemas.openxmlformats.org/officeDocument/2006/relationships/vmlDrawing" Target="../drawings/vmlDrawing3.vml"/><Relationship Id="rId7" Type="http://schemas.openxmlformats.org/officeDocument/2006/relationships/ctrlProp" Target="../ctrlProps/ctrlProp8.xml"/><Relationship Id="rId2" Type="http://schemas.openxmlformats.org/officeDocument/2006/relationships/drawing" Target="../drawings/drawing8.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zoomScale="71" workbookViewId="0">
      <selection activeCell="G30" sqref="G30"/>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 min="14" max="14" width="10.88671875" bestFit="1" customWidth="1"/>
    <col min="15" max="15" width="15" bestFit="1" customWidth="1"/>
    <col min="16" max="16" width="11.664062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G4</f>
        <v>Product13</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row r="529" spans="1:13" x14ac:dyDescent="0.3">
      <c r="A529" s="3"/>
      <c r="B529" s="4"/>
      <c r="C529" s="5"/>
      <c r="D529" s="5"/>
      <c r="E529" s="5"/>
      <c r="F529" s="6"/>
      <c r="J529" s="8"/>
      <c r="K529" s="8"/>
      <c r="L529" s="8"/>
      <c r="M529" s="8"/>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F450-7FD2-4F80-AD15-0C689235CD72}">
  <dimension ref="B2:F36"/>
  <sheetViews>
    <sheetView topLeftCell="A2" workbookViewId="0">
      <selection activeCell="F21" sqref="F21"/>
    </sheetView>
  </sheetViews>
  <sheetFormatPr defaultRowHeight="14.4" x14ac:dyDescent="0.3"/>
  <cols>
    <col min="2" max="2" width="7.6640625" bestFit="1" customWidth="1"/>
    <col min="3" max="3" width="23.109375" bestFit="1" customWidth="1"/>
    <col min="5" max="5" width="16.5546875" bestFit="1" customWidth="1"/>
    <col min="6" max="6" width="12.6640625" bestFit="1" customWidth="1"/>
  </cols>
  <sheetData>
    <row r="2" spans="2:6" x14ac:dyDescent="0.3">
      <c r="C2" s="16" t="s">
        <v>142</v>
      </c>
    </row>
    <row r="4" spans="2:6" ht="15" thickBot="1" x14ac:dyDescent="0.35"/>
    <row r="5" spans="2:6" x14ac:dyDescent="0.3">
      <c r="B5" s="9" t="s">
        <v>134</v>
      </c>
      <c r="C5" t="s">
        <v>120</v>
      </c>
      <c r="E5" s="20" t="s">
        <v>163</v>
      </c>
      <c r="F5" s="20"/>
    </row>
    <row r="6" spans="2:6" x14ac:dyDescent="0.3">
      <c r="B6" s="10">
        <v>1</v>
      </c>
      <c r="C6" s="22">
        <v>13167.810000000001</v>
      </c>
      <c r="E6" t="s">
        <v>164</v>
      </c>
    </row>
    <row r="7" spans="2:6" x14ac:dyDescent="0.3">
      <c r="B7" s="10">
        <v>2</v>
      </c>
      <c r="C7" s="22">
        <v>13210.220000000001</v>
      </c>
      <c r="E7" t="s">
        <v>150</v>
      </c>
      <c r="F7">
        <v>12948.771612903225</v>
      </c>
    </row>
    <row r="8" spans="2:6" x14ac:dyDescent="0.3">
      <c r="B8" s="10">
        <v>3</v>
      </c>
      <c r="C8" s="22">
        <v>20202.099999999995</v>
      </c>
      <c r="E8" t="s">
        <v>151</v>
      </c>
      <c r="F8">
        <v>722.84450521609187</v>
      </c>
    </row>
    <row r="9" spans="2:6" x14ac:dyDescent="0.3">
      <c r="B9" s="10">
        <v>4</v>
      </c>
      <c r="C9" s="22">
        <v>11312.2</v>
      </c>
      <c r="E9" t="s">
        <v>152</v>
      </c>
      <c r="F9">
        <v>12762.63</v>
      </c>
    </row>
    <row r="10" spans="2:6" x14ac:dyDescent="0.3">
      <c r="B10" s="10">
        <v>5</v>
      </c>
      <c r="C10" s="22">
        <v>11711.449999999999</v>
      </c>
      <c r="E10" t="s">
        <v>153</v>
      </c>
      <c r="F10" t="e">
        <v>#N/A</v>
      </c>
    </row>
    <row r="11" spans="2:6" x14ac:dyDescent="0.3">
      <c r="B11" s="10">
        <v>6</v>
      </c>
      <c r="C11" s="22">
        <v>14365.540000000005</v>
      </c>
      <c r="E11" t="s">
        <v>154</v>
      </c>
      <c r="F11">
        <v>4024.6278760096561</v>
      </c>
    </row>
    <row r="12" spans="2:6" x14ac:dyDescent="0.3">
      <c r="B12" s="10">
        <v>7</v>
      </c>
      <c r="C12" s="22">
        <v>7132.79</v>
      </c>
      <c r="E12" t="s">
        <v>155</v>
      </c>
      <c r="F12">
        <v>16197629.540353997</v>
      </c>
    </row>
    <row r="13" spans="2:6" x14ac:dyDescent="0.3">
      <c r="B13" s="10">
        <v>8</v>
      </c>
      <c r="C13" s="22">
        <v>14262.46</v>
      </c>
      <c r="E13" t="s">
        <v>156</v>
      </c>
      <c r="F13">
        <v>-0.10249871684691936</v>
      </c>
    </row>
    <row r="14" spans="2:6" x14ac:dyDescent="0.3">
      <c r="B14" s="10">
        <v>9</v>
      </c>
      <c r="C14" s="22">
        <v>16824.670000000002</v>
      </c>
      <c r="E14" t="s">
        <v>157</v>
      </c>
      <c r="F14">
        <v>8.2747482297976793E-3</v>
      </c>
    </row>
    <row r="15" spans="2:6" x14ac:dyDescent="0.3">
      <c r="B15" s="10">
        <v>10</v>
      </c>
      <c r="C15" s="22">
        <v>15229.35</v>
      </c>
      <c r="E15" t="s">
        <v>158</v>
      </c>
      <c r="F15">
        <v>16823.54</v>
      </c>
    </row>
    <row r="16" spans="2:6" x14ac:dyDescent="0.3">
      <c r="B16" s="10">
        <v>11</v>
      </c>
      <c r="C16" s="22">
        <v>11915.58</v>
      </c>
      <c r="E16" t="s">
        <v>159</v>
      </c>
      <c r="F16">
        <v>3659.24</v>
      </c>
    </row>
    <row r="17" spans="2:6" x14ac:dyDescent="0.3">
      <c r="B17" s="10">
        <v>12</v>
      </c>
      <c r="C17" s="22">
        <v>14837.359999999999</v>
      </c>
      <c r="E17" t="s">
        <v>160</v>
      </c>
      <c r="F17">
        <v>20482.78</v>
      </c>
    </row>
    <row r="18" spans="2:6" x14ac:dyDescent="0.3">
      <c r="B18" s="10">
        <v>13</v>
      </c>
      <c r="C18" s="22">
        <v>8084.26</v>
      </c>
      <c r="E18" t="s">
        <v>161</v>
      </c>
      <c r="F18">
        <v>401411.92</v>
      </c>
    </row>
    <row r="19" spans="2:6" ht="15" thickBot="1" x14ac:dyDescent="0.35">
      <c r="B19" s="10">
        <v>14</v>
      </c>
      <c r="C19" s="22">
        <v>9461.1400000000012</v>
      </c>
      <c r="E19" s="19" t="s">
        <v>162</v>
      </c>
      <c r="F19" s="19">
        <v>31</v>
      </c>
    </row>
    <row r="20" spans="2:6" x14ac:dyDescent="0.3">
      <c r="B20" s="10">
        <v>15</v>
      </c>
      <c r="C20" s="22">
        <v>12189.7</v>
      </c>
    </row>
    <row r="21" spans="2:6" x14ac:dyDescent="0.3">
      <c r="B21" s="10">
        <v>16</v>
      </c>
      <c r="C21" s="22">
        <v>12762.63</v>
      </c>
    </row>
    <row r="22" spans="2:6" x14ac:dyDescent="0.3">
      <c r="B22" s="10">
        <v>17</v>
      </c>
      <c r="C22" s="22">
        <v>3659.24</v>
      </c>
    </row>
    <row r="23" spans="2:6" x14ac:dyDescent="0.3">
      <c r="B23" s="10">
        <v>18</v>
      </c>
      <c r="C23" s="22">
        <v>18582.390000000003</v>
      </c>
    </row>
    <row r="24" spans="2:6" x14ac:dyDescent="0.3">
      <c r="B24" s="10">
        <v>19</v>
      </c>
      <c r="C24" s="22">
        <v>10204.229999999998</v>
      </c>
    </row>
    <row r="25" spans="2:6" x14ac:dyDescent="0.3">
      <c r="B25" s="10">
        <v>20</v>
      </c>
      <c r="C25" s="22">
        <v>20482.78</v>
      </c>
    </row>
    <row r="26" spans="2:6" x14ac:dyDescent="0.3">
      <c r="B26" s="10">
        <v>21</v>
      </c>
      <c r="C26" s="22">
        <v>10665.4</v>
      </c>
    </row>
    <row r="27" spans="2:6" x14ac:dyDescent="0.3">
      <c r="B27" s="10">
        <v>22</v>
      </c>
      <c r="C27" s="22">
        <v>11315.839999999997</v>
      </c>
    </row>
    <row r="28" spans="2:6" x14ac:dyDescent="0.3">
      <c r="B28" s="10">
        <v>23</v>
      </c>
      <c r="C28" s="22">
        <v>18818.189999999999</v>
      </c>
    </row>
    <row r="29" spans="2:6" x14ac:dyDescent="0.3">
      <c r="B29" s="10">
        <v>24</v>
      </c>
      <c r="C29" s="22">
        <v>11488.4</v>
      </c>
    </row>
    <row r="30" spans="2:6" x14ac:dyDescent="0.3">
      <c r="B30" s="10">
        <v>25</v>
      </c>
      <c r="C30" s="22">
        <v>18688.430000000004</v>
      </c>
    </row>
    <row r="31" spans="2:6" x14ac:dyDescent="0.3">
      <c r="B31" s="10">
        <v>26</v>
      </c>
      <c r="C31" s="22">
        <v>13710.079999999998</v>
      </c>
    </row>
    <row r="32" spans="2:6" x14ac:dyDescent="0.3">
      <c r="B32" s="10">
        <v>27</v>
      </c>
      <c r="C32" s="22">
        <v>11440.67</v>
      </c>
    </row>
    <row r="33" spans="2:3" x14ac:dyDescent="0.3">
      <c r="B33" s="10">
        <v>28</v>
      </c>
      <c r="C33" s="22">
        <v>13306.16</v>
      </c>
    </row>
    <row r="34" spans="2:3" x14ac:dyDescent="0.3">
      <c r="B34" s="10">
        <v>29</v>
      </c>
      <c r="C34" s="22">
        <v>8794.48</v>
      </c>
    </row>
    <row r="35" spans="2:3" x14ac:dyDescent="0.3">
      <c r="B35" s="10">
        <v>30</v>
      </c>
      <c r="C35" s="22">
        <v>16666.269999999997</v>
      </c>
    </row>
    <row r="36" spans="2:3" x14ac:dyDescent="0.3">
      <c r="B36" s="10">
        <v>31</v>
      </c>
      <c r="C36" s="22">
        <v>6920.0999999999995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E056-3DC7-4131-9657-3E83C2D82A77}">
  <dimension ref="C2:D10"/>
  <sheetViews>
    <sheetView workbookViewId="0">
      <selection activeCell="H8" sqref="H8"/>
    </sheetView>
  </sheetViews>
  <sheetFormatPr defaultRowHeight="14.4" x14ac:dyDescent="0.3"/>
  <cols>
    <col min="3" max="3" width="23.109375" bestFit="1" customWidth="1"/>
    <col min="4" max="4" width="23.44140625" bestFit="1" customWidth="1"/>
  </cols>
  <sheetData>
    <row r="2" spans="3:4" x14ac:dyDescent="0.3">
      <c r="C2" s="17" t="s">
        <v>143</v>
      </c>
      <c r="D2" s="17"/>
    </row>
    <row r="4" spans="3:4" x14ac:dyDescent="0.3">
      <c r="C4" t="s">
        <v>120</v>
      </c>
      <c r="D4" t="s">
        <v>121</v>
      </c>
    </row>
    <row r="5" spans="3:4" x14ac:dyDescent="0.3">
      <c r="C5" s="22">
        <v>401411.91999999969</v>
      </c>
      <c r="D5" s="22">
        <v>332504</v>
      </c>
    </row>
    <row r="8" spans="3:4" x14ac:dyDescent="0.3">
      <c r="C8" t="s">
        <v>136</v>
      </c>
      <c r="D8" s="13">
        <f>GETPIVOTDATA("Sum of Total Selling Value",$C$4)</f>
        <v>401411.91999999969</v>
      </c>
    </row>
    <row r="9" spans="3:4" x14ac:dyDescent="0.3">
      <c r="C9" t="s">
        <v>137</v>
      </c>
      <c r="D9" s="13">
        <f>GETPIVOTDATA("Sum of Total Selling Value",$C$4)-GETPIVOTDATA("Sum of Total Buying Value",$C$4)</f>
        <v>68907.919999999693</v>
      </c>
    </row>
    <row r="10" spans="3:4" x14ac:dyDescent="0.3">
      <c r="C10" t="s">
        <v>138</v>
      </c>
      <c r="D10" s="12">
        <f>D9/GETPIVOTDATA("Sum of Total Buying Value",$C$4)</f>
        <v>0.20723937155643149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05BA-3E65-417E-A8FF-B7BCC16BD9A2}">
  <dimension ref="A1:Q26"/>
  <sheetViews>
    <sheetView workbookViewId="0">
      <selection activeCell="I4" sqref="I4"/>
    </sheetView>
  </sheetViews>
  <sheetFormatPr defaultRowHeight="14.4" x14ac:dyDescent="0.3"/>
  <cols>
    <col min="2" max="2" width="10.88671875" bestFit="1" customWidth="1"/>
    <col min="3" max="3" width="23.44140625" bestFit="1" customWidth="1"/>
    <col min="4" max="4" width="23.109375" bestFit="1" customWidth="1"/>
    <col min="9" max="9" width="10.44140625" bestFit="1" customWidth="1"/>
    <col min="10" max="10" width="9.44140625" bestFit="1" customWidth="1"/>
    <col min="13" max="13" width="28.21875" bestFit="1" customWidth="1"/>
  </cols>
  <sheetData>
    <row r="1" spans="2:11" x14ac:dyDescent="0.3">
      <c r="I1" t="b">
        <v>1</v>
      </c>
    </row>
    <row r="2" spans="2:11" x14ac:dyDescent="0.3">
      <c r="B2" s="17" t="s">
        <v>144</v>
      </c>
      <c r="C2" s="17"/>
      <c r="D2" s="17"/>
    </row>
    <row r="4" spans="2:11" x14ac:dyDescent="0.3">
      <c r="B4" s="9" t="s">
        <v>117</v>
      </c>
      <c r="C4" t="s">
        <v>121</v>
      </c>
      <c r="D4" t="s">
        <v>120</v>
      </c>
      <c r="I4" t="b">
        <v>1</v>
      </c>
      <c r="J4" t="b">
        <v>1</v>
      </c>
      <c r="K4" t="b">
        <v>1</v>
      </c>
    </row>
    <row r="5" spans="2:11" x14ac:dyDescent="0.3">
      <c r="B5" s="10" t="s">
        <v>122</v>
      </c>
      <c r="C5" s="22">
        <v>34290</v>
      </c>
      <c r="D5" s="22">
        <v>41346.959999999992</v>
      </c>
      <c r="H5" t="s">
        <v>117</v>
      </c>
      <c r="I5" t="s">
        <v>139</v>
      </c>
      <c r="J5" t="s">
        <v>140</v>
      </c>
      <c r="K5" t="s">
        <v>141</v>
      </c>
    </row>
    <row r="6" spans="2:11" x14ac:dyDescent="0.3">
      <c r="B6" s="10" t="s">
        <v>123</v>
      </c>
      <c r="C6" s="22">
        <v>25341</v>
      </c>
      <c r="D6" s="22">
        <v>30857.300000000003</v>
      </c>
      <c r="H6" s="10" t="s">
        <v>122</v>
      </c>
      <c r="I6" s="8">
        <f>IF($I$4=TRUE,VLOOKUP(H6,B:D,3,F10),NA())</f>
        <v>41346.959999999992</v>
      </c>
      <c r="J6" s="8">
        <f>IF($J$4=TRUE,VLOOKUP(H6,B:D,3,0)-VLOOKUP(H6,B:D,2,0),NA())</f>
        <v>7056.9599999999919</v>
      </c>
      <c r="K6" s="12">
        <f>IF($K$4=TRUE,J6/VLOOKUP(H6,B:D,2,0),"")</f>
        <v>0.20580227471566032</v>
      </c>
    </row>
    <row r="7" spans="2:11" x14ac:dyDescent="0.3">
      <c r="B7" s="10" t="s">
        <v>124</v>
      </c>
      <c r="C7" s="22">
        <v>23437</v>
      </c>
      <c r="D7" s="22">
        <v>28616.65</v>
      </c>
      <c r="H7" s="10" t="s">
        <v>123</v>
      </c>
      <c r="I7" s="8">
        <f t="shared" ref="I7:I17" si="0">IF($I$4=TRUE,VLOOKUP(H7,B:D,3,F11),NA())</f>
        <v>30857.300000000003</v>
      </c>
      <c r="J7" s="8">
        <f t="shared" ref="J7:J17" si="1">IF($J$4=TRUE,VLOOKUP(H7,B:D,3,0)-VLOOKUP(H7,B:D,2,0),NA())</f>
        <v>5516.3000000000029</v>
      </c>
      <c r="K7" s="12">
        <f t="shared" ref="K7:K17" si="2">IF($K$4=TRUE,J7/VLOOKUP(H7,B:D,2,0),"")</f>
        <v>0.21768280651907987</v>
      </c>
    </row>
    <row r="8" spans="2:11" x14ac:dyDescent="0.3">
      <c r="B8" s="10" t="s">
        <v>125</v>
      </c>
      <c r="C8" s="22">
        <v>21282</v>
      </c>
      <c r="D8" s="22">
        <v>26579.11</v>
      </c>
      <c r="H8" s="10" t="s">
        <v>124</v>
      </c>
      <c r="I8" s="8">
        <f t="shared" si="0"/>
        <v>28616.65</v>
      </c>
      <c r="J8" s="8">
        <f t="shared" si="1"/>
        <v>5179.6500000000015</v>
      </c>
      <c r="K8" s="12">
        <f t="shared" si="2"/>
        <v>0.22100311473311438</v>
      </c>
    </row>
    <row r="9" spans="2:11" x14ac:dyDescent="0.3">
      <c r="B9" s="10" t="s">
        <v>126</v>
      </c>
      <c r="C9" s="22">
        <v>26526</v>
      </c>
      <c r="D9" s="22">
        <v>30910.45</v>
      </c>
      <c r="H9" s="10" t="s">
        <v>125</v>
      </c>
      <c r="I9" s="8">
        <f t="shared" si="0"/>
        <v>26579.11</v>
      </c>
      <c r="J9" s="8">
        <f t="shared" si="1"/>
        <v>5297.1100000000006</v>
      </c>
      <c r="K9" s="12">
        <f t="shared" si="2"/>
        <v>0.24890094915891367</v>
      </c>
    </row>
    <row r="10" spans="2:11" x14ac:dyDescent="0.3">
      <c r="B10" s="10" t="s">
        <v>127</v>
      </c>
      <c r="C10" s="22">
        <v>24879</v>
      </c>
      <c r="D10" s="22">
        <v>30533.710000000003</v>
      </c>
      <c r="H10" s="10" t="s">
        <v>126</v>
      </c>
      <c r="I10" s="8">
        <f t="shared" si="0"/>
        <v>30910.45</v>
      </c>
      <c r="J10" s="8">
        <f t="shared" si="1"/>
        <v>4384.4500000000007</v>
      </c>
      <c r="K10" s="12">
        <f t="shared" si="2"/>
        <v>0.16528877327904701</v>
      </c>
    </row>
    <row r="11" spans="2:11" x14ac:dyDescent="0.3">
      <c r="B11" s="10" t="s">
        <v>128</v>
      </c>
      <c r="C11" s="22">
        <v>29878</v>
      </c>
      <c r="D11" s="22">
        <v>35251.79</v>
      </c>
      <c r="H11" s="10" t="s">
        <v>127</v>
      </c>
      <c r="I11" s="8">
        <f t="shared" si="0"/>
        <v>30533.710000000003</v>
      </c>
      <c r="J11" s="8">
        <f t="shared" si="1"/>
        <v>5654.7100000000028</v>
      </c>
      <c r="K11" s="12">
        <f t="shared" si="2"/>
        <v>0.22728847622492876</v>
      </c>
    </row>
    <row r="12" spans="2:11" x14ac:dyDescent="0.3">
      <c r="B12" s="10" t="s">
        <v>129</v>
      </c>
      <c r="C12" s="22">
        <v>29831</v>
      </c>
      <c r="D12" s="22">
        <v>35350.400000000016</v>
      </c>
      <c r="H12" s="10" t="s">
        <v>128</v>
      </c>
      <c r="I12" s="8">
        <f t="shared" si="0"/>
        <v>35251.79</v>
      </c>
      <c r="J12" s="8">
        <f t="shared" si="1"/>
        <v>5373.7900000000009</v>
      </c>
      <c r="K12" s="12">
        <f t="shared" si="2"/>
        <v>0.1798577548698039</v>
      </c>
    </row>
    <row r="13" spans="2:11" x14ac:dyDescent="0.3">
      <c r="B13" s="10" t="s">
        <v>130</v>
      </c>
      <c r="C13" s="22">
        <v>28758</v>
      </c>
      <c r="D13" s="22">
        <v>35242.810000000005</v>
      </c>
      <c r="H13" s="10" t="s">
        <v>129</v>
      </c>
      <c r="I13" s="8">
        <f t="shared" si="0"/>
        <v>35350.400000000016</v>
      </c>
      <c r="J13" s="8">
        <f t="shared" si="1"/>
        <v>5519.400000000016</v>
      </c>
      <c r="K13" s="12">
        <f t="shared" si="2"/>
        <v>0.18502229224632147</v>
      </c>
    </row>
    <row r="14" spans="2:11" x14ac:dyDescent="0.3">
      <c r="B14" s="10" t="s">
        <v>131</v>
      </c>
      <c r="C14" s="22">
        <v>27842</v>
      </c>
      <c r="D14" s="22">
        <v>33500.69000000001</v>
      </c>
      <c r="H14" s="10" t="s">
        <v>130</v>
      </c>
      <c r="I14" s="8">
        <f t="shared" si="0"/>
        <v>35242.810000000005</v>
      </c>
      <c r="J14" s="8">
        <f t="shared" si="1"/>
        <v>6484.8100000000049</v>
      </c>
      <c r="K14" s="12">
        <f t="shared" si="2"/>
        <v>0.22549586202100302</v>
      </c>
    </row>
    <row r="15" spans="2:11" x14ac:dyDescent="0.3">
      <c r="B15" s="10" t="s">
        <v>132</v>
      </c>
      <c r="C15" s="22">
        <v>29306</v>
      </c>
      <c r="D15" s="22">
        <v>36124.07</v>
      </c>
      <c r="H15" s="10" t="s">
        <v>131</v>
      </c>
      <c r="I15" s="8">
        <f t="shared" si="0"/>
        <v>33500.69000000001</v>
      </c>
      <c r="J15" s="8">
        <f t="shared" si="1"/>
        <v>5658.6900000000096</v>
      </c>
      <c r="K15" s="12">
        <f t="shared" si="2"/>
        <v>0.20324294231736259</v>
      </c>
    </row>
    <row r="16" spans="2:11" ht="15" thickBot="1" x14ac:dyDescent="0.35">
      <c r="B16" s="10" t="s">
        <v>133</v>
      </c>
      <c r="C16" s="22">
        <v>31134</v>
      </c>
      <c r="D16" s="22">
        <v>37097.979999999996</v>
      </c>
      <c r="H16" s="10" t="s">
        <v>132</v>
      </c>
      <c r="I16" s="8">
        <f t="shared" si="0"/>
        <v>36124.07</v>
      </c>
      <c r="J16" s="8">
        <f t="shared" si="1"/>
        <v>6818.07</v>
      </c>
      <c r="K16" s="12">
        <f t="shared" si="2"/>
        <v>0.2326509929707227</v>
      </c>
    </row>
    <row r="17" spans="1:17" x14ac:dyDescent="0.3">
      <c r="B17" s="10" t="s">
        <v>119</v>
      </c>
      <c r="C17" s="22"/>
      <c r="D17" s="22"/>
      <c r="H17" s="10" t="s">
        <v>133</v>
      </c>
      <c r="I17" s="8">
        <f t="shared" si="0"/>
        <v>37097.979999999996</v>
      </c>
      <c r="J17" s="8">
        <f t="shared" si="1"/>
        <v>5963.9799999999959</v>
      </c>
      <c r="K17" s="12">
        <f t="shared" si="2"/>
        <v>0.19155842487312894</v>
      </c>
      <c r="M17" s="21"/>
      <c r="N17" s="21"/>
      <c r="O17" s="21"/>
      <c r="P17" s="21"/>
      <c r="Q17" s="21"/>
    </row>
    <row r="18" spans="1:17" ht="15" thickBot="1" x14ac:dyDescent="0.35">
      <c r="A18" t="s">
        <v>165</v>
      </c>
    </row>
    <row r="19" spans="1:17" x14ac:dyDescent="0.3">
      <c r="A19" s="21"/>
      <c r="B19" s="21" t="s">
        <v>121</v>
      </c>
      <c r="C19" s="21" t="s">
        <v>120</v>
      </c>
      <c r="D19" s="21"/>
      <c r="E19" s="21" t="s">
        <v>121</v>
      </c>
    </row>
    <row r="20" spans="1:17" x14ac:dyDescent="0.3">
      <c r="A20" t="s">
        <v>150</v>
      </c>
      <c r="B20">
        <v>27708.666666666668</v>
      </c>
      <c r="C20">
        <v>33450.993333333339</v>
      </c>
      <c r="D20" t="s">
        <v>150</v>
      </c>
      <c r="E20">
        <v>39193.32</v>
      </c>
    </row>
    <row r="21" spans="1:17" x14ac:dyDescent="0.3">
      <c r="A21" t="s">
        <v>166</v>
      </c>
      <c r="B21">
        <v>12953477.69696964</v>
      </c>
      <c r="C21">
        <v>16831057.713988043</v>
      </c>
      <c r="D21" t="s">
        <v>166</v>
      </c>
      <c r="E21">
        <v>20708637.731006499</v>
      </c>
    </row>
    <row r="22" spans="1:17" x14ac:dyDescent="0.3">
      <c r="A22" t="s">
        <v>167</v>
      </c>
      <c r="B22">
        <v>12</v>
      </c>
      <c r="C22">
        <v>12</v>
      </c>
      <c r="D22" t="s">
        <v>167</v>
      </c>
      <c r="E22">
        <v>12</v>
      </c>
    </row>
    <row r="23" spans="1:17" x14ac:dyDescent="0.3">
      <c r="A23" t="s">
        <v>168</v>
      </c>
      <c r="B23">
        <v>11</v>
      </c>
      <c r="C23">
        <v>11</v>
      </c>
      <c r="D23" t="s">
        <v>168</v>
      </c>
      <c r="E23">
        <v>11</v>
      </c>
    </row>
    <row r="24" spans="1:17" ht="15" thickBot="1" x14ac:dyDescent="0.35">
      <c r="A24" t="s">
        <v>169</v>
      </c>
      <c r="B24">
        <v>0.76961756754028565</v>
      </c>
      <c r="D24" t="s">
        <v>169</v>
      </c>
      <c r="E24">
        <v>0.76961756754028565</v>
      </c>
      <c r="M24" s="19"/>
      <c r="N24" s="19"/>
      <c r="O24" s="19"/>
      <c r="P24" s="19"/>
      <c r="Q24" s="19"/>
    </row>
    <row r="25" spans="1:17" x14ac:dyDescent="0.3">
      <c r="A25" t="s">
        <v>170</v>
      </c>
      <c r="B25">
        <v>0.33581439636115062</v>
      </c>
      <c r="D25" t="s">
        <v>170</v>
      </c>
      <c r="E25">
        <v>0.33581439636115062</v>
      </c>
    </row>
    <row r="26" spans="1:17" ht="15" thickBot="1" x14ac:dyDescent="0.35">
      <c r="A26" s="19" t="s">
        <v>171</v>
      </c>
      <c r="B26" s="19">
        <v>0.35487035988387905</v>
      </c>
      <c r="C26" s="19"/>
      <c r="D26" s="19" t="s">
        <v>171</v>
      </c>
      <c r="E26" s="19">
        <v>0.35487035988387905</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7</xdr:col>
                    <xdr:colOff>129540</xdr:colOff>
                    <xdr:row>19</xdr:row>
                    <xdr:rowOff>129540</xdr:rowOff>
                  </from>
                  <to>
                    <xdr:col>7</xdr:col>
                    <xdr:colOff>342900</xdr:colOff>
                    <xdr:row>20</xdr:row>
                    <xdr:rowOff>167640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8</xdr:col>
                    <xdr:colOff>129540</xdr:colOff>
                    <xdr:row>19</xdr:row>
                    <xdr:rowOff>129540</xdr:rowOff>
                  </from>
                  <to>
                    <xdr:col>8</xdr:col>
                    <xdr:colOff>342900</xdr:colOff>
                    <xdr:row>20</xdr:row>
                    <xdr:rowOff>167640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9</xdr:col>
                    <xdr:colOff>129540</xdr:colOff>
                    <xdr:row>20</xdr:row>
                    <xdr:rowOff>129540</xdr:rowOff>
                  </from>
                  <to>
                    <xdr:col>9</xdr:col>
                    <xdr:colOff>342900</xdr:colOff>
                    <xdr:row>21</xdr:row>
                    <xdr:rowOff>167640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60EF-0974-44DB-A93A-A8EAEFE11DD2}">
  <dimension ref="B1:O48"/>
  <sheetViews>
    <sheetView topLeftCell="B1" zoomScale="87" zoomScaleNormal="78" workbookViewId="0">
      <selection activeCell="R10" sqref="R10"/>
    </sheetView>
  </sheetViews>
  <sheetFormatPr defaultRowHeight="14.4" x14ac:dyDescent="0.3"/>
  <cols>
    <col min="2" max="2" width="11.77734375" bestFit="1" customWidth="1"/>
    <col min="3" max="3" width="24" bestFit="1" customWidth="1"/>
    <col min="4" max="4" width="16.5546875" bestFit="1" customWidth="1"/>
    <col min="5" max="5" width="16.33203125" customWidth="1"/>
    <col min="8" max="8" width="11.33203125" bestFit="1" customWidth="1"/>
    <col min="12" max="12" width="10.44140625" bestFit="1" customWidth="1"/>
    <col min="14" max="14" width="17.5546875" bestFit="1" customWidth="1"/>
    <col min="15" max="15" width="8.88671875" customWidth="1"/>
  </cols>
  <sheetData>
    <row r="1" spans="2:15" x14ac:dyDescent="0.3">
      <c r="G1" t="str">
        <f ca="1">VLOOKUP(1,F:I,2,0)</f>
        <v>Product41</v>
      </c>
      <c r="H1" s="14">
        <f ca="1">VLOOKUP(1,F:I,3,0)</f>
        <v>22952.16</v>
      </c>
      <c r="I1">
        <f ca="1">VLOOKUP(1,F:I,4,0)</f>
        <v>132</v>
      </c>
      <c r="K1">
        <v>35</v>
      </c>
      <c r="L1">
        <f>COUNT(D:D)-9</f>
        <v>35</v>
      </c>
      <c r="M1">
        <f>MIN(K1:L1)</f>
        <v>35</v>
      </c>
    </row>
    <row r="2" spans="2:15" x14ac:dyDescent="0.3">
      <c r="B2" s="17" t="s">
        <v>145</v>
      </c>
      <c r="C2" s="17"/>
      <c r="D2" s="17"/>
    </row>
    <row r="3" spans="2:15" ht="15" thickBot="1" x14ac:dyDescent="0.35"/>
    <row r="4" spans="2:15" x14ac:dyDescent="0.3">
      <c r="B4" s="9" t="s">
        <v>1</v>
      </c>
      <c r="C4" t="s">
        <v>120</v>
      </c>
      <c r="D4" t="s">
        <v>135</v>
      </c>
      <c r="N4" s="20" t="s">
        <v>135</v>
      </c>
      <c r="O4" s="20"/>
    </row>
    <row r="5" spans="2:15" x14ac:dyDescent="0.3">
      <c r="B5" s="10" t="s">
        <v>7</v>
      </c>
      <c r="C5" s="8">
        <v>9764.7199999999993</v>
      </c>
      <c r="D5" s="22">
        <v>94</v>
      </c>
      <c r="F5" cm="1">
        <f t="array" aca="1" ref="F5:F48" ca="1">RANK(_xlfn.ANCHORARRAY(H5),_xlfn.ANCHORARRAY(H5))</f>
        <v>19</v>
      </c>
      <c r="G5" t="str" cm="1">
        <f t="array" aca="1" ref="G5:G48" ca="1">OFFSET($B$4,1,0,COUNT($C:$C))</f>
        <v>Product01</v>
      </c>
      <c r="H5" s="13" cm="1">
        <f t="array" aca="1" ref="H5:H48" ca="1">OFFSET($B$4,1,1,COUNT($C:$C))</f>
        <v>9764.7199999999993</v>
      </c>
      <c r="I5" cm="1">
        <f t="array" aca="1" ref="I5:I48" ca="1">OFFSET($B$4,1,2,COUNT($C:$C))</f>
        <v>94</v>
      </c>
      <c r="K5" t="str" cm="1">
        <f t="array" aca="1" ref="K5:K14" ca="1">OFFSET($B$4,$M$1,0,10)</f>
        <v>Product35</v>
      </c>
      <c r="L5" s="13" cm="1">
        <f t="array" aca="1" ref="L5:L14" ca="1">OFFSET($B$4,$M$1,1,10)</f>
        <v>703.5</v>
      </c>
    </row>
    <row r="6" spans="2:15" x14ac:dyDescent="0.3">
      <c r="B6" s="10" t="s">
        <v>11</v>
      </c>
      <c r="C6" s="8">
        <v>13423.199999999999</v>
      </c>
      <c r="D6" s="22">
        <v>94</v>
      </c>
      <c r="F6">
        <f ca="1"/>
        <v>10</v>
      </c>
      <c r="G6" t="str">
        <f ca="1"/>
        <v>Product02</v>
      </c>
      <c r="H6" s="13">
        <f ca="1"/>
        <v>13423.199999999999</v>
      </c>
      <c r="I6">
        <f ca="1"/>
        <v>94</v>
      </c>
      <c r="K6" t="str">
        <f ca="1"/>
        <v>Product36</v>
      </c>
      <c r="L6" s="13">
        <f ca="1"/>
        <v>7222.5</v>
      </c>
      <c r="N6" t="s">
        <v>150</v>
      </c>
      <c r="O6">
        <v>97.272727272727266</v>
      </c>
    </row>
    <row r="7" spans="2:15" x14ac:dyDescent="0.3">
      <c r="B7" s="10" t="s">
        <v>13</v>
      </c>
      <c r="C7" s="8">
        <v>6394.2599999999993</v>
      </c>
      <c r="D7" s="22">
        <v>79</v>
      </c>
      <c r="F7">
        <f ca="1"/>
        <v>26</v>
      </c>
      <c r="G7" t="str">
        <f ca="1"/>
        <v>Product03</v>
      </c>
      <c r="H7" s="13">
        <f ca="1"/>
        <v>6394.2599999999993</v>
      </c>
      <c r="I7">
        <f ca="1"/>
        <v>79</v>
      </c>
      <c r="K7" t="str">
        <f ca="1"/>
        <v>Product37</v>
      </c>
      <c r="L7" s="13">
        <f ca="1"/>
        <v>5145.6000000000004</v>
      </c>
      <c r="N7" t="s">
        <v>151</v>
      </c>
      <c r="O7">
        <v>4.487281019451566</v>
      </c>
    </row>
    <row r="8" spans="2:15" x14ac:dyDescent="0.3">
      <c r="B8" s="10" t="s">
        <v>15</v>
      </c>
      <c r="C8" s="8">
        <v>6056.1600000000008</v>
      </c>
      <c r="D8" s="22">
        <v>124</v>
      </c>
      <c r="F8">
        <f ca="1"/>
        <v>30</v>
      </c>
      <c r="G8" t="str">
        <f ca="1"/>
        <v>Product04</v>
      </c>
      <c r="H8" s="13">
        <f ca="1"/>
        <v>6056.1600000000008</v>
      </c>
      <c r="I8">
        <f ca="1"/>
        <v>124</v>
      </c>
      <c r="K8" t="str">
        <f ca="1"/>
        <v>Product38</v>
      </c>
      <c r="L8" s="13">
        <f ca="1"/>
        <v>8871.1200000000008</v>
      </c>
      <c r="N8" t="s">
        <v>152</v>
      </c>
      <c r="O8">
        <v>98</v>
      </c>
    </row>
    <row r="9" spans="2:15" x14ac:dyDescent="0.3">
      <c r="B9" s="10" t="s">
        <v>17</v>
      </c>
      <c r="C9" s="8">
        <v>15716.61</v>
      </c>
      <c r="D9" s="22">
        <v>101</v>
      </c>
      <c r="F9">
        <f ca="1"/>
        <v>8</v>
      </c>
      <c r="G9" t="str">
        <f ca="1"/>
        <v>Product05</v>
      </c>
      <c r="H9" s="13">
        <f ca="1"/>
        <v>15716.61</v>
      </c>
      <c r="I9">
        <f ca="1"/>
        <v>101</v>
      </c>
      <c r="K9" t="str">
        <f ca="1"/>
        <v>Product39</v>
      </c>
      <c r="L9" s="13">
        <f ca="1"/>
        <v>3957.15</v>
      </c>
      <c r="N9" t="s">
        <v>153</v>
      </c>
      <c r="O9">
        <v>94</v>
      </c>
    </row>
    <row r="10" spans="2:15" x14ac:dyDescent="0.3">
      <c r="B10" s="10" t="s">
        <v>19</v>
      </c>
      <c r="C10" s="8">
        <v>4531.5</v>
      </c>
      <c r="D10" s="22">
        <v>53</v>
      </c>
      <c r="F10">
        <f ca="1"/>
        <v>35</v>
      </c>
      <c r="G10" t="str">
        <f ca="1"/>
        <v>Product06</v>
      </c>
      <c r="H10" s="13">
        <f ca="1"/>
        <v>4531.5</v>
      </c>
      <c r="I10">
        <f ca="1"/>
        <v>53</v>
      </c>
      <c r="K10" t="str">
        <f ca="1"/>
        <v>Product40</v>
      </c>
      <c r="L10" s="13">
        <f ca="1"/>
        <v>7718.4000000000005</v>
      </c>
      <c r="N10" t="s">
        <v>154</v>
      </c>
      <c r="O10">
        <v>29.765254940808628</v>
      </c>
    </row>
    <row r="11" spans="2:15" x14ac:dyDescent="0.3">
      <c r="B11" s="10" t="s">
        <v>21</v>
      </c>
      <c r="C11" s="8">
        <v>2291.04</v>
      </c>
      <c r="D11" s="22">
        <v>48</v>
      </c>
      <c r="F11">
        <f ca="1"/>
        <v>39</v>
      </c>
      <c r="G11" t="str">
        <f ca="1"/>
        <v>Product07</v>
      </c>
      <c r="H11" s="13">
        <f ca="1"/>
        <v>2291.04</v>
      </c>
      <c r="I11">
        <f ca="1"/>
        <v>48</v>
      </c>
      <c r="K11" t="str">
        <f ca="1"/>
        <v>Product41</v>
      </c>
      <c r="L11" s="13">
        <f ca="1"/>
        <v>22952.16</v>
      </c>
      <c r="N11" t="s">
        <v>155</v>
      </c>
      <c r="O11">
        <v>885.97040169133243</v>
      </c>
    </row>
    <row r="12" spans="2:15" x14ac:dyDescent="0.3">
      <c r="B12" s="10" t="s">
        <v>23</v>
      </c>
      <c r="C12" s="8">
        <v>10502.82</v>
      </c>
      <c r="D12" s="22">
        <v>111</v>
      </c>
      <c r="F12">
        <f ca="1"/>
        <v>15</v>
      </c>
      <c r="G12" t="str">
        <f ca="1"/>
        <v>Product08</v>
      </c>
      <c r="H12" s="13">
        <f ca="1"/>
        <v>10502.82</v>
      </c>
      <c r="I12">
        <f ca="1"/>
        <v>111</v>
      </c>
      <c r="K12" t="str">
        <f ca="1"/>
        <v>Product42</v>
      </c>
      <c r="L12" s="13">
        <f ca="1"/>
        <v>20574</v>
      </c>
      <c r="N12" t="s">
        <v>156</v>
      </c>
      <c r="O12">
        <v>1.7728532015079819</v>
      </c>
    </row>
    <row r="13" spans="2:15" x14ac:dyDescent="0.3">
      <c r="B13" s="10" t="s">
        <v>25</v>
      </c>
      <c r="C13" s="8">
        <v>581.64</v>
      </c>
      <c r="D13" s="22">
        <v>74</v>
      </c>
      <c r="F13">
        <f ca="1"/>
        <v>44</v>
      </c>
      <c r="G13" t="str">
        <f ca="1"/>
        <v>Product09</v>
      </c>
      <c r="H13" s="13">
        <f ca="1"/>
        <v>581.64</v>
      </c>
      <c r="I13">
        <f ca="1"/>
        <v>74</v>
      </c>
      <c r="K13" t="str">
        <f ca="1"/>
        <v>Product43</v>
      </c>
      <c r="L13" s="13">
        <f ca="1"/>
        <v>6064.8399999999992</v>
      </c>
      <c r="N13" t="s">
        <v>157</v>
      </c>
      <c r="O13">
        <v>0.82784780096382204</v>
      </c>
    </row>
    <row r="14" spans="2:15" x14ac:dyDescent="0.3">
      <c r="B14" s="10" t="s">
        <v>27</v>
      </c>
      <c r="C14" s="8">
        <v>16428</v>
      </c>
      <c r="D14" s="22">
        <v>100</v>
      </c>
      <c r="F14">
        <f ca="1"/>
        <v>5</v>
      </c>
      <c r="G14" t="str">
        <f ca="1"/>
        <v>Product10</v>
      </c>
      <c r="H14" s="13">
        <f ca="1"/>
        <v>16428</v>
      </c>
      <c r="I14">
        <f ca="1"/>
        <v>100</v>
      </c>
      <c r="K14" t="str">
        <f ca="1"/>
        <v>Product44</v>
      </c>
      <c r="L14" s="13">
        <f ca="1"/>
        <v>16333.92</v>
      </c>
      <c r="N14" t="s">
        <v>158</v>
      </c>
      <c r="O14">
        <v>151</v>
      </c>
    </row>
    <row r="15" spans="2:15" x14ac:dyDescent="0.3">
      <c r="B15" s="10" t="s">
        <v>30</v>
      </c>
      <c r="C15" s="8">
        <v>5856.4</v>
      </c>
      <c r="D15" s="22">
        <v>121</v>
      </c>
      <c r="F15">
        <f ca="1"/>
        <v>31</v>
      </c>
      <c r="G15" t="str">
        <f ca="1"/>
        <v>Product11</v>
      </c>
      <c r="H15" s="13">
        <f ca="1"/>
        <v>5856.4</v>
      </c>
      <c r="I15">
        <f ca="1"/>
        <v>121</v>
      </c>
      <c r="N15" t="s">
        <v>159</v>
      </c>
      <c r="O15">
        <v>48</v>
      </c>
    </row>
    <row r="16" spans="2:15" x14ac:dyDescent="0.3">
      <c r="B16" s="10" t="s">
        <v>32</v>
      </c>
      <c r="C16" s="8">
        <v>11582.910000000003</v>
      </c>
      <c r="D16" s="22">
        <v>123</v>
      </c>
      <c r="F16">
        <f ca="1"/>
        <v>13</v>
      </c>
      <c r="G16" t="str">
        <f ca="1"/>
        <v>Product12</v>
      </c>
      <c r="H16" s="13">
        <f ca="1"/>
        <v>11582.910000000003</v>
      </c>
      <c r="I16">
        <f ca="1"/>
        <v>123</v>
      </c>
      <c r="N16" t="s">
        <v>160</v>
      </c>
      <c r="O16">
        <v>199</v>
      </c>
    </row>
    <row r="17" spans="2:15" x14ac:dyDescent="0.3">
      <c r="B17" s="10" t="s">
        <v>34</v>
      </c>
      <c r="C17" s="8">
        <v>9836.16</v>
      </c>
      <c r="D17" s="22">
        <v>78</v>
      </c>
      <c r="F17">
        <f ca="1"/>
        <v>18</v>
      </c>
      <c r="G17" t="str">
        <f ca="1"/>
        <v>Product13</v>
      </c>
      <c r="H17" s="13">
        <f ca="1"/>
        <v>9836.16</v>
      </c>
      <c r="I17">
        <f ca="1"/>
        <v>78</v>
      </c>
      <c r="N17" t="s">
        <v>161</v>
      </c>
      <c r="O17">
        <v>4280</v>
      </c>
    </row>
    <row r="18" spans="2:15" ht="15" thickBot="1" x14ac:dyDescent="0.35">
      <c r="B18" s="10" t="s">
        <v>36</v>
      </c>
      <c r="C18" s="8">
        <v>12764.640000000001</v>
      </c>
      <c r="D18" s="22">
        <v>87</v>
      </c>
      <c r="F18">
        <f ca="1"/>
        <v>12</v>
      </c>
      <c r="G18" t="str">
        <f ca="1"/>
        <v>Product14</v>
      </c>
      <c r="H18" s="13">
        <f ca="1"/>
        <v>12764.640000000001</v>
      </c>
      <c r="I18">
        <f ca="1"/>
        <v>87</v>
      </c>
      <c r="N18" s="19" t="s">
        <v>162</v>
      </c>
      <c r="O18" s="19">
        <v>44</v>
      </c>
    </row>
    <row r="19" spans="2:15" x14ac:dyDescent="0.3">
      <c r="B19" s="10" t="s">
        <v>38</v>
      </c>
      <c r="C19" s="8">
        <v>1839.2399999999998</v>
      </c>
      <c r="D19" s="22">
        <v>117</v>
      </c>
      <c r="F19">
        <f ca="1"/>
        <v>41</v>
      </c>
      <c r="G19" t="str">
        <f ca="1"/>
        <v>Product15</v>
      </c>
      <c r="H19" s="13">
        <f ca="1"/>
        <v>1839.2399999999998</v>
      </c>
      <c r="I19">
        <f ca="1"/>
        <v>117</v>
      </c>
    </row>
    <row r="20" spans="2:15" x14ac:dyDescent="0.3">
      <c r="B20" s="10" t="s">
        <v>40</v>
      </c>
      <c r="C20" s="8">
        <v>1996.8</v>
      </c>
      <c r="D20" s="22">
        <v>120</v>
      </c>
      <c r="F20">
        <f ca="1"/>
        <v>40</v>
      </c>
      <c r="G20" t="str">
        <f ca="1"/>
        <v>Product16</v>
      </c>
      <c r="H20" s="13">
        <f ca="1"/>
        <v>1996.8</v>
      </c>
      <c r="I20">
        <f ca="1"/>
        <v>120</v>
      </c>
    </row>
    <row r="21" spans="2:15" x14ac:dyDescent="0.3">
      <c r="B21" s="10" t="s">
        <v>42</v>
      </c>
      <c r="C21" s="8">
        <v>9877.1400000000012</v>
      </c>
      <c r="D21" s="22">
        <v>63</v>
      </c>
      <c r="F21">
        <f ca="1"/>
        <v>17</v>
      </c>
      <c r="G21" t="str">
        <f ca="1"/>
        <v>Product17</v>
      </c>
      <c r="H21" s="13">
        <f ca="1"/>
        <v>9877.1400000000012</v>
      </c>
      <c r="I21">
        <f ca="1"/>
        <v>63</v>
      </c>
    </row>
    <row r="22" spans="2:15" x14ac:dyDescent="0.3">
      <c r="B22" s="10" t="s">
        <v>44</v>
      </c>
      <c r="C22" s="8">
        <v>4035.2200000000003</v>
      </c>
      <c r="D22" s="22">
        <v>82</v>
      </c>
      <c r="F22">
        <f ca="1"/>
        <v>36</v>
      </c>
      <c r="G22" t="str">
        <f ca="1"/>
        <v>Product18</v>
      </c>
      <c r="H22" s="13">
        <f ca="1"/>
        <v>4035.2200000000003</v>
      </c>
      <c r="I22">
        <f ca="1"/>
        <v>82</v>
      </c>
    </row>
    <row r="23" spans="2:15" x14ac:dyDescent="0.3">
      <c r="B23" s="10" t="s">
        <v>46</v>
      </c>
      <c r="C23" s="8">
        <v>20160</v>
      </c>
      <c r="D23" s="22">
        <v>96</v>
      </c>
      <c r="F23">
        <f ca="1"/>
        <v>4</v>
      </c>
      <c r="G23" t="str">
        <f ca="1"/>
        <v>Product19</v>
      </c>
      <c r="H23" s="13">
        <f ca="1"/>
        <v>20160</v>
      </c>
      <c r="I23">
        <f ca="1"/>
        <v>96</v>
      </c>
    </row>
    <row r="24" spans="2:15" x14ac:dyDescent="0.3">
      <c r="B24" s="10" t="s">
        <v>48</v>
      </c>
      <c r="C24" s="8">
        <v>8006.25</v>
      </c>
      <c r="D24" s="22">
        <v>105</v>
      </c>
      <c r="F24">
        <f ca="1"/>
        <v>23</v>
      </c>
      <c r="G24" t="str">
        <f ca="1"/>
        <v>Product20</v>
      </c>
      <c r="H24" s="13">
        <f ca="1"/>
        <v>8006.25</v>
      </c>
      <c r="I24">
        <f ca="1"/>
        <v>105</v>
      </c>
    </row>
    <row r="25" spans="2:15" x14ac:dyDescent="0.3">
      <c r="B25" s="10" t="s">
        <v>51</v>
      </c>
      <c r="C25" s="8">
        <v>10727.64</v>
      </c>
      <c r="D25" s="22">
        <v>66</v>
      </c>
      <c r="F25">
        <f ca="1"/>
        <v>14</v>
      </c>
      <c r="G25" t="str">
        <f ca="1"/>
        <v>Product21</v>
      </c>
      <c r="H25" s="13">
        <f ca="1"/>
        <v>10727.64</v>
      </c>
      <c r="I25">
        <f ca="1"/>
        <v>66</v>
      </c>
    </row>
    <row r="26" spans="2:15" x14ac:dyDescent="0.3">
      <c r="B26" s="10" t="s">
        <v>53</v>
      </c>
      <c r="C26" s="8">
        <v>9909.9</v>
      </c>
      <c r="D26" s="22">
        <v>70</v>
      </c>
      <c r="F26">
        <f ca="1"/>
        <v>16</v>
      </c>
      <c r="G26" t="str">
        <f ca="1"/>
        <v>Product22</v>
      </c>
      <c r="H26" s="13">
        <f ca="1"/>
        <v>9909.9</v>
      </c>
      <c r="I26">
        <f ca="1"/>
        <v>70</v>
      </c>
    </row>
    <row r="27" spans="2:15" x14ac:dyDescent="0.3">
      <c r="B27" s="10" t="s">
        <v>55</v>
      </c>
      <c r="C27" s="8">
        <v>12853.560000000001</v>
      </c>
      <c r="D27" s="22">
        <v>86</v>
      </c>
      <c r="F27">
        <f ca="1"/>
        <v>11</v>
      </c>
      <c r="G27" t="str">
        <f ca="1"/>
        <v>Product23</v>
      </c>
      <c r="H27" s="13">
        <f ca="1"/>
        <v>12853.560000000001</v>
      </c>
      <c r="I27">
        <f ca="1"/>
        <v>86</v>
      </c>
    </row>
    <row r="28" spans="2:15" x14ac:dyDescent="0.3">
      <c r="B28" s="10" t="s">
        <v>57</v>
      </c>
      <c r="C28" s="8">
        <v>8789.76</v>
      </c>
      <c r="D28" s="22">
        <v>56</v>
      </c>
      <c r="F28">
        <f ca="1"/>
        <v>22</v>
      </c>
      <c r="G28" t="str">
        <f ca="1"/>
        <v>Product24</v>
      </c>
      <c r="H28" s="13">
        <f ca="1"/>
        <v>8789.76</v>
      </c>
      <c r="I28">
        <f ca="1"/>
        <v>56</v>
      </c>
    </row>
    <row r="29" spans="2:15" x14ac:dyDescent="0.3">
      <c r="B29" s="10" t="s">
        <v>59</v>
      </c>
      <c r="C29" s="8">
        <v>599.7600000000001</v>
      </c>
      <c r="D29" s="22">
        <v>72</v>
      </c>
      <c r="F29">
        <f ca="1"/>
        <v>43</v>
      </c>
      <c r="G29" t="str">
        <f ca="1"/>
        <v>Product25</v>
      </c>
      <c r="H29" s="13">
        <f ca="1"/>
        <v>599.7600000000001</v>
      </c>
      <c r="I29">
        <f ca="1"/>
        <v>72</v>
      </c>
    </row>
    <row r="30" spans="2:15" x14ac:dyDescent="0.3">
      <c r="B30" s="10" t="s">
        <v>61</v>
      </c>
      <c r="C30" s="8">
        <v>2761.9200000000005</v>
      </c>
      <c r="D30" s="22">
        <v>112</v>
      </c>
      <c r="F30">
        <f ca="1"/>
        <v>38</v>
      </c>
      <c r="G30" t="str">
        <f ca="1"/>
        <v>Product26</v>
      </c>
      <c r="H30" s="13">
        <f ca="1"/>
        <v>2761.9200000000005</v>
      </c>
      <c r="I30">
        <f ca="1"/>
        <v>112</v>
      </c>
    </row>
    <row r="31" spans="2:15" x14ac:dyDescent="0.3">
      <c r="B31" s="10" t="s">
        <v>64</v>
      </c>
      <c r="C31" s="8">
        <v>6226.0800000000008</v>
      </c>
      <c r="D31" s="22">
        <v>109</v>
      </c>
      <c r="F31">
        <f ca="1"/>
        <v>28</v>
      </c>
      <c r="G31" t="str">
        <f ca="1"/>
        <v>Product27</v>
      </c>
      <c r="H31" s="13">
        <f ca="1"/>
        <v>6226.0800000000008</v>
      </c>
      <c r="I31">
        <f ca="1"/>
        <v>109</v>
      </c>
    </row>
    <row r="32" spans="2:15" x14ac:dyDescent="0.3">
      <c r="B32" s="10" t="s">
        <v>66</v>
      </c>
      <c r="C32" s="8">
        <v>4682.72</v>
      </c>
      <c r="D32" s="22">
        <v>112</v>
      </c>
      <c r="F32">
        <f ca="1"/>
        <v>34</v>
      </c>
      <c r="G32" t="str">
        <f ca="1"/>
        <v>Product28</v>
      </c>
      <c r="H32" s="13">
        <f ca="1"/>
        <v>4682.72</v>
      </c>
      <c r="I32">
        <f ca="1"/>
        <v>112</v>
      </c>
    </row>
    <row r="33" spans="2:9" x14ac:dyDescent="0.3">
      <c r="B33" s="10" t="s">
        <v>68</v>
      </c>
      <c r="C33" s="8">
        <v>5523.44</v>
      </c>
      <c r="D33" s="22">
        <v>104</v>
      </c>
      <c r="F33">
        <f ca="1"/>
        <v>32</v>
      </c>
      <c r="G33" t="str">
        <f ca="1"/>
        <v>Product29</v>
      </c>
      <c r="H33" s="13">
        <f ca="1"/>
        <v>5523.44</v>
      </c>
      <c r="I33">
        <f ca="1"/>
        <v>104</v>
      </c>
    </row>
    <row r="34" spans="2:9" x14ac:dyDescent="0.3">
      <c r="B34" s="10" t="s">
        <v>70</v>
      </c>
      <c r="C34" s="8">
        <v>22945.919999999998</v>
      </c>
      <c r="D34" s="22">
        <v>114</v>
      </c>
      <c r="F34">
        <f ca="1"/>
        <v>2</v>
      </c>
      <c r="G34" t="str">
        <f ca="1"/>
        <v>Product30</v>
      </c>
      <c r="H34" s="13">
        <f ca="1"/>
        <v>22945.919999999998</v>
      </c>
      <c r="I34">
        <f ca="1"/>
        <v>114</v>
      </c>
    </row>
    <row r="35" spans="2:9" x14ac:dyDescent="0.3">
      <c r="B35" s="10" t="s">
        <v>72</v>
      </c>
      <c r="C35" s="8">
        <v>6249.5999999999995</v>
      </c>
      <c r="D35" s="22">
        <v>60</v>
      </c>
      <c r="F35">
        <f ca="1"/>
        <v>27</v>
      </c>
      <c r="G35" t="str">
        <f ca="1"/>
        <v>Product31</v>
      </c>
      <c r="H35" s="13">
        <f ca="1"/>
        <v>6249.5999999999995</v>
      </c>
      <c r="I35">
        <f ca="1"/>
        <v>60</v>
      </c>
    </row>
    <row r="36" spans="2:9" x14ac:dyDescent="0.3">
      <c r="B36" s="10" t="s">
        <v>74</v>
      </c>
      <c r="C36" s="8">
        <v>16329.72</v>
      </c>
      <c r="D36" s="22">
        <v>139</v>
      </c>
      <c r="F36">
        <f ca="1"/>
        <v>7</v>
      </c>
      <c r="G36" t="str">
        <f ca="1"/>
        <v>Product32</v>
      </c>
      <c r="H36" s="13">
        <f ca="1"/>
        <v>16329.72</v>
      </c>
      <c r="I36">
        <f ca="1"/>
        <v>139</v>
      </c>
    </row>
    <row r="37" spans="2:9" x14ac:dyDescent="0.3">
      <c r="B37" s="10" t="s">
        <v>76</v>
      </c>
      <c r="C37" s="8">
        <v>13645.800000000001</v>
      </c>
      <c r="D37" s="22">
        <v>114</v>
      </c>
      <c r="F37">
        <f ca="1"/>
        <v>9</v>
      </c>
      <c r="G37" t="str">
        <f ca="1"/>
        <v>Product33</v>
      </c>
      <c r="H37" s="13">
        <f ca="1"/>
        <v>13645.800000000001</v>
      </c>
      <c r="I37">
        <f ca="1"/>
        <v>114</v>
      </c>
    </row>
    <row r="38" spans="2:9" x14ac:dyDescent="0.3">
      <c r="B38" s="10" t="s">
        <v>78</v>
      </c>
      <c r="C38" s="8">
        <v>8978.2000000000007</v>
      </c>
      <c r="D38" s="22">
        <v>154</v>
      </c>
      <c r="F38">
        <f ca="1"/>
        <v>20</v>
      </c>
      <c r="G38" t="str">
        <f ca="1"/>
        <v>Product34</v>
      </c>
      <c r="H38" s="13">
        <f ca="1"/>
        <v>8978.2000000000007</v>
      </c>
      <c r="I38">
        <f ca="1"/>
        <v>154</v>
      </c>
    </row>
    <row r="39" spans="2:9" x14ac:dyDescent="0.3">
      <c r="B39" s="10" t="s">
        <v>80</v>
      </c>
      <c r="C39" s="8">
        <v>703.5</v>
      </c>
      <c r="D39" s="22">
        <v>105</v>
      </c>
      <c r="F39">
        <f ca="1"/>
        <v>42</v>
      </c>
      <c r="G39" t="str">
        <f ca="1"/>
        <v>Product35</v>
      </c>
      <c r="H39" s="13">
        <f ca="1"/>
        <v>703.5</v>
      </c>
      <c r="I39">
        <f ca="1"/>
        <v>105</v>
      </c>
    </row>
    <row r="40" spans="2:9" x14ac:dyDescent="0.3">
      <c r="B40" s="10" t="s">
        <v>82</v>
      </c>
      <c r="C40" s="8">
        <v>7222.5</v>
      </c>
      <c r="D40" s="22">
        <v>75</v>
      </c>
      <c r="F40">
        <f ca="1"/>
        <v>25</v>
      </c>
      <c r="G40" t="str">
        <f ca="1"/>
        <v>Product36</v>
      </c>
      <c r="H40" s="13">
        <f ca="1"/>
        <v>7222.5</v>
      </c>
      <c r="I40">
        <f ca="1"/>
        <v>75</v>
      </c>
    </row>
    <row r="41" spans="2:9" x14ac:dyDescent="0.3">
      <c r="B41" s="10" t="s">
        <v>84</v>
      </c>
      <c r="C41" s="8">
        <v>5145.6000000000004</v>
      </c>
      <c r="D41" s="22">
        <v>60</v>
      </c>
      <c r="F41">
        <f ca="1"/>
        <v>33</v>
      </c>
      <c r="G41" t="str">
        <f ca="1"/>
        <v>Product37</v>
      </c>
      <c r="H41" s="13">
        <f ca="1"/>
        <v>5145.6000000000004</v>
      </c>
      <c r="I41">
        <f ca="1"/>
        <v>60</v>
      </c>
    </row>
    <row r="42" spans="2:9" x14ac:dyDescent="0.3">
      <c r="B42" s="10" t="s">
        <v>87</v>
      </c>
      <c r="C42" s="8">
        <v>8871.1200000000008</v>
      </c>
      <c r="D42" s="22">
        <v>111</v>
      </c>
      <c r="F42">
        <f ca="1"/>
        <v>21</v>
      </c>
      <c r="G42" t="str">
        <f ca="1"/>
        <v>Product38</v>
      </c>
      <c r="H42" s="13">
        <f ca="1"/>
        <v>8871.1200000000008</v>
      </c>
      <c r="I42">
        <f ca="1"/>
        <v>111</v>
      </c>
    </row>
    <row r="43" spans="2:9" x14ac:dyDescent="0.3">
      <c r="B43" s="10" t="s">
        <v>89</v>
      </c>
      <c r="C43" s="8">
        <v>3957.15</v>
      </c>
      <c r="D43" s="22">
        <v>93</v>
      </c>
      <c r="F43">
        <f ca="1"/>
        <v>37</v>
      </c>
      <c r="G43" t="str">
        <f ca="1"/>
        <v>Product39</v>
      </c>
      <c r="H43" s="13">
        <f ca="1"/>
        <v>3957.15</v>
      </c>
      <c r="I43">
        <f ca="1"/>
        <v>93</v>
      </c>
    </row>
    <row r="44" spans="2:9" x14ac:dyDescent="0.3">
      <c r="B44" s="10" t="s">
        <v>91</v>
      </c>
      <c r="C44" s="8">
        <v>7718.4000000000005</v>
      </c>
      <c r="D44" s="22">
        <v>67</v>
      </c>
      <c r="F44">
        <f ca="1"/>
        <v>24</v>
      </c>
      <c r="G44" t="str">
        <f ca="1"/>
        <v>Product40</v>
      </c>
      <c r="H44" s="13">
        <f ca="1"/>
        <v>7718.4000000000005</v>
      </c>
      <c r="I44">
        <f ca="1"/>
        <v>67</v>
      </c>
    </row>
    <row r="45" spans="2:9" x14ac:dyDescent="0.3">
      <c r="B45" s="10" t="s">
        <v>93</v>
      </c>
      <c r="C45" s="8">
        <v>22952.16</v>
      </c>
      <c r="D45" s="22">
        <v>132</v>
      </c>
      <c r="F45">
        <f ca="1"/>
        <v>1</v>
      </c>
      <c r="G45" t="str">
        <f ca="1"/>
        <v>Product41</v>
      </c>
      <c r="H45" s="13">
        <f ca="1"/>
        <v>22952.16</v>
      </c>
      <c r="I45">
        <f ca="1"/>
        <v>132</v>
      </c>
    </row>
    <row r="46" spans="2:9" x14ac:dyDescent="0.3">
      <c r="B46" s="10" t="s">
        <v>95</v>
      </c>
      <c r="C46" s="8">
        <v>20574</v>
      </c>
      <c r="D46" s="22">
        <v>127</v>
      </c>
      <c r="F46">
        <f ca="1"/>
        <v>3</v>
      </c>
      <c r="G46" t="str">
        <f ca="1"/>
        <v>Product42</v>
      </c>
      <c r="H46" s="13">
        <f ca="1"/>
        <v>20574</v>
      </c>
      <c r="I46">
        <f ca="1"/>
        <v>127</v>
      </c>
    </row>
    <row r="47" spans="2:9" x14ac:dyDescent="0.3">
      <c r="B47" s="10" t="s">
        <v>97</v>
      </c>
      <c r="C47" s="8">
        <v>6064.8399999999992</v>
      </c>
      <c r="D47" s="22">
        <v>73</v>
      </c>
      <c r="F47">
        <f ca="1"/>
        <v>29</v>
      </c>
      <c r="G47" t="str">
        <f ca="1"/>
        <v>Product43</v>
      </c>
      <c r="H47" s="13">
        <f ca="1"/>
        <v>6064.8399999999992</v>
      </c>
      <c r="I47">
        <f ca="1"/>
        <v>73</v>
      </c>
    </row>
    <row r="48" spans="2:9" x14ac:dyDescent="0.3">
      <c r="B48" s="10" t="s">
        <v>99</v>
      </c>
      <c r="C48" s="8">
        <v>16333.92</v>
      </c>
      <c r="D48" s="22">
        <v>199</v>
      </c>
      <c r="F48">
        <f ca="1"/>
        <v>6</v>
      </c>
      <c r="G48" t="str">
        <f ca="1"/>
        <v>Product44</v>
      </c>
      <c r="H48" s="13">
        <f ca="1"/>
        <v>16333.92</v>
      </c>
      <c r="I48">
        <f ca="1"/>
        <v>199</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2290" r:id="rId4" name="Scroll Bar 2">
              <controlPr defaultSize="0" autoPict="0">
                <anchor moveWithCells="1">
                  <from>
                    <xdr:col>9</xdr:col>
                    <xdr:colOff>381000</xdr:colOff>
                    <xdr:row>18</xdr:row>
                    <xdr:rowOff>7620</xdr:rowOff>
                  </from>
                  <to>
                    <xdr:col>10</xdr:col>
                    <xdr:colOff>99060</xdr:colOff>
                    <xdr:row>33</xdr:row>
                    <xdr:rowOff>7620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38C91-1C94-489C-A764-4DEDCD8B36BF}">
  <dimension ref="B1:G17"/>
  <sheetViews>
    <sheetView workbookViewId="0">
      <selection activeCell="D6" sqref="D6"/>
    </sheetView>
  </sheetViews>
  <sheetFormatPr defaultRowHeight="14.4" x14ac:dyDescent="0.3"/>
  <cols>
    <col min="2" max="2" width="12.21875" bestFit="1" customWidth="1"/>
    <col min="3" max="3" width="23.109375" bestFit="1" customWidth="1"/>
    <col min="4" max="4" width="23.44140625" bestFit="1" customWidth="1"/>
    <col min="6" max="6" width="10.33203125" bestFit="1" customWidth="1"/>
    <col min="7" max="7" width="11.33203125" bestFit="1" customWidth="1"/>
  </cols>
  <sheetData>
    <row r="1" spans="2:7" x14ac:dyDescent="0.3">
      <c r="F1" t="str">
        <f ca="1">VLOOKUP(1,E:G,2,0)</f>
        <v>Category04</v>
      </c>
      <c r="G1" s="14">
        <f ca="1">VLOOKUP(1,E:G,3,0)</f>
        <v>95269.4</v>
      </c>
    </row>
    <row r="2" spans="2:7" x14ac:dyDescent="0.3">
      <c r="B2" s="17" t="s">
        <v>146</v>
      </c>
      <c r="C2" s="17"/>
    </row>
    <row r="3" spans="2:7" x14ac:dyDescent="0.3">
      <c r="E3" cm="1">
        <f t="array" aca="1" ref="E3:E7" ca="1">RANK(_xlfn.ANCHORARRAY(G3),_xlfn.ANCHORARRAY(G3))</f>
        <v>4</v>
      </c>
      <c r="F3" t="str" cm="1">
        <f t="array" aca="1" ref="F3:F7" ca="1">OFFSET($B$4,1,0,COUNT($C:$C))</f>
        <v>Category01</v>
      </c>
      <c r="G3" s="15" cm="1">
        <f t="array" aca="1" ref="G3:G7" ca="1">OFFSET($B$4,1,1,COUNT($C:$C))</f>
        <v>69261.950000000012</v>
      </c>
    </row>
    <row r="4" spans="2:7" x14ac:dyDescent="0.3">
      <c r="B4" s="9" t="s">
        <v>2</v>
      </c>
      <c r="C4" t="s">
        <v>120</v>
      </c>
      <c r="E4">
        <f ca="1"/>
        <v>2</v>
      </c>
      <c r="F4" t="str">
        <f ca="1"/>
        <v>Category02</v>
      </c>
      <c r="G4" s="13">
        <f ca="1"/>
        <v>92963.87</v>
      </c>
    </row>
    <row r="5" spans="2:7" x14ac:dyDescent="0.3">
      <c r="B5" s="10" t="s">
        <v>8</v>
      </c>
      <c r="C5" s="8">
        <v>69261.950000000012</v>
      </c>
      <c r="E5">
        <f ca="1"/>
        <v>5</v>
      </c>
      <c r="F5" t="str">
        <f ca="1"/>
        <v>Category03</v>
      </c>
      <c r="G5" s="13">
        <f ca="1"/>
        <v>52299.509999999995</v>
      </c>
    </row>
    <row r="6" spans="2:7" x14ac:dyDescent="0.3">
      <c r="B6" s="10" t="s">
        <v>28</v>
      </c>
      <c r="C6" s="8">
        <v>92963.87</v>
      </c>
      <c r="E6">
        <f ca="1"/>
        <v>1</v>
      </c>
      <c r="F6" t="str">
        <f ca="1"/>
        <v>Category04</v>
      </c>
      <c r="G6" s="13">
        <f ca="1"/>
        <v>95269.4</v>
      </c>
    </row>
    <row r="7" spans="2:7" x14ac:dyDescent="0.3">
      <c r="B7" s="10" t="s">
        <v>49</v>
      </c>
      <c r="C7" s="8">
        <v>52299.509999999995</v>
      </c>
      <c r="E7">
        <f ca="1"/>
        <v>3</v>
      </c>
      <c r="F7" t="str">
        <f ca="1"/>
        <v>Category05</v>
      </c>
      <c r="G7" s="13">
        <f ca="1"/>
        <v>91617.19</v>
      </c>
    </row>
    <row r="8" spans="2:7" x14ac:dyDescent="0.3">
      <c r="B8" s="10" t="s">
        <v>62</v>
      </c>
      <c r="C8" s="8">
        <v>95269.4</v>
      </c>
      <c r="G8" s="8"/>
    </row>
    <row r="9" spans="2:7" x14ac:dyDescent="0.3">
      <c r="B9" s="10" t="s">
        <v>85</v>
      </c>
      <c r="C9" s="8">
        <v>91617.19</v>
      </c>
    </row>
    <row r="13" spans="2:7" x14ac:dyDescent="0.3">
      <c r="G13" s="8"/>
    </row>
    <row r="14" spans="2:7" x14ac:dyDescent="0.3">
      <c r="G14" s="8"/>
    </row>
    <row r="15" spans="2:7" x14ac:dyDescent="0.3">
      <c r="G15" s="8"/>
    </row>
    <row r="16" spans="2:7" x14ac:dyDescent="0.3">
      <c r="G16" s="8"/>
    </row>
    <row r="17" spans="7:7" x14ac:dyDescent="0.3">
      <c r="G17" s="8"/>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5DFF-B8CA-44B2-907D-F10372C6A244}">
  <dimension ref="B3:C9"/>
  <sheetViews>
    <sheetView workbookViewId="0">
      <selection activeCell="F17" sqref="F17"/>
    </sheetView>
  </sheetViews>
  <sheetFormatPr defaultRowHeight="14.4" x14ac:dyDescent="0.3"/>
  <cols>
    <col min="2" max="2" width="11.88671875" bestFit="1" customWidth="1"/>
    <col min="3" max="3" width="23.109375" bestFit="1" customWidth="1"/>
    <col min="4" max="4" width="23.44140625" bestFit="1" customWidth="1"/>
  </cols>
  <sheetData>
    <row r="3" spans="2:3" x14ac:dyDescent="0.3">
      <c r="B3" s="17" t="s">
        <v>147</v>
      </c>
      <c r="C3" s="17"/>
    </row>
    <row r="5" spans="2:3" x14ac:dyDescent="0.3">
      <c r="B5" s="9" t="s">
        <v>102</v>
      </c>
      <c r="C5" t="s">
        <v>120</v>
      </c>
    </row>
    <row r="6" spans="2:3" x14ac:dyDescent="0.3">
      <c r="B6" s="10" t="s">
        <v>108</v>
      </c>
      <c r="C6" s="22">
        <v>208140.15000000005</v>
      </c>
    </row>
    <row r="7" spans="2:3" x14ac:dyDescent="0.3">
      <c r="B7" s="10" t="s">
        <v>106</v>
      </c>
      <c r="C7" s="22">
        <v>133923.87000000002</v>
      </c>
    </row>
    <row r="8" spans="2:3" x14ac:dyDescent="0.3">
      <c r="B8" s="10" t="s">
        <v>105</v>
      </c>
      <c r="C8" s="22">
        <v>59347.900000000009</v>
      </c>
    </row>
    <row r="9" spans="2:3" x14ac:dyDescent="0.3">
      <c r="B9" s="10" t="s">
        <v>119</v>
      </c>
      <c r="C9" s="2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8527-33CB-44D6-AE36-DC0DA3BB8016}">
  <dimension ref="B3:C8"/>
  <sheetViews>
    <sheetView workbookViewId="0">
      <selection activeCell="D6" sqref="D6"/>
    </sheetView>
  </sheetViews>
  <sheetFormatPr defaultRowHeight="14.4" x14ac:dyDescent="0.3"/>
  <cols>
    <col min="2" max="2" width="17.5546875" bestFit="1" customWidth="1"/>
    <col min="3" max="3" width="23.109375" bestFit="1" customWidth="1"/>
  </cols>
  <sheetData>
    <row r="3" spans="2:3" x14ac:dyDescent="0.3">
      <c r="B3" s="17" t="s">
        <v>148</v>
      </c>
      <c r="C3" s="17"/>
    </row>
    <row r="5" spans="2:3" x14ac:dyDescent="0.3">
      <c r="B5" s="9" t="s">
        <v>103</v>
      </c>
      <c r="C5" t="s">
        <v>120</v>
      </c>
    </row>
    <row r="6" spans="2:3" x14ac:dyDescent="0.3">
      <c r="B6" s="10" t="s">
        <v>107</v>
      </c>
      <c r="C6" s="22">
        <v>199516.90000000008</v>
      </c>
    </row>
    <row r="7" spans="2:3" x14ac:dyDescent="0.3">
      <c r="B7" s="10" t="s">
        <v>106</v>
      </c>
      <c r="C7" s="22">
        <v>201895.01999999993</v>
      </c>
    </row>
    <row r="8" spans="2:3" x14ac:dyDescent="0.3">
      <c r="B8" s="10" t="s">
        <v>119</v>
      </c>
      <c r="C8" s="2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7E38-BEAD-4C57-85D9-B0DE0EB0AE88}">
  <dimension ref="B1:D17"/>
  <sheetViews>
    <sheetView workbookViewId="0">
      <selection activeCell="F3" sqref="F3"/>
    </sheetView>
  </sheetViews>
  <sheetFormatPr defaultRowHeight="14.4" x14ac:dyDescent="0.3"/>
  <cols>
    <col min="2" max="2" width="10.44140625" bestFit="1" customWidth="1"/>
    <col min="3" max="3" width="23.109375" bestFit="1" customWidth="1"/>
    <col min="4" max="4" width="23.44140625" bestFit="1" customWidth="1"/>
  </cols>
  <sheetData>
    <row r="1" spans="2:4" x14ac:dyDescent="0.3">
      <c r="D1" s="18"/>
    </row>
    <row r="2" spans="2:4" x14ac:dyDescent="0.3">
      <c r="D2" s="18"/>
    </row>
    <row r="3" spans="2:4" x14ac:dyDescent="0.3">
      <c r="B3" s="17" t="s">
        <v>149</v>
      </c>
      <c r="C3" s="17"/>
      <c r="D3" s="17"/>
    </row>
    <row r="5" spans="2:4" x14ac:dyDescent="0.3">
      <c r="B5" s="9" t="s">
        <v>118</v>
      </c>
      <c r="C5" t="s">
        <v>120</v>
      </c>
      <c r="D5" t="s">
        <v>121</v>
      </c>
    </row>
    <row r="6" spans="2:4" x14ac:dyDescent="0.3">
      <c r="B6" s="10">
        <v>2021</v>
      </c>
      <c r="C6" s="22">
        <v>187284.32</v>
      </c>
      <c r="D6" s="22">
        <v>156969</v>
      </c>
    </row>
    <row r="7" spans="2:4" x14ac:dyDescent="0.3">
      <c r="B7" s="11" t="s">
        <v>110</v>
      </c>
      <c r="C7" s="22">
        <v>85726.98</v>
      </c>
      <c r="D7" s="22">
        <v>70055</v>
      </c>
    </row>
    <row r="8" spans="2:4" x14ac:dyDescent="0.3">
      <c r="B8" s="11" t="s">
        <v>9</v>
      </c>
      <c r="C8" s="22">
        <v>68418.760000000009</v>
      </c>
      <c r="D8" s="22">
        <v>58349</v>
      </c>
    </row>
    <row r="9" spans="2:4" x14ac:dyDescent="0.3">
      <c r="B9" s="11" t="s">
        <v>109</v>
      </c>
      <c r="C9" s="22">
        <v>22629.949999999997</v>
      </c>
      <c r="D9" s="22">
        <v>19915</v>
      </c>
    </row>
    <row r="10" spans="2:4" x14ac:dyDescent="0.3">
      <c r="B10" s="11" t="s">
        <v>111</v>
      </c>
      <c r="C10" s="22">
        <v>10508.63</v>
      </c>
      <c r="D10" s="22">
        <v>8650</v>
      </c>
    </row>
    <row r="11" spans="2:4" x14ac:dyDescent="0.3">
      <c r="B11" s="10">
        <v>2022</v>
      </c>
      <c r="C11" s="22">
        <v>214127.6</v>
      </c>
      <c r="D11" s="22">
        <v>175535</v>
      </c>
    </row>
    <row r="12" spans="2:4" x14ac:dyDescent="0.3">
      <c r="B12" s="11" t="s">
        <v>110</v>
      </c>
      <c r="C12" s="22">
        <v>86620.35</v>
      </c>
      <c r="D12" s="22">
        <v>69620</v>
      </c>
    </row>
    <row r="13" spans="2:4" x14ac:dyDescent="0.3">
      <c r="B13" s="11" t="s">
        <v>9</v>
      </c>
      <c r="C13" s="22">
        <v>96550.31</v>
      </c>
      <c r="D13" s="22">
        <v>79569</v>
      </c>
    </row>
    <row r="14" spans="2:4" x14ac:dyDescent="0.3">
      <c r="B14" s="11" t="s">
        <v>109</v>
      </c>
      <c r="C14" s="22">
        <v>20307.620000000003</v>
      </c>
      <c r="D14" s="22">
        <v>17924</v>
      </c>
    </row>
    <row r="15" spans="2:4" x14ac:dyDescent="0.3">
      <c r="B15" s="11" t="s">
        <v>111</v>
      </c>
      <c r="C15" s="22">
        <v>10649.32</v>
      </c>
      <c r="D15" s="22">
        <v>8422</v>
      </c>
    </row>
    <row r="16" spans="2:4" x14ac:dyDescent="0.3">
      <c r="B16" s="10" t="s">
        <v>119</v>
      </c>
      <c r="C16" s="22"/>
      <c r="D16" s="22"/>
    </row>
    <row r="17" spans="2:4" x14ac:dyDescent="0.3">
      <c r="B17" s="11" t="s">
        <v>119</v>
      </c>
      <c r="C17" s="22"/>
      <c r="D17" s="2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DC0-688D-4B33-9453-8EB12439530A}">
  <dimension ref="A1"/>
  <sheetViews>
    <sheetView tabSelected="1" zoomScale="51" zoomScaleNormal="75" workbookViewId="0">
      <selection activeCell="R52" sqref="R52"/>
    </sheetView>
  </sheetViews>
  <sheetFormatPr defaultRowHeight="14.4"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3" r:id="rId4" name="Check Box 3">
              <controlPr defaultSize="0" autoFill="0" autoLine="0" autoPict="0">
                <anchor moveWithCells="1">
                  <from>
                    <xdr:col>10</xdr:col>
                    <xdr:colOff>213360</xdr:colOff>
                    <xdr:row>15</xdr:row>
                    <xdr:rowOff>7620</xdr:rowOff>
                  </from>
                  <to>
                    <xdr:col>10</xdr:col>
                    <xdr:colOff>533400</xdr:colOff>
                    <xdr:row>16</xdr:row>
                    <xdr:rowOff>114300</xdr:rowOff>
                  </to>
                </anchor>
              </controlPr>
            </control>
          </mc:Choice>
        </mc:AlternateContent>
        <mc:AlternateContent xmlns:mc="http://schemas.openxmlformats.org/markup-compatibility/2006">
          <mc:Choice Requires="x14">
            <control shapeId="15364" r:id="rId5" name="Check Box 4">
              <controlPr defaultSize="0" autoFill="0" autoLine="0" autoPict="0">
                <anchor moveWithCells="1">
                  <from>
                    <xdr:col>11</xdr:col>
                    <xdr:colOff>579120</xdr:colOff>
                    <xdr:row>14</xdr:row>
                    <xdr:rowOff>175260</xdr:rowOff>
                  </from>
                  <to>
                    <xdr:col>12</xdr:col>
                    <xdr:colOff>289560</xdr:colOff>
                    <xdr:row>16</xdr:row>
                    <xdr:rowOff>114300</xdr:rowOff>
                  </to>
                </anchor>
              </controlPr>
            </control>
          </mc:Choice>
        </mc:AlternateContent>
        <mc:AlternateContent xmlns:mc="http://schemas.openxmlformats.org/markup-compatibility/2006">
          <mc:Choice Requires="x14">
            <control shapeId="15365" r:id="rId6" name="Check Box 5">
              <controlPr defaultSize="0" autoFill="0" autoLine="0" autoPict="0">
                <anchor moveWithCells="1">
                  <from>
                    <xdr:col>13</xdr:col>
                    <xdr:colOff>358140</xdr:colOff>
                    <xdr:row>15</xdr:row>
                    <xdr:rowOff>30480</xdr:rowOff>
                  </from>
                  <to>
                    <xdr:col>14</xdr:col>
                    <xdr:colOff>83820</xdr:colOff>
                    <xdr:row>16</xdr:row>
                    <xdr:rowOff>137160</xdr:rowOff>
                  </to>
                </anchor>
              </controlPr>
            </control>
          </mc:Choice>
        </mc:AlternateContent>
        <mc:AlternateContent xmlns:mc="http://schemas.openxmlformats.org/markup-compatibility/2006">
          <mc:Choice Requires="x14">
            <control shapeId="15366" r:id="rId7" name="Scroll Bar 6">
              <controlPr defaultSize="0" autoPict="0">
                <anchor moveWithCells="1">
                  <from>
                    <xdr:col>16</xdr:col>
                    <xdr:colOff>121920</xdr:colOff>
                    <xdr:row>17</xdr:row>
                    <xdr:rowOff>137160</xdr:rowOff>
                  </from>
                  <to>
                    <xdr:col>16</xdr:col>
                    <xdr:colOff>274320</xdr:colOff>
                    <xdr:row>30</xdr:row>
                    <xdr:rowOff>129540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Input Data</vt:lpstr>
      <vt:lpstr>Master Data</vt:lpstr>
      <vt:lpstr>DAYS</vt:lpstr>
      <vt:lpstr>Sheet8</vt:lpstr>
      <vt:lpstr>MONTHS</vt:lpstr>
      <vt:lpstr>PRODUCTS</vt:lpstr>
      <vt:lpstr>CATEGORY</vt:lpstr>
      <vt:lpstr>SALES TYPE</vt:lpstr>
      <vt:lpstr>PAYEMENT MODE</vt:lpstr>
      <vt:lpstr>YEAR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Tanishka Jain</cp:lastModifiedBy>
  <dcterms:created xsi:type="dcterms:W3CDTF">2021-11-03T11:40:02Z</dcterms:created>
  <dcterms:modified xsi:type="dcterms:W3CDTF">2024-09-05T12:09:26Z</dcterms:modified>
</cp:coreProperties>
</file>