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tsh97\iCloudDrive\KIT\SS 23\Bachelor Thesis\results\"/>
    </mc:Choice>
  </mc:AlternateContent>
  <xr:revisionPtr revIDLastSave="0" documentId="13_ncr:1_{FA16CA3D-FFE5-4FAF-BFE5-B48A9D407933}" xr6:coauthVersionLast="47" xr6:coauthVersionMax="47" xr10:uidLastSave="{00000000-0000-0000-0000-000000000000}"/>
  <bookViews>
    <workbookView xWindow="3960" yWindow="-163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Sheet1!$B$1:$N$35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4" i="1"/>
  <c r="X13" i="1"/>
  <c r="X12" i="1"/>
  <c r="X11" i="1"/>
  <c r="W15" i="1"/>
  <c r="W14" i="1"/>
  <c r="W13" i="1"/>
  <c r="W12" i="1"/>
  <c r="W11" i="1"/>
  <c r="N59" i="1"/>
  <c r="N44" i="1"/>
  <c r="N28" i="1"/>
  <c r="R18" i="1"/>
  <c r="R6" i="1"/>
  <c r="T6" i="1"/>
  <c r="T5" i="1"/>
  <c r="R39" i="1"/>
  <c r="R38" i="1"/>
  <c r="P38" i="1"/>
  <c r="R5" i="1"/>
  <c r="N27" i="1"/>
  <c r="N17" i="1"/>
  <c r="N5" i="1"/>
  <c r="N58" i="1"/>
  <c r="N43" i="1"/>
  <c r="N38" i="1"/>
  <c r="R17" i="1"/>
  <c r="P5" i="1" l="1"/>
  <c r="P6" i="1" s="1"/>
  <c r="P39" i="1"/>
</calcChain>
</file>

<file path=xl/sharedStrings.xml><?xml version="1.0" encoding="utf-8"?>
<sst xmlns="http://schemas.openxmlformats.org/spreadsheetml/2006/main" count="297" uniqueCount="76">
  <si>
    <t>1A</t>
  </si>
  <si>
    <t>1B</t>
  </si>
  <si>
    <t>1C</t>
  </si>
  <si>
    <t>Centrifuged</t>
  </si>
  <si>
    <t>Hospital</t>
  </si>
  <si>
    <t>2A</t>
  </si>
  <si>
    <t>2B</t>
  </si>
  <si>
    <t>3A</t>
  </si>
  <si>
    <t>3B</t>
  </si>
  <si>
    <t>HGT (WW)</t>
  </si>
  <si>
    <t>HM (WW)</t>
  </si>
  <si>
    <t>HGL (WW)</t>
  </si>
  <si>
    <t>Niger water</t>
  </si>
  <si>
    <t>1 Downstream</t>
  </si>
  <si>
    <t>1 Upstream</t>
  </si>
  <si>
    <t>2 Down</t>
  </si>
  <si>
    <t>2 Up</t>
  </si>
  <si>
    <t>3 Down</t>
  </si>
  <si>
    <t>3 Up</t>
  </si>
  <si>
    <t>CNOS (WW)</t>
  </si>
  <si>
    <t>Filtered/centrifuged</t>
  </si>
  <si>
    <t>Filtered</t>
  </si>
  <si>
    <t>Water/centrifuged (pellet)</t>
  </si>
  <si>
    <t>HPG (WW)</t>
  </si>
  <si>
    <t>2C</t>
  </si>
  <si>
    <t>Label</t>
  </si>
  <si>
    <t>15 mL</t>
  </si>
  <si>
    <t>Pellet (+ 2mL water)</t>
  </si>
  <si>
    <t>-</t>
  </si>
  <si>
    <t>amount</t>
  </si>
  <si>
    <t>input DNA Extraction</t>
  </si>
  <si>
    <t>water µl</t>
  </si>
  <si>
    <t>DNA conc in ng/µl</t>
  </si>
  <si>
    <t>300 mg</t>
  </si>
  <si>
    <t>1500 mg</t>
  </si>
  <si>
    <t>3000 mg</t>
  </si>
  <si>
    <t>No</t>
  </si>
  <si>
    <t>Raw (+Ethanol)</t>
  </si>
  <si>
    <t>Primer Set 1</t>
  </si>
  <si>
    <t xml:space="preserve">Amplicons conc in ng/μl </t>
  </si>
  <si>
    <t xml:space="preserve">Lib. prep conc in ng/μl  </t>
  </si>
  <si>
    <t>HGT</t>
  </si>
  <si>
    <t>HM</t>
  </si>
  <si>
    <t>HGL</t>
  </si>
  <si>
    <t>CNOS</t>
  </si>
  <si>
    <t>HPG</t>
  </si>
  <si>
    <t>Water Source</t>
  </si>
  <si>
    <t>Sediment Source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</si>
  <si>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</si>
  <si>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</si>
  <si>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</si>
  <si>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</si>
  <si>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</si>
  <si>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</si>
  <si>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</si>
  <si>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</si>
  <si>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</si>
  <si>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</si>
  <si>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</si>
  <si>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</si>
  <si>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</si>
  <si>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</si>
  <si>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</si>
  <si>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</si>
  <si>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</si>
  <si>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</si>
  <si>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B11</t>
  </si>
  <si>
    <t>Po (effluent exit point)/ Pf (final discharge point)</t>
  </si>
  <si>
    <t>Pf</t>
  </si>
  <si>
    <t>Po</t>
  </si>
  <si>
    <t>Wasser</t>
  </si>
  <si>
    <t>Sediment</t>
  </si>
  <si>
    <t>Sediment insgesamt</t>
  </si>
  <si>
    <t>Wasser insgesamt</t>
  </si>
  <si>
    <t>insgesamt</t>
  </si>
  <si>
    <t>ausgewählt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</si>
</sst>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505050"/>
      </right>
      <top/>
      <bottom/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/>
      <bottom style="thin">
        <color indexed="64"/>
      </bottom>
      <diagonal/>
    </border>
    <border>
      <left/>
      <right style="thin">
        <color rgb="FF505050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3" xfId="0" applyBorder="1"/>
    <xf numFmtId="0" fontId="1" fillId="0" borderId="5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0" fontId="0" fillId="4" borderId="0" xfId="0" applyFill="1"/>
    <xf numFmtId="0" fontId="0" fillId="4" borderId="1" xfId="0" applyFill="1" applyBorder="1"/>
    <xf numFmtId="0" fontId="0" fillId="4" borderId="3" xfId="0" applyFill="1" applyBorder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1" xfId="0" applyFill="1" applyBorder="1"/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B947-4424-244D-A2B1-87D993E4C4CA}">
  <dimension ref="B1:Y63"/>
  <sheetViews>
    <sheetView tabSelected="1" zoomScaleNormal="100" zoomScaleSheetLayoutView="100" workbookViewId="0">
      <selection activeCell="W22" sqref="W22"/>
    </sheetView>
  </sheetViews>
  <sheetFormatPr baseColWidth="10" defaultColWidth="9.1796875" defaultRowHeight="14.5" x14ac:dyDescent="0.35"/>
  <cols>
    <col min="2" max="3" width="11.54296875" customWidth="1"/>
    <col min="4" max="4" width="15.453125" bestFit="1" customWidth="1"/>
    <col min="5" max="5" width="15.453125" customWidth="1"/>
    <col min="6" max="6" width="25.1796875" bestFit="1" customWidth="1"/>
    <col min="7" max="7" width="19.26953125" bestFit="1" customWidth="1"/>
    <col min="8" max="8" width="16.36328125" bestFit="1" customWidth="1"/>
    <col min="9" max="9" width="8.1796875" bestFit="1" customWidth="1"/>
    <col min="10" max="10" width="21" bestFit="1" customWidth="1"/>
    <col min="11" max="11" width="11.1796875" bestFit="1" customWidth="1"/>
    <col min="12" max="12" width="19.7265625" bestFit="1" customWidth="1"/>
    <col min="13" max="13" width="16.81640625" bestFit="1" customWidth="1"/>
    <col min="14" max="14" width="7.6328125" bestFit="1" customWidth="1"/>
  </cols>
  <sheetData>
    <row r="1" spans="2:25" x14ac:dyDescent="0.35">
      <c r="F1" s="32"/>
      <c r="G1" s="32"/>
      <c r="H1" s="5"/>
      <c r="I1" s="5"/>
      <c r="J1" s="5"/>
      <c r="K1" s="32"/>
      <c r="L1" s="32"/>
      <c r="M1" s="32"/>
      <c r="N1" s="32"/>
      <c r="O1" s="4"/>
      <c r="P1" s="4"/>
    </row>
    <row r="2" spans="2:25" ht="43.5" x14ac:dyDescent="0.35">
      <c r="B2" s="9" t="s">
        <v>4</v>
      </c>
      <c r="C2" s="9" t="s">
        <v>36</v>
      </c>
      <c r="D2" s="9" t="s">
        <v>46</v>
      </c>
      <c r="E2" s="12" t="s">
        <v>67</v>
      </c>
      <c r="F2" s="9" t="s">
        <v>22</v>
      </c>
      <c r="G2" s="9" t="s">
        <v>25</v>
      </c>
      <c r="H2" s="9" t="s">
        <v>32</v>
      </c>
      <c r="I2" s="9" t="s">
        <v>31</v>
      </c>
      <c r="J2" s="13" t="s">
        <v>39</v>
      </c>
      <c r="K2" s="15" t="s">
        <v>38</v>
      </c>
      <c r="L2" s="14" t="s">
        <v>40</v>
      </c>
    </row>
    <row r="3" spans="2:25" x14ac:dyDescent="0.35">
      <c r="B3" s="30" t="s">
        <v>9</v>
      </c>
      <c r="C3" s="6">
        <v>214</v>
      </c>
      <c r="D3" t="s">
        <v>0</v>
      </c>
      <c r="E3" t="s">
        <v>69</v>
      </c>
      <c r="F3" t="s">
        <v>26</v>
      </c>
      <c r="G3" t="s">
        <v>20</v>
      </c>
      <c r="H3" s="16"/>
      <c r="I3" s="16"/>
      <c r="J3" s="16"/>
      <c r="K3" s="16"/>
      <c r="L3" s="16"/>
    </row>
    <row r="4" spans="2:25" x14ac:dyDescent="0.35">
      <c r="B4" s="30"/>
      <c r="C4" s="6">
        <v>215</v>
      </c>
      <c r="D4" t="s">
        <v>1</v>
      </c>
      <c r="E4" t="s">
        <v>68</v>
      </c>
      <c r="F4" t="s">
        <v>26</v>
      </c>
      <c r="G4" t="s">
        <v>20</v>
      </c>
      <c r="H4" s="16"/>
      <c r="I4" s="16"/>
      <c r="J4" s="16"/>
      <c r="K4" s="16"/>
      <c r="L4" s="16"/>
      <c r="P4" t="s">
        <v>70</v>
      </c>
      <c r="T4" t="s">
        <v>73</v>
      </c>
    </row>
    <row r="5" spans="2:25" x14ac:dyDescent="0.35">
      <c r="B5" s="30"/>
      <c r="C5" s="6">
        <v>216</v>
      </c>
      <c r="D5" t="s">
        <v>2</v>
      </c>
      <c r="E5" t="s">
        <v>68</v>
      </c>
      <c r="F5" t="s">
        <v>27</v>
      </c>
      <c r="G5" t="s">
        <v>20</v>
      </c>
      <c r="H5" s="19">
        <v>4.74</v>
      </c>
      <c r="I5" s="19">
        <v>50</v>
      </c>
      <c r="J5" s="19">
        <v>14.8</v>
      </c>
      <c r="K5" s="19" t="s">
        <v>59</v>
      </c>
      <c r="L5" s="19">
        <v>39</v>
      </c>
      <c r="N5">
        <f>SUM(H5:H8)</f>
        <v>11.68</v>
      </c>
      <c r="P5">
        <f>SUM(N5,N17,N27)</f>
        <v>34.380000000000003</v>
      </c>
      <c r="R5" s="28">
        <f>SUM(N5,N38)</f>
        <v>67.53</v>
      </c>
      <c r="T5">
        <f>SUM(H5:H9,H17,H19,H27:H29)</f>
        <v>34.781999999999996</v>
      </c>
    </row>
    <row r="6" spans="2:25" x14ac:dyDescent="0.35">
      <c r="B6" s="30"/>
      <c r="C6" s="6">
        <v>217</v>
      </c>
      <c r="D6" s="1">
        <v>2</v>
      </c>
      <c r="E6" s="1" t="s">
        <v>69</v>
      </c>
      <c r="F6" t="s">
        <v>27</v>
      </c>
      <c r="G6" t="s">
        <v>20</v>
      </c>
      <c r="H6" s="19">
        <v>1.1299999999999999</v>
      </c>
      <c r="I6" s="19">
        <v>50</v>
      </c>
      <c r="J6" s="19">
        <v>13.6</v>
      </c>
      <c r="K6" s="19" t="s">
        <v>60</v>
      </c>
      <c r="L6" s="19">
        <v>13.5</v>
      </c>
      <c r="P6" s="29">
        <f>P5/8</f>
        <v>4.2975000000000003</v>
      </c>
      <c r="R6">
        <f>R5/9</f>
        <v>7.5033333333333339</v>
      </c>
      <c r="T6" s="19">
        <f>T5/10</f>
        <v>3.4781999999999997</v>
      </c>
    </row>
    <row r="7" spans="2:25" x14ac:dyDescent="0.35">
      <c r="B7" s="30"/>
      <c r="C7" s="6">
        <v>218</v>
      </c>
      <c r="D7" s="1">
        <v>3</v>
      </c>
      <c r="E7" s="1" t="s">
        <v>69</v>
      </c>
      <c r="F7" t="s">
        <v>27</v>
      </c>
      <c r="G7" t="s">
        <v>20</v>
      </c>
      <c r="H7" s="19">
        <v>1.23</v>
      </c>
      <c r="I7" s="19">
        <v>50</v>
      </c>
      <c r="J7" s="19">
        <v>14.4</v>
      </c>
      <c r="K7" s="19" t="s">
        <v>61</v>
      </c>
      <c r="L7" s="19">
        <v>22.4</v>
      </c>
    </row>
    <row r="8" spans="2:25" x14ac:dyDescent="0.35">
      <c r="B8" s="31"/>
      <c r="C8" s="11">
        <v>219</v>
      </c>
      <c r="D8" s="2">
        <v>4</v>
      </c>
      <c r="E8" s="2" t="s">
        <v>68</v>
      </c>
      <c r="F8" s="3" t="s">
        <v>27</v>
      </c>
      <c r="G8" s="3" t="s">
        <v>20</v>
      </c>
      <c r="H8" s="20">
        <v>4.58</v>
      </c>
      <c r="I8" s="20">
        <v>50</v>
      </c>
      <c r="J8" s="21">
        <v>15</v>
      </c>
      <c r="K8" s="21" t="s">
        <v>62</v>
      </c>
      <c r="L8" s="21">
        <v>18.899999999999999</v>
      </c>
    </row>
    <row r="9" spans="2:25" x14ac:dyDescent="0.35">
      <c r="B9" s="30" t="s">
        <v>10</v>
      </c>
      <c r="C9" s="6">
        <v>220</v>
      </c>
      <c r="D9" t="s">
        <v>0</v>
      </c>
      <c r="E9" t="s">
        <v>69</v>
      </c>
      <c r="F9" t="s">
        <v>27</v>
      </c>
      <c r="G9" t="s">
        <v>20</v>
      </c>
      <c r="H9" s="23" t="s">
        <v>28</v>
      </c>
      <c r="I9" s="23">
        <v>50</v>
      </c>
      <c r="J9" s="16"/>
      <c r="K9" s="16"/>
      <c r="L9" s="16"/>
    </row>
    <row r="10" spans="2:25" x14ac:dyDescent="0.35">
      <c r="B10" s="30"/>
      <c r="C10" s="6">
        <v>221</v>
      </c>
      <c r="D10" t="s">
        <v>1</v>
      </c>
      <c r="E10" t="s">
        <v>68</v>
      </c>
      <c r="F10" t="s">
        <v>26</v>
      </c>
      <c r="G10" t="s">
        <v>20</v>
      </c>
      <c r="H10" s="16"/>
      <c r="I10" s="16"/>
      <c r="J10" s="16"/>
      <c r="K10" s="16"/>
      <c r="L10" s="16"/>
      <c r="X10" t="s">
        <v>74</v>
      </c>
      <c r="Y10" t="s">
        <v>75</v>
      </c>
    </row>
    <row r="11" spans="2:25" x14ac:dyDescent="0.35">
      <c r="B11" s="30"/>
      <c r="C11" s="6">
        <v>222</v>
      </c>
      <c r="D11" t="s">
        <v>5</v>
      </c>
      <c r="E11" t="s">
        <v>69</v>
      </c>
      <c r="F11" t="s">
        <v>26</v>
      </c>
      <c r="G11" t="s">
        <v>20</v>
      </c>
      <c r="H11" s="16"/>
      <c r="I11" s="16"/>
      <c r="J11" s="16"/>
      <c r="K11" s="16"/>
      <c r="L11" s="16"/>
      <c r="V11" t="s">
        <v>41</v>
      </c>
      <c r="W11">
        <f>SUM(H5:H8,H37:H42)</f>
        <v>67.664000000000001</v>
      </c>
      <c r="X11">
        <f>W11/10</f>
        <v>6.7664</v>
      </c>
      <c r="Y11">
        <v>7.5033333333333339</v>
      </c>
    </row>
    <row r="12" spans="2:25" x14ac:dyDescent="0.35">
      <c r="B12" s="30"/>
      <c r="C12" s="6">
        <v>223</v>
      </c>
      <c r="D12" t="s">
        <v>6</v>
      </c>
      <c r="E12" t="s">
        <v>68</v>
      </c>
      <c r="F12" t="s">
        <v>26</v>
      </c>
      <c r="G12" t="s">
        <v>20</v>
      </c>
      <c r="H12" s="16"/>
      <c r="I12" s="16"/>
      <c r="J12" s="16"/>
      <c r="K12" s="16"/>
      <c r="L12" s="16"/>
      <c r="V12" t="s">
        <v>42</v>
      </c>
      <c r="W12">
        <f>SUM(H44:H48)</f>
        <v>11.144</v>
      </c>
      <c r="X12">
        <f>W12/7</f>
        <v>1.5920000000000001</v>
      </c>
      <c r="Y12">
        <v>3.6666666666666665</v>
      </c>
    </row>
    <row r="13" spans="2:25" x14ac:dyDescent="0.35">
      <c r="B13" s="30"/>
      <c r="C13" s="6">
        <v>224</v>
      </c>
      <c r="D13" t="s">
        <v>7</v>
      </c>
      <c r="E13" t="s">
        <v>68</v>
      </c>
      <c r="F13" t="s">
        <v>26</v>
      </c>
      <c r="G13" t="s">
        <v>20</v>
      </c>
      <c r="H13" s="16"/>
      <c r="I13" s="16"/>
      <c r="J13" s="16"/>
      <c r="K13" s="16"/>
      <c r="L13" s="16"/>
      <c r="V13" t="s">
        <v>43</v>
      </c>
      <c r="W13">
        <f>SUM(H17,H19,H52:H53)</f>
        <v>22.18</v>
      </c>
      <c r="X13">
        <f>W13/8</f>
        <v>2.7725</v>
      </c>
      <c r="Y13">
        <v>7.1466666666666674</v>
      </c>
    </row>
    <row r="14" spans="2:25" x14ac:dyDescent="0.35">
      <c r="B14" s="31"/>
      <c r="C14" s="11">
        <v>225</v>
      </c>
      <c r="D14" s="3" t="s">
        <v>8</v>
      </c>
      <c r="E14" s="3" t="s">
        <v>69</v>
      </c>
      <c r="F14" s="3" t="s">
        <v>26</v>
      </c>
      <c r="G14" s="3" t="s">
        <v>20</v>
      </c>
      <c r="H14" s="17"/>
      <c r="I14" s="17"/>
      <c r="J14" s="18"/>
      <c r="K14" s="18"/>
      <c r="L14" s="18"/>
      <c r="V14" t="s">
        <v>44</v>
      </c>
      <c r="W14">
        <f>SUM(H27:H29,H55)</f>
        <v>4.4240000000000004</v>
      </c>
      <c r="X14">
        <f>W14/6</f>
        <v>0.7373333333333334</v>
      </c>
      <c r="Y14">
        <v>1.93</v>
      </c>
    </row>
    <row r="15" spans="2:25" x14ac:dyDescent="0.35">
      <c r="B15" s="30" t="s">
        <v>11</v>
      </c>
      <c r="C15" s="6">
        <v>226</v>
      </c>
      <c r="D15" t="s">
        <v>0</v>
      </c>
      <c r="E15" t="s">
        <v>68</v>
      </c>
      <c r="F15" t="s">
        <v>26</v>
      </c>
      <c r="G15" t="s">
        <v>20</v>
      </c>
      <c r="H15" s="16"/>
      <c r="I15" s="16"/>
      <c r="J15" s="16"/>
      <c r="K15" s="16"/>
      <c r="L15" s="16"/>
      <c r="V15" t="s">
        <v>45</v>
      </c>
      <c r="W15">
        <f>SUM(H58:H62)</f>
        <v>8.44</v>
      </c>
      <c r="X15">
        <f>W15/6</f>
        <v>1.4066666666666665</v>
      </c>
      <c r="Y15">
        <v>3.76</v>
      </c>
    </row>
    <row r="16" spans="2:25" x14ac:dyDescent="0.35">
      <c r="B16" s="30"/>
      <c r="C16" s="6">
        <v>227</v>
      </c>
      <c r="D16" t="s">
        <v>1</v>
      </c>
      <c r="E16" t="s">
        <v>69</v>
      </c>
      <c r="F16" t="s">
        <v>26</v>
      </c>
      <c r="G16" t="s">
        <v>20</v>
      </c>
      <c r="H16" s="16"/>
      <c r="I16" s="16"/>
      <c r="J16" s="16"/>
      <c r="K16" s="16"/>
      <c r="L16" s="16"/>
    </row>
    <row r="17" spans="2:18" x14ac:dyDescent="0.35">
      <c r="B17" s="30"/>
      <c r="C17" s="6">
        <v>228</v>
      </c>
      <c r="D17" t="s">
        <v>5</v>
      </c>
      <c r="E17" t="s">
        <v>68</v>
      </c>
      <c r="F17" t="s">
        <v>27</v>
      </c>
      <c r="G17" t="s">
        <v>20</v>
      </c>
      <c r="H17" s="19">
        <v>12.8</v>
      </c>
      <c r="I17" s="19">
        <v>50</v>
      </c>
      <c r="J17" s="19">
        <v>13.6</v>
      </c>
      <c r="K17" s="19" t="s">
        <v>63</v>
      </c>
      <c r="L17" s="19">
        <v>28</v>
      </c>
      <c r="N17">
        <f>SUM(H17,H19)</f>
        <v>18.84</v>
      </c>
      <c r="R17" s="28">
        <f>SUM(N17,N49)</f>
        <v>21.44</v>
      </c>
    </row>
    <row r="18" spans="2:18" x14ac:dyDescent="0.35">
      <c r="B18" s="30"/>
      <c r="C18" s="6">
        <v>229</v>
      </c>
      <c r="D18" t="s">
        <v>6</v>
      </c>
      <c r="E18" t="s">
        <v>69</v>
      </c>
      <c r="F18" t="s">
        <v>26</v>
      </c>
      <c r="G18" t="s">
        <v>20</v>
      </c>
      <c r="H18" s="16"/>
      <c r="I18" s="16"/>
      <c r="J18" s="16"/>
      <c r="K18" s="16"/>
      <c r="L18" s="16"/>
      <c r="R18">
        <f>R17/3</f>
        <v>7.1466666666666674</v>
      </c>
    </row>
    <row r="19" spans="2:18" x14ac:dyDescent="0.35">
      <c r="B19" s="30"/>
      <c r="C19" s="6">
        <v>230</v>
      </c>
      <c r="D19" t="s">
        <v>7</v>
      </c>
      <c r="E19" t="s">
        <v>69</v>
      </c>
      <c r="F19" t="s">
        <v>27</v>
      </c>
      <c r="G19" t="s">
        <v>20</v>
      </c>
      <c r="H19" s="19">
        <v>6.04</v>
      </c>
      <c r="I19" s="19">
        <v>50</v>
      </c>
      <c r="J19" s="19">
        <v>17.100000000000001</v>
      </c>
      <c r="K19" s="19" t="s">
        <v>64</v>
      </c>
      <c r="L19" s="19">
        <v>17.100000000000001</v>
      </c>
    </row>
    <row r="20" spans="2:18" x14ac:dyDescent="0.35">
      <c r="B20" s="31"/>
      <c r="C20" s="11">
        <v>231</v>
      </c>
      <c r="D20" s="3" t="s">
        <v>8</v>
      </c>
      <c r="E20" s="3" t="s">
        <v>68</v>
      </c>
      <c r="F20" s="3" t="s">
        <v>26</v>
      </c>
      <c r="G20" s="3" t="s">
        <v>20</v>
      </c>
      <c r="H20" s="17"/>
      <c r="I20" s="17"/>
      <c r="J20" s="18"/>
      <c r="K20" s="18"/>
      <c r="L20" s="18"/>
    </row>
    <row r="21" spans="2:18" x14ac:dyDescent="0.35">
      <c r="B21" s="30" t="s">
        <v>12</v>
      </c>
      <c r="C21" s="6">
        <v>232</v>
      </c>
      <c r="D21" t="s">
        <v>13</v>
      </c>
      <c r="F21" t="s">
        <v>26</v>
      </c>
      <c r="G21" t="s">
        <v>37</v>
      </c>
      <c r="H21" s="16"/>
      <c r="I21" s="16"/>
      <c r="J21" s="16"/>
      <c r="K21" s="16"/>
      <c r="L21" s="16"/>
    </row>
    <row r="22" spans="2:18" x14ac:dyDescent="0.35">
      <c r="B22" s="30"/>
      <c r="C22" s="6">
        <v>233</v>
      </c>
      <c r="D22" t="s">
        <v>14</v>
      </c>
      <c r="F22" t="s">
        <v>26</v>
      </c>
      <c r="G22" t="s">
        <v>37</v>
      </c>
      <c r="H22" s="16"/>
      <c r="I22" s="16"/>
      <c r="J22" s="16"/>
      <c r="K22" s="16"/>
      <c r="L22" s="16"/>
    </row>
    <row r="23" spans="2:18" x14ac:dyDescent="0.35">
      <c r="B23" s="30"/>
      <c r="C23" s="6">
        <v>234</v>
      </c>
      <c r="D23" t="s">
        <v>15</v>
      </c>
      <c r="F23" t="s">
        <v>26</v>
      </c>
      <c r="G23" t="s">
        <v>37</v>
      </c>
      <c r="H23" s="16"/>
      <c r="I23" s="16"/>
      <c r="J23" s="16"/>
      <c r="K23" s="16"/>
      <c r="L23" s="16"/>
    </row>
    <row r="24" spans="2:18" x14ac:dyDescent="0.35">
      <c r="B24" s="30"/>
      <c r="C24" s="6">
        <v>235</v>
      </c>
      <c r="D24" t="s">
        <v>16</v>
      </c>
      <c r="F24" t="s">
        <v>26</v>
      </c>
      <c r="G24" t="s">
        <v>37</v>
      </c>
      <c r="H24" s="16"/>
      <c r="I24" s="16"/>
      <c r="J24" s="16"/>
      <c r="K24" s="16"/>
      <c r="L24" s="16"/>
    </row>
    <row r="25" spans="2:18" x14ac:dyDescent="0.35">
      <c r="B25" s="30"/>
      <c r="C25" s="6">
        <v>236</v>
      </c>
      <c r="D25" t="s">
        <v>17</v>
      </c>
      <c r="F25" t="s">
        <v>26</v>
      </c>
      <c r="G25" t="s">
        <v>37</v>
      </c>
      <c r="H25" s="16"/>
      <c r="I25" s="16"/>
      <c r="J25" s="16"/>
      <c r="K25" s="16"/>
      <c r="L25" s="16"/>
    </row>
    <row r="26" spans="2:18" x14ac:dyDescent="0.35">
      <c r="B26" s="31"/>
      <c r="C26" s="11">
        <v>237</v>
      </c>
      <c r="D26" s="3" t="s">
        <v>18</v>
      </c>
      <c r="E26" s="3"/>
      <c r="F26" s="3" t="s">
        <v>26</v>
      </c>
      <c r="G26" s="10" t="s">
        <v>37</v>
      </c>
      <c r="H26" s="17"/>
      <c r="I26" s="17"/>
      <c r="J26" s="18"/>
      <c r="K26" s="18"/>
      <c r="L26" s="18"/>
    </row>
    <row r="27" spans="2:18" x14ac:dyDescent="0.35">
      <c r="B27" s="30" t="s">
        <v>19</v>
      </c>
      <c r="C27" s="6">
        <v>238</v>
      </c>
      <c r="D27" s="1">
        <v>1</v>
      </c>
      <c r="E27" s="1" t="s">
        <v>69</v>
      </c>
      <c r="F27" t="s">
        <v>27</v>
      </c>
      <c r="G27" t="s">
        <v>3</v>
      </c>
      <c r="H27" s="19">
        <v>1.46</v>
      </c>
      <c r="I27" s="19">
        <v>50</v>
      </c>
      <c r="J27" s="19">
        <v>17.100000000000001</v>
      </c>
      <c r="K27" s="19" t="s">
        <v>65</v>
      </c>
      <c r="L27" s="19">
        <v>17.3</v>
      </c>
      <c r="N27" s="28">
        <f>SUM(H27, H29)</f>
        <v>3.86</v>
      </c>
    </row>
    <row r="28" spans="2:18" x14ac:dyDescent="0.35">
      <c r="B28" s="30"/>
      <c r="C28" s="6">
        <v>239</v>
      </c>
      <c r="D28" s="1">
        <v>2</v>
      </c>
      <c r="E28" s="1" t="s">
        <v>69</v>
      </c>
      <c r="F28" t="s">
        <v>27</v>
      </c>
      <c r="G28" t="s">
        <v>3</v>
      </c>
      <c r="H28" s="26">
        <v>0.40200000000000002</v>
      </c>
      <c r="I28" s="26">
        <v>50</v>
      </c>
      <c r="J28" s="16"/>
      <c r="K28" s="16"/>
      <c r="L28" s="16"/>
      <c r="N28">
        <f>N27/2</f>
        <v>1.93</v>
      </c>
    </row>
    <row r="29" spans="2:18" x14ac:dyDescent="0.35">
      <c r="B29" s="31"/>
      <c r="C29" s="11">
        <v>240</v>
      </c>
      <c r="D29" s="2">
        <v>3</v>
      </c>
      <c r="E29" s="2" t="s">
        <v>69</v>
      </c>
      <c r="F29" s="3" t="s">
        <v>27</v>
      </c>
      <c r="G29" s="3" t="s">
        <v>3</v>
      </c>
      <c r="H29" s="20">
        <v>2.4</v>
      </c>
      <c r="I29" s="20">
        <v>50</v>
      </c>
      <c r="J29" s="21">
        <v>15.5</v>
      </c>
      <c r="K29" s="21" t="s">
        <v>66</v>
      </c>
      <c r="L29" s="21">
        <v>12.4</v>
      </c>
    </row>
    <row r="30" spans="2:18" x14ac:dyDescent="0.35">
      <c r="B30" s="30" t="s">
        <v>23</v>
      </c>
      <c r="C30" s="6">
        <v>241</v>
      </c>
      <c r="D30" s="1">
        <v>1</v>
      </c>
      <c r="E30" s="1" t="s">
        <v>69</v>
      </c>
      <c r="F30" t="s">
        <v>26</v>
      </c>
      <c r="G30" t="s">
        <v>21</v>
      </c>
      <c r="H30" s="16"/>
      <c r="I30" s="16"/>
      <c r="J30" s="16"/>
      <c r="K30" s="16"/>
      <c r="L30" s="16"/>
    </row>
    <row r="31" spans="2:18" x14ac:dyDescent="0.35">
      <c r="B31" s="30"/>
      <c r="C31" s="6">
        <v>242</v>
      </c>
      <c r="D31" t="s">
        <v>5</v>
      </c>
      <c r="E31" t="s">
        <v>68</v>
      </c>
      <c r="F31" t="s">
        <v>26</v>
      </c>
      <c r="G31" t="s">
        <v>21</v>
      </c>
      <c r="H31" s="16"/>
      <c r="I31" s="16"/>
      <c r="J31" s="16"/>
      <c r="K31" s="16"/>
      <c r="L31" s="16"/>
    </row>
    <row r="32" spans="2:18" x14ac:dyDescent="0.35">
      <c r="B32" s="30"/>
      <c r="C32" s="6">
        <v>243</v>
      </c>
      <c r="D32" t="s">
        <v>6</v>
      </c>
      <c r="E32" t="s">
        <v>68</v>
      </c>
      <c r="F32" t="s">
        <v>26</v>
      </c>
      <c r="G32" t="s">
        <v>21</v>
      </c>
      <c r="H32" s="16"/>
      <c r="I32" s="16"/>
      <c r="J32" s="16"/>
      <c r="K32" s="16"/>
      <c r="L32" s="16"/>
    </row>
    <row r="33" spans="2:18" x14ac:dyDescent="0.35">
      <c r="B33" s="30"/>
      <c r="C33" s="6">
        <v>244</v>
      </c>
      <c r="D33" t="s">
        <v>24</v>
      </c>
      <c r="E33" t="s">
        <v>69</v>
      </c>
      <c r="F33" t="s">
        <v>26</v>
      </c>
      <c r="G33" t="s">
        <v>21</v>
      </c>
      <c r="H33" s="16"/>
      <c r="I33" s="16"/>
      <c r="J33" s="16"/>
      <c r="K33" s="16"/>
      <c r="L33" s="16"/>
    </row>
    <row r="34" spans="2:18" x14ac:dyDescent="0.35">
      <c r="B34" s="30"/>
      <c r="C34" s="6">
        <v>245</v>
      </c>
      <c r="D34" t="s">
        <v>7</v>
      </c>
      <c r="E34" t="s">
        <v>69</v>
      </c>
      <c r="F34" t="s">
        <v>26</v>
      </c>
      <c r="G34" t="s">
        <v>21</v>
      </c>
      <c r="H34" s="16"/>
      <c r="I34" s="16"/>
      <c r="J34" s="16"/>
      <c r="K34" s="16"/>
      <c r="L34" s="16"/>
    </row>
    <row r="35" spans="2:18" x14ac:dyDescent="0.35">
      <c r="B35" s="30"/>
      <c r="C35" s="6">
        <v>246</v>
      </c>
      <c r="D35" s="3" t="s">
        <v>8</v>
      </c>
      <c r="E35" s="3" t="s">
        <v>68</v>
      </c>
      <c r="F35" s="3" t="s">
        <v>26</v>
      </c>
      <c r="G35" s="3" t="s">
        <v>21</v>
      </c>
      <c r="H35" s="17"/>
      <c r="I35" s="17"/>
      <c r="J35" s="16"/>
      <c r="K35" s="16"/>
      <c r="L35" s="16"/>
    </row>
    <row r="36" spans="2:18" ht="43.5" x14ac:dyDescent="0.35">
      <c r="B36" s="9" t="s">
        <v>4</v>
      </c>
      <c r="C36" s="9" t="s">
        <v>36</v>
      </c>
      <c r="D36" s="8" t="s">
        <v>47</v>
      </c>
      <c r="E36" s="12" t="s">
        <v>67</v>
      </c>
      <c r="F36" s="8" t="s">
        <v>29</v>
      </c>
      <c r="G36" s="8" t="s">
        <v>30</v>
      </c>
      <c r="H36" s="8" t="s">
        <v>32</v>
      </c>
      <c r="I36" s="8" t="s">
        <v>31</v>
      </c>
      <c r="J36" s="13" t="s">
        <v>39</v>
      </c>
      <c r="K36" s="15" t="s">
        <v>38</v>
      </c>
      <c r="L36" s="14" t="s">
        <v>40</v>
      </c>
    </row>
    <row r="37" spans="2:18" x14ac:dyDescent="0.35">
      <c r="B37" s="34" t="s">
        <v>41</v>
      </c>
      <c r="C37" s="6">
        <v>247</v>
      </c>
      <c r="D37" t="s">
        <v>0</v>
      </c>
      <c r="E37" t="s">
        <v>69</v>
      </c>
      <c r="F37" t="s">
        <v>35</v>
      </c>
      <c r="G37" t="s">
        <v>34</v>
      </c>
      <c r="H37" s="19">
        <v>33.4</v>
      </c>
      <c r="I37" s="22">
        <v>50</v>
      </c>
      <c r="J37" s="19">
        <v>8.8000000000000007</v>
      </c>
      <c r="K37" s="19" t="s">
        <v>48</v>
      </c>
      <c r="L37" s="19">
        <v>24</v>
      </c>
      <c r="P37" t="s">
        <v>71</v>
      </c>
      <c r="R37" t="s">
        <v>72</v>
      </c>
    </row>
    <row r="38" spans="2:18" x14ac:dyDescent="0.35">
      <c r="B38" s="34"/>
      <c r="C38" s="6">
        <v>248</v>
      </c>
      <c r="D38" t="s">
        <v>1</v>
      </c>
      <c r="E38" t="s">
        <v>68</v>
      </c>
      <c r="F38" t="s">
        <v>35</v>
      </c>
      <c r="G38" t="s">
        <v>34</v>
      </c>
      <c r="H38" s="19">
        <v>1.39</v>
      </c>
      <c r="I38" s="22">
        <v>50</v>
      </c>
      <c r="J38" s="19">
        <v>7.44</v>
      </c>
      <c r="K38" s="19" t="s">
        <v>49</v>
      </c>
      <c r="L38" s="19">
        <v>19.8</v>
      </c>
      <c r="N38">
        <f>SUM(H37,H38,H40:H42)</f>
        <v>55.85</v>
      </c>
      <c r="P38">
        <f>SUM(N38,N43,N49,N58)</f>
        <v>76.969999999999985</v>
      </c>
      <c r="R38">
        <f>SUM(H37:H63)</f>
        <v>79.069999999999993</v>
      </c>
    </row>
    <row r="39" spans="2:18" x14ac:dyDescent="0.35">
      <c r="B39" s="34"/>
      <c r="C39" s="6">
        <v>249</v>
      </c>
      <c r="D39" t="s">
        <v>5</v>
      </c>
      <c r="E39" t="s">
        <v>68</v>
      </c>
      <c r="F39" t="s">
        <v>35</v>
      </c>
      <c r="G39" t="s">
        <v>34</v>
      </c>
      <c r="H39" s="26">
        <v>0.13400000000000001</v>
      </c>
      <c r="I39" s="27">
        <v>50</v>
      </c>
      <c r="J39" s="16"/>
      <c r="K39" s="16"/>
      <c r="L39" s="16"/>
      <c r="P39" s="29">
        <f>P38/11</f>
        <v>6.9972727272727262</v>
      </c>
      <c r="R39" s="19">
        <f>R38/27</f>
        <v>2.9285185185185183</v>
      </c>
    </row>
    <row r="40" spans="2:18" x14ac:dyDescent="0.35">
      <c r="B40" s="34"/>
      <c r="C40" s="6">
        <v>250</v>
      </c>
      <c r="D40" t="s">
        <v>6</v>
      </c>
      <c r="E40" t="s">
        <v>69</v>
      </c>
      <c r="F40" t="s">
        <v>35</v>
      </c>
      <c r="G40" t="s">
        <v>34</v>
      </c>
      <c r="H40" s="19">
        <v>1.88</v>
      </c>
      <c r="I40" s="22">
        <v>50</v>
      </c>
      <c r="J40" s="19">
        <v>8.5399999999999991</v>
      </c>
      <c r="K40" s="19" t="s">
        <v>50</v>
      </c>
      <c r="L40" s="19">
        <v>19.2</v>
      </c>
    </row>
    <row r="41" spans="2:18" x14ac:dyDescent="0.35">
      <c r="B41" s="34"/>
      <c r="C41" s="6">
        <v>251</v>
      </c>
      <c r="D41" t="s">
        <v>7</v>
      </c>
      <c r="E41" t="s">
        <v>69</v>
      </c>
      <c r="F41" t="s">
        <v>35</v>
      </c>
      <c r="G41" t="s">
        <v>34</v>
      </c>
      <c r="H41" s="19">
        <v>15.6</v>
      </c>
      <c r="I41" s="22">
        <v>50</v>
      </c>
      <c r="J41" s="19">
        <v>11.6</v>
      </c>
      <c r="K41" s="19" t="s">
        <v>51</v>
      </c>
      <c r="L41" s="19">
        <v>20.6</v>
      </c>
    </row>
    <row r="42" spans="2:18" x14ac:dyDescent="0.35">
      <c r="B42" s="36"/>
      <c r="C42" s="7">
        <v>252</v>
      </c>
      <c r="D42" s="3" t="s">
        <v>8</v>
      </c>
      <c r="E42" s="3" t="s">
        <v>68</v>
      </c>
      <c r="F42" s="3" t="s">
        <v>35</v>
      </c>
      <c r="G42" s="3" t="s">
        <v>34</v>
      </c>
      <c r="H42" s="20">
        <v>3.58</v>
      </c>
      <c r="I42" s="20">
        <v>50</v>
      </c>
      <c r="J42" s="21">
        <v>10</v>
      </c>
      <c r="K42" s="21" t="s">
        <v>52</v>
      </c>
      <c r="L42" s="21">
        <v>20.2</v>
      </c>
    </row>
    <row r="43" spans="2:18" x14ac:dyDescent="0.35">
      <c r="B43" s="37" t="s">
        <v>42</v>
      </c>
      <c r="C43" s="6">
        <v>253</v>
      </c>
      <c r="D43" t="s">
        <v>0</v>
      </c>
      <c r="E43" t="s">
        <v>68</v>
      </c>
      <c r="F43" t="s">
        <v>35</v>
      </c>
      <c r="G43" t="s">
        <v>34</v>
      </c>
      <c r="H43" s="23" t="s">
        <v>28</v>
      </c>
      <c r="I43" s="23">
        <v>50</v>
      </c>
      <c r="J43" s="16"/>
      <c r="K43" s="16"/>
      <c r="L43" s="16"/>
      <c r="N43" s="28">
        <f>SUM(H44,H48, H46)</f>
        <v>11</v>
      </c>
    </row>
    <row r="44" spans="2:18" x14ac:dyDescent="0.35">
      <c r="B44" s="34"/>
      <c r="C44" s="6">
        <v>254</v>
      </c>
      <c r="D44" t="s">
        <v>1</v>
      </c>
      <c r="E44" t="s">
        <v>69</v>
      </c>
      <c r="F44" t="s">
        <v>35</v>
      </c>
      <c r="G44" t="s">
        <v>34</v>
      </c>
      <c r="H44" s="19">
        <v>2.1800000000000002</v>
      </c>
      <c r="I44" s="19">
        <v>50</v>
      </c>
      <c r="J44" s="19">
        <v>8.8000000000000007</v>
      </c>
      <c r="K44" s="19" t="s">
        <v>53</v>
      </c>
      <c r="L44" s="19">
        <v>10.1</v>
      </c>
      <c r="N44">
        <f>N43/3</f>
        <v>3.6666666666666665</v>
      </c>
    </row>
    <row r="45" spans="2:18" x14ac:dyDescent="0.35">
      <c r="B45" s="34"/>
      <c r="C45" s="6">
        <v>255</v>
      </c>
      <c r="D45" t="s">
        <v>5</v>
      </c>
      <c r="E45" t="s">
        <v>68</v>
      </c>
      <c r="F45" t="s">
        <v>35</v>
      </c>
      <c r="G45" t="s">
        <v>34</v>
      </c>
      <c r="H45" s="26">
        <v>0.14399999999999999</v>
      </c>
      <c r="I45" s="26">
        <v>50</v>
      </c>
      <c r="J45" s="16"/>
      <c r="K45" s="16"/>
      <c r="L45" s="16"/>
    </row>
    <row r="46" spans="2:18" x14ac:dyDescent="0.35">
      <c r="B46" s="34"/>
      <c r="C46" s="6">
        <v>256</v>
      </c>
      <c r="D46" t="s">
        <v>6</v>
      </c>
      <c r="E46" t="s">
        <v>69</v>
      </c>
      <c r="F46" t="s">
        <v>35</v>
      </c>
      <c r="G46" t="s">
        <v>34</v>
      </c>
      <c r="H46" s="19">
        <v>4.08</v>
      </c>
      <c r="I46" s="19">
        <v>50</v>
      </c>
      <c r="J46" s="19">
        <v>10.3</v>
      </c>
      <c r="K46" s="19" t="s">
        <v>54</v>
      </c>
      <c r="L46" s="19">
        <v>25.2</v>
      </c>
    </row>
    <row r="47" spans="2:18" x14ac:dyDescent="0.35">
      <c r="B47" s="34"/>
      <c r="C47" s="6">
        <v>257</v>
      </c>
      <c r="D47" t="s">
        <v>7</v>
      </c>
      <c r="E47" t="s">
        <v>68</v>
      </c>
      <c r="F47" t="s">
        <v>35</v>
      </c>
      <c r="G47" t="s">
        <v>34</v>
      </c>
      <c r="H47" s="23" t="s">
        <v>28</v>
      </c>
      <c r="I47" s="25">
        <v>50</v>
      </c>
      <c r="J47" s="16"/>
      <c r="K47" s="16"/>
      <c r="L47" s="16"/>
    </row>
    <row r="48" spans="2:18" x14ac:dyDescent="0.35">
      <c r="B48" s="35"/>
      <c r="C48" s="11">
        <v>258</v>
      </c>
      <c r="D48" s="3" t="s">
        <v>8</v>
      </c>
      <c r="E48" s="3" t="s">
        <v>69</v>
      </c>
      <c r="F48" s="3" t="s">
        <v>35</v>
      </c>
      <c r="G48" s="3" t="s">
        <v>34</v>
      </c>
      <c r="H48" s="20">
        <v>4.74</v>
      </c>
      <c r="I48" s="20">
        <v>50</v>
      </c>
      <c r="J48" s="21">
        <v>7.46</v>
      </c>
      <c r="K48" s="21" t="s">
        <v>55</v>
      </c>
      <c r="L48" s="21">
        <v>16.2</v>
      </c>
    </row>
    <row r="49" spans="2:14" x14ac:dyDescent="0.35">
      <c r="B49" s="33" t="s">
        <v>43</v>
      </c>
      <c r="C49" s="6">
        <v>259</v>
      </c>
      <c r="D49" t="s">
        <v>0</v>
      </c>
      <c r="E49" t="s">
        <v>68</v>
      </c>
      <c r="F49" t="s">
        <v>35</v>
      </c>
      <c r="G49" t="s">
        <v>33</v>
      </c>
      <c r="H49" s="23" t="s">
        <v>28</v>
      </c>
      <c r="I49" s="23">
        <v>25</v>
      </c>
      <c r="J49" s="16"/>
      <c r="K49" s="16"/>
      <c r="L49" s="16"/>
      <c r="N49">
        <v>2.6</v>
      </c>
    </row>
    <row r="50" spans="2:14" x14ac:dyDescent="0.35">
      <c r="B50" s="34"/>
      <c r="C50" s="6">
        <v>260</v>
      </c>
      <c r="D50" t="s">
        <v>1</v>
      </c>
      <c r="E50" t="s">
        <v>69</v>
      </c>
      <c r="F50" t="s">
        <v>35</v>
      </c>
      <c r="G50" t="s">
        <v>33</v>
      </c>
      <c r="H50" s="23" t="s">
        <v>28</v>
      </c>
      <c r="I50" s="23">
        <v>25</v>
      </c>
      <c r="J50" s="16"/>
      <c r="K50" s="16"/>
      <c r="L50" s="16"/>
    </row>
    <row r="51" spans="2:14" x14ac:dyDescent="0.35">
      <c r="B51" s="34"/>
      <c r="C51" s="6">
        <v>261</v>
      </c>
      <c r="D51" t="s">
        <v>5</v>
      </c>
      <c r="E51" t="s">
        <v>68</v>
      </c>
      <c r="F51" t="s">
        <v>35</v>
      </c>
      <c r="G51" t="s">
        <v>34</v>
      </c>
      <c r="H51" s="23" t="s">
        <v>28</v>
      </c>
      <c r="I51" s="23">
        <v>50</v>
      </c>
      <c r="J51" s="16"/>
      <c r="K51" s="16"/>
      <c r="L51" s="16"/>
    </row>
    <row r="52" spans="2:14" x14ac:dyDescent="0.35">
      <c r="B52" s="34"/>
      <c r="C52" s="6">
        <v>262</v>
      </c>
      <c r="D52" t="s">
        <v>6</v>
      </c>
      <c r="E52" t="s">
        <v>69</v>
      </c>
      <c r="F52" t="s">
        <v>35</v>
      </c>
      <c r="G52" t="s">
        <v>34</v>
      </c>
      <c r="H52" s="19">
        <v>2.6</v>
      </c>
      <c r="I52" s="19">
        <v>50</v>
      </c>
      <c r="J52" s="19">
        <v>10.4</v>
      </c>
      <c r="K52" s="19" t="s">
        <v>56</v>
      </c>
      <c r="L52" s="19">
        <v>23.8</v>
      </c>
    </row>
    <row r="53" spans="2:14" x14ac:dyDescent="0.35">
      <c r="B53" s="34"/>
      <c r="C53" s="6">
        <v>263</v>
      </c>
      <c r="D53" t="s">
        <v>7</v>
      </c>
      <c r="E53" t="s">
        <v>69</v>
      </c>
      <c r="F53" t="s">
        <v>35</v>
      </c>
      <c r="G53" t="s">
        <v>34</v>
      </c>
      <c r="H53" s="26">
        <v>0.74</v>
      </c>
      <c r="I53" s="27">
        <v>50</v>
      </c>
      <c r="J53" s="16"/>
      <c r="K53" s="16"/>
      <c r="L53" s="16"/>
    </row>
    <row r="54" spans="2:14" x14ac:dyDescent="0.35">
      <c r="B54" s="35"/>
      <c r="C54" s="11">
        <v>264</v>
      </c>
      <c r="D54" s="3" t="s">
        <v>8</v>
      </c>
      <c r="E54" s="3" t="s">
        <v>68</v>
      </c>
      <c r="F54" s="3" t="s">
        <v>35</v>
      </c>
      <c r="G54" s="3" t="s">
        <v>34</v>
      </c>
      <c r="H54" s="24" t="s">
        <v>28</v>
      </c>
      <c r="I54" s="24">
        <v>50</v>
      </c>
      <c r="J54" s="18"/>
      <c r="K54" s="18"/>
      <c r="L54" s="18"/>
    </row>
    <row r="55" spans="2:14" x14ac:dyDescent="0.35">
      <c r="B55" s="33" t="s">
        <v>44</v>
      </c>
      <c r="C55" s="6">
        <v>265</v>
      </c>
      <c r="D55" s="1">
        <v>1</v>
      </c>
      <c r="E55" s="1" t="s">
        <v>69</v>
      </c>
      <c r="F55" t="s">
        <v>35</v>
      </c>
      <c r="G55" t="s">
        <v>34</v>
      </c>
      <c r="H55" s="26">
        <v>0.16200000000000001</v>
      </c>
      <c r="I55" s="26">
        <v>50</v>
      </c>
      <c r="J55" s="16"/>
      <c r="K55" s="16"/>
      <c r="L55" s="16"/>
    </row>
    <row r="56" spans="2:14" x14ac:dyDescent="0.35">
      <c r="B56" s="34"/>
      <c r="C56" s="6">
        <v>266</v>
      </c>
      <c r="D56" s="1">
        <v>2</v>
      </c>
      <c r="E56" s="1" t="s">
        <v>69</v>
      </c>
      <c r="F56" t="s">
        <v>35</v>
      </c>
      <c r="G56" t="s">
        <v>34</v>
      </c>
      <c r="H56" s="23" t="s">
        <v>28</v>
      </c>
      <c r="I56" s="23">
        <v>50</v>
      </c>
      <c r="J56" s="16"/>
      <c r="K56" s="16"/>
      <c r="L56" s="16"/>
    </row>
    <row r="57" spans="2:14" x14ac:dyDescent="0.35">
      <c r="B57" s="35"/>
      <c r="C57" s="11">
        <v>267</v>
      </c>
      <c r="D57" s="2">
        <v>3</v>
      </c>
      <c r="E57" s="2" t="s">
        <v>69</v>
      </c>
      <c r="F57" s="3" t="s">
        <v>35</v>
      </c>
      <c r="G57" s="3" t="s">
        <v>34</v>
      </c>
      <c r="H57" s="24" t="s">
        <v>28</v>
      </c>
      <c r="I57" s="24">
        <v>50</v>
      </c>
      <c r="J57" s="18"/>
      <c r="K57" s="18"/>
      <c r="L57" s="18"/>
    </row>
    <row r="58" spans="2:14" x14ac:dyDescent="0.35">
      <c r="B58" s="33" t="s">
        <v>45</v>
      </c>
      <c r="C58" s="6">
        <v>268</v>
      </c>
      <c r="D58" t="s">
        <v>0</v>
      </c>
      <c r="E58" t="s">
        <v>69</v>
      </c>
      <c r="F58" t="s">
        <v>35</v>
      </c>
      <c r="G58" t="s">
        <v>33</v>
      </c>
      <c r="H58" s="26">
        <v>0.158</v>
      </c>
      <c r="I58" s="26">
        <v>50</v>
      </c>
      <c r="J58" s="16"/>
      <c r="K58" s="16"/>
      <c r="L58" s="16"/>
      <c r="N58" s="28">
        <f>SUM(H60,H62)</f>
        <v>7.52</v>
      </c>
    </row>
    <row r="59" spans="2:14" x14ac:dyDescent="0.35">
      <c r="B59" s="34"/>
      <c r="C59" s="6">
        <v>269</v>
      </c>
      <c r="D59" t="s">
        <v>1</v>
      </c>
      <c r="E59" t="s">
        <v>68</v>
      </c>
      <c r="F59" t="s">
        <v>35</v>
      </c>
      <c r="G59" t="s">
        <v>33</v>
      </c>
      <c r="H59" s="26">
        <v>0.57199999999999995</v>
      </c>
      <c r="I59" s="26">
        <v>50</v>
      </c>
      <c r="J59" s="16"/>
      <c r="K59" s="16"/>
      <c r="L59" s="16"/>
      <c r="N59">
        <f>N58/2</f>
        <v>3.76</v>
      </c>
    </row>
    <row r="60" spans="2:14" x14ac:dyDescent="0.35">
      <c r="B60" s="34"/>
      <c r="C60" s="6">
        <v>270</v>
      </c>
      <c r="D60" t="s">
        <v>5</v>
      </c>
      <c r="E60" t="s">
        <v>68</v>
      </c>
      <c r="F60" t="s">
        <v>35</v>
      </c>
      <c r="G60" t="s">
        <v>34</v>
      </c>
      <c r="H60" s="19">
        <v>3.88</v>
      </c>
      <c r="I60" s="19">
        <v>50</v>
      </c>
      <c r="J60" s="19">
        <v>14.4</v>
      </c>
      <c r="K60" s="19" t="s">
        <v>57</v>
      </c>
      <c r="L60" s="19">
        <v>10.9</v>
      </c>
    </row>
    <row r="61" spans="2:14" x14ac:dyDescent="0.35">
      <c r="B61" s="34"/>
      <c r="C61" s="6">
        <v>271</v>
      </c>
      <c r="D61" t="s">
        <v>6</v>
      </c>
      <c r="E61" t="s">
        <v>69</v>
      </c>
      <c r="F61" t="s">
        <v>35</v>
      </c>
      <c r="G61" t="s">
        <v>34</v>
      </c>
      <c r="H61" s="26">
        <v>0.19</v>
      </c>
      <c r="I61" s="26">
        <v>50</v>
      </c>
      <c r="J61" s="16"/>
      <c r="K61" s="16"/>
      <c r="L61" s="16"/>
    </row>
    <row r="62" spans="2:14" x14ac:dyDescent="0.35">
      <c r="B62" s="34"/>
      <c r="C62" s="6">
        <v>272</v>
      </c>
      <c r="D62" t="s">
        <v>7</v>
      </c>
      <c r="E62" t="s">
        <v>69</v>
      </c>
      <c r="F62" t="s">
        <v>35</v>
      </c>
      <c r="G62" t="s">
        <v>34</v>
      </c>
      <c r="H62" s="19">
        <v>3.64</v>
      </c>
      <c r="I62" s="19">
        <v>50</v>
      </c>
      <c r="J62" s="19">
        <v>13.2</v>
      </c>
      <c r="K62" s="19" t="s">
        <v>58</v>
      </c>
      <c r="L62" s="19">
        <v>8.14</v>
      </c>
    </row>
    <row r="63" spans="2:14" x14ac:dyDescent="0.35">
      <c r="B63" s="35"/>
      <c r="C63" s="11">
        <v>273</v>
      </c>
      <c r="D63" s="3" t="s">
        <v>8</v>
      </c>
      <c r="E63" s="3" t="s">
        <v>68</v>
      </c>
      <c r="F63" s="3" t="s">
        <v>35</v>
      </c>
      <c r="G63" s="3" t="s">
        <v>34</v>
      </c>
      <c r="H63" s="24" t="s">
        <v>28</v>
      </c>
      <c r="I63" s="24">
        <v>50</v>
      </c>
      <c r="J63" s="18"/>
      <c r="K63" s="18"/>
      <c r="L63" s="18"/>
    </row>
  </sheetData>
  <autoFilter ref="B1:N35" xr:uid="{C9E6B947-4424-244D-A2B1-87D993E4C4CA}">
    <filterColumn colId="4" showButton="0"/>
    <filterColumn colId="9" showButton="0"/>
    <filterColumn colId="10" showButton="0"/>
    <filterColumn colId="11" showButton="0"/>
  </autoFilter>
  <mergeCells count="13">
    <mergeCell ref="B58:B63"/>
    <mergeCell ref="B37:B42"/>
    <mergeCell ref="B43:B48"/>
    <mergeCell ref="B49:B54"/>
    <mergeCell ref="B55:B57"/>
    <mergeCell ref="B21:B26"/>
    <mergeCell ref="B27:B29"/>
    <mergeCell ref="B30:B35"/>
    <mergeCell ref="F1:G1"/>
    <mergeCell ref="K1:N1"/>
    <mergeCell ref="B3:B8"/>
    <mergeCell ref="B9:B14"/>
    <mergeCell ref="B15:B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Hilkert, Tanja Samira</dc:creator>
  <cp:lastModifiedBy>Hilkert, Tanja Samira</cp:lastModifiedBy>
  <dcterms:created xsi:type="dcterms:W3CDTF">2023-05-23T09:25:17Z</dcterms:created>
  <dcterms:modified xsi:type="dcterms:W3CDTF">2023-10-23T00:48:01Z</dcterms:modified>
</cp:coreProperties>
</file>