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
    </mc:Choice>
  </mc:AlternateContent>
  <xr:revisionPtr revIDLastSave="0" documentId="8_{7B6A0866-9F71-40AB-8BA9-11CEBC4BD5CC}" xr6:coauthVersionLast="47" xr6:coauthVersionMax="47" xr10:uidLastSave="{00000000-0000-0000-0000-000000000000}"/>
  <bookViews>
    <workbookView xWindow="-110" yWindow="-110" windowWidth="19420" windowHeight="11500" firstSheet="1" activeTab="6" xr2:uid="{00000000-000D-0000-FFFF-FFFF00000000}"/>
  </bookViews>
  <sheets>
    <sheet name="Petunjuk Pengerjaan" sheetId="1" r:id="rId1"/>
    <sheet name="Sheet2" sheetId="2" r:id="rId2"/>
    <sheet name="Actor" sheetId="3" r:id="rId3"/>
    <sheet name="Use Case" sheetId="4" r:id="rId4"/>
    <sheet name="Technical" sheetId="5" r:id="rId5"/>
    <sheet name="Environmental" sheetId="6" r:id="rId6"/>
    <sheet name="Final Calculation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4" l="1"/>
  <c r="B18" i="4"/>
  <c r="E11" i="6" a="1"/>
  <c r="E11" i="6" s="1"/>
  <c r="E7" i="7" s="1"/>
  <c r="E16" i="5" a="1"/>
  <c r="E16" i="5" s="1"/>
  <c r="E6" i="7" s="1"/>
  <c r="D17" i="4"/>
  <c r="D16" i="4"/>
  <c r="D15" i="4"/>
  <c r="D14" i="4"/>
  <c r="D13" i="4"/>
  <c r="D12" i="4"/>
  <c r="D11" i="4"/>
  <c r="B11" i="4"/>
  <c r="B12" i="4" s="1"/>
  <c r="B13" i="4" s="1"/>
  <c r="B14" i="4" s="1"/>
  <c r="B15" i="4" s="1"/>
  <c r="B16" i="4" s="1"/>
  <c r="B17" i="4" s="1"/>
  <c r="D10" i="4"/>
  <c r="E6" i="4" a="1"/>
  <c r="E6" i="4"/>
  <c r="E8" i="7" s="1"/>
  <c r="D17" i="3"/>
  <c r="D16" i="3"/>
  <c r="D15" i="3"/>
  <c r="D14" i="3"/>
  <c r="D13" i="3"/>
  <c r="D12" i="3"/>
  <c r="D11" i="3"/>
  <c r="B11" i="3"/>
  <c r="B12" i="3" s="1"/>
  <c r="B13" i="3" s="1"/>
  <c r="B14" i="3" s="1"/>
  <c r="B15" i="3" s="1"/>
  <c r="B16" i="3" s="1"/>
  <c r="B17" i="3" s="1"/>
  <c r="D10" i="3"/>
  <c r="E6" i="3" a="1"/>
  <c r="E6" i="3" s="1"/>
  <c r="E9" i="7" s="1"/>
  <c r="E11" i="7" l="1"/>
  <c r="E15" i="7" s="1"/>
  <c r="E19" i="7" s="1"/>
  <c r="E22" i="7" l="1"/>
</calcChain>
</file>

<file path=xl/sharedStrings.xml><?xml version="1.0" encoding="utf-8"?>
<sst xmlns="http://schemas.openxmlformats.org/spreadsheetml/2006/main" count="212" uniqueCount="170">
  <si>
    <t>Petunjuk Pengisian</t>
  </si>
  <si>
    <t>Isi pada warna kuning dengan nilai yang ada estimasikan</t>
  </si>
  <si>
    <t>Isi pada warna hijau dengan salah satu nilai referensi yang disebutkan</t>
  </si>
  <si>
    <t>Isi jumlah aktor pada sheet Actor</t>
  </si>
  <si>
    <t>Isi jumlah use case pada sheet Use Case</t>
  </si>
  <si>
    <t>Isi estimasi faktor kerumitan teknis pada sheet Technical Complexity</t>
  </si>
  <si>
    <t>Isi estimasi faktor lingkungan pada sheet Enviromental Factor</t>
  </si>
  <si>
    <t>Nama</t>
  </si>
  <si>
    <t>NIM</t>
  </si>
  <si>
    <t>Judul Proyek</t>
  </si>
  <si>
    <t>Actor Summary</t>
  </si>
  <si>
    <t>Multiplier</t>
  </si>
  <si>
    <t>Number of Actors</t>
  </si>
  <si>
    <t>Description</t>
  </si>
  <si>
    <t>Simple</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</si>
  <si>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</si>
  <si>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bila hanya berupa API</t>
  </si>
  <si>
    <t>Average</t>
  </si>
  <si>
    <t>Average actors can either be human beings interacting in a well defined protocol, or they could be systems that interact through a more complex or flexible API.</t>
  </si>
  <si>
    <t xml:space="preserve">bila berupa manusia yang berinteraksi melalui protokol jaringan atau sistem eksternal lain (yang lebih kompleks dari sekedar menggunakan API); </t>
  </si>
  <si>
    <t>Complex</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</si>
  <si>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</si>
  <si>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 xml:space="preserve">bila berupa manusia yang berinteraksi melalui GUI. </t>
  </si>
  <si>
    <t>Calculated AW</t>
  </si>
  <si>
    <t>Individual Actors</t>
  </si>
  <si>
    <t>Actor Name</t>
  </si>
  <si>
    <t>Insert additional rows above this row and copy the cell values to automatically update the counts of actors by type</t>
  </si>
  <si>
    <t>For additional guidance with this page, check out the following articles at Tyner Blain</t>
  </si>
  <si>
    <t>Software Cost Estimation With Use Case Points - Introduction</t>
  </si>
  <si>
    <t>Software Cost Estimation With Use Case Points - Actor Analysis</t>
  </si>
  <si>
    <t>Software Cost Estimation With Use Case Points - Free Excel Spreadsheet</t>
  </si>
  <si>
    <t>Unadjusted
Use Case Points</t>
  </si>
  <si>
    <t>Number of Use Cases</t>
  </si>
  <si>
    <t>Simple Use Case - up to 3 transactions.</t>
  </si>
  <si>
    <t>jumlah transaksi bisa dicek dari Sequence Diagram. Lihat apakah ada message yang dikirim dan direspon balik sebagai tanda terjadinya transaksi (give-and-take)</t>
  </si>
  <si>
    <t>Average Use Case - 4 to 7 transactions.</t>
  </si>
  <si>
    <t>Complex Use Case - more than 7 transactions.</t>
  </si>
  <si>
    <t>Calculated UUCP</t>
  </si>
  <si>
    <t>Individual Use Cases</t>
  </si>
  <si>
    <t>Use Case Name</t>
  </si>
  <si>
    <t>use case description</t>
  </si>
  <si>
    <t>Software Cost Estimation With Use Case Points - Use Case Analysis</t>
  </si>
  <si>
    <t>How to Write Good Use Case Names - 7 Tips</t>
  </si>
  <si>
    <t>Technical Factor</t>
  </si>
  <si>
    <t>Relative Magnitude 
(Enter 0-5)</t>
  </si>
  <si>
    <t>isi hanya di bagian kolom E (warna kuning). Kolom D adalah bobot komponen yang tidak perlu diubah sebagai pengali nilai yang diisikan)</t>
  </si>
  <si>
    <t>Distributed System Required</t>
  </si>
  <si>
    <r>
      <rPr>
        <sz val="10"/>
        <color theme="1"/>
        <rFont val="Arial"/>
      </rPr>
      <t xml:space="preserve">The architecture of the solution may be centralized or single-tenant , or it may be distributed (like an n-tier solution) or multi-tenant. </t>
    </r>
    <r>
      <rPr>
        <b/>
        <sz val="10"/>
        <color rgb="FFFF0000"/>
        <rFont val="Arial"/>
      </rPr>
      <t>Higher numbers represent a more complex architecture.</t>
    </r>
  </si>
  <si>
    <t>semakin sistemnya butuh banyak infrastruktur untuk simpan data/kerjakan proses, nilainya semkain tinggi. Hanya pakai CPU vs harus pakai GPU nilainya pasti beda. Database hanya disimpan di single storage vs multiple storages pasti nilainya beda.</t>
  </si>
  <si>
    <t>Response Time Is Important</t>
  </si>
  <si>
    <r>
      <rPr>
        <sz val="10"/>
        <color theme="1"/>
        <rFont val="Arial"/>
      </rPr>
      <t xml:space="preserve">The quickness of response for users is an important (and non-trivial) factor. For example, if the server load is expected to be very low, this may be a trivial factor. </t>
    </r>
    <r>
      <rPr>
        <b/>
        <sz val="11"/>
        <color rgb="FFFF0000"/>
        <rFont val="Arial"/>
      </rPr>
      <t>Higher numbers represent increasing importance of response time</t>
    </r>
    <r>
      <rPr>
        <sz val="10"/>
        <color theme="1"/>
        <rFont val="Arial"/>
      </rPr>
      <t xml:space="preserve"> (a search engine would have a high number, a daily news aggregator would have a low number).</t>
    </r>
  </si>
  <si>
    <t>semakin pentingnya response time jadi ukuran keberhasilan sistem, nilainya semakin tinggi. Response time-&gt; contoh waktu loading page sampai muncul konten</t>
  </si>
  <si>
    <t>End User Efficiency</t>
  </si>
  <si>
    <r>
      <rPr>
        <sz val="10"/>
        <color theme="1"/>
        <rFont val="Arial"/>
      </rPr>
      <t xml:space="preserve">Is the application being developed to optimize on user efficiency, or just capability? </t>
    </r>
    <r>
      <rPr>
        <b/>
        <sz val="11"/>
        <color rgb="FFFF0000"/>
        <rFont val="Arial"/>
      </rPr>
      <t>Higher numbers represent projects that rely more heavily on the application to improve user efficiency.</t>
    </r>
  </si>
  <si>
    <t>semakin pentingnya pemahaman bahwa user harus cepat dan merasa mudah pakai aplikasi ini, nilainya semakin tinggi. Tapi kalau bodo amat dengan itu, yg penting sistemnya kompleks bisa palugada, maka pasang nilai rendah.</t>
  </si>
  <si>
    <t>Complex Internal Processing Required</t>
  </si>
  <si>
    <r>
      <rPr>
        <sz val="10"/>
        <color theme="1"/>
        <rFont val="Arial"/>
      </rPr>
      <t xml:space="preserve">Is there a lot of difficult algorithmic work to do and test? </t>
    </r>
    <r>
      <rPr>
        <sz val="10"/>
        <color rgb="FFFF0000"/>
        <rFont val="Arial"/>
      </rPr>
      <t>Complex algorithms</t>
    </r>
    <r>
      <rPr>
        <sz val="10"/>
        <color theme="1"/>
        <rFont val="Arial"/>
      </rPr>
      <t xml:space="preserve"> (resource leveling, time-domain systems analysis, OLAP cubes) </t>
    </r>
    <r>
      <rPr>
        <sz val="10"/>
        <color rgb="FFFF0000"/>
        <rFont val="Arial"/>
      </rPr>
      <t>have higher numbers.</t>
    </r>
    <r>
      <rPr>
        <sz val="10"/>
        <color theme="1"/>
        <rFont val="Arial"/>
      </rPr>
      <t xml:space="preserve"> </t>
    </r>
    <r>
      <rPr>
        <b/>
        <sz val="10"/>
        <color rgb="FFFF0000"/>
        <rFont val="Arial"/>
      </rPr>
      <t>Simple database queries would have low numbers.</t>
    </r>
  </si>
  <si>
    <t xml:space="preserve">semakin kompleks algoritma yg dipakai nilainya semakin tinggi. </t>
  </si>
  <si>
    <t>Reusable Code Must Be A Focus</t>
  </si>
  <si>
    <r>
      <rPr>
        <sz val="10"/>
        <color theme="1"/>
        <rFont val="Arial"/>
      </rPr>
      <t xml:space="preserve">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
    </r>
    <r>
      <rPr>
        <b/>
        <sz val="10"/>
        <color rgb="FFFF0000"/>
        <rFont val="Arial"/>
      </rPr>
      <t>The higher the level of re-use, the lower the number.</t>
    </r>
  </si>
  <si>
    <t>semakin sering source codes dipakai berulang kali di banyak function/fitur, nilainya semakin kecil</t>
  </si>
  <si>
    <t>Installation Ease</t>
  </si>
  <si>
    <r>
      <rPr>
        <sz val="10"/>
        <color theme="1"/>
        <rFont val="Arial"/>
      </rPr>
      <t xml:space="preserve">Is ease of installation for end users a key factor? </t>
    </r>
    <r>
      <rPr>
        <b/>
        <sz val="10"/>
        <color rgb="FFFF0000"/>
        <rFont val="Arial"/>
      </rPr>
      <t>The higher the level of competence of the users, the lower the number.</t>
    </r>
  </si>
  <si>
    <t>semakin usernya paham cara instalasi (misal sesama orang IT), nilainya semakin rendah. Karena instalasinya sistemnya terasa lebih mudah.</t>
  </si>
  <si>
    <t>Usability</t>
  </si>
  <si>
    <r>
      <rPr>
        <sz val="10"/>
        <color theme="1"/>
        <rFont val="Arial"/>
      </rPr>
      <t xml:space="preserve">Is ease of use a primary criteria for acceptance? </t>
    </r>
    <r>
      <rPr>
        <b/>
        <sz val="10"/>
        <color rgb="FFFF0000"/>
        <rFont val="Arial"/>
      </rPr>
      <t>The greater the importance of usability, the higher the number.</t>
    </r>
  </si>
  <si>
    <t>semakin penting nilai usability bagi kesuksesan sistem, nilainya semakin tinggi. Tapi kalau bodo amat dengan UI/UX seperti Shopee, nilainya boleh rendah.</t>
  </si>
  <si>
    <t>Cross-Platform Support</t>
  </si>
  <si>
    <r>
      <rPr>
        <sz val="10"/>
        <color theme="1"/>
        <rFont val="Arial"/>
      </rPr>
      <t>Is multi-platform support required?</t>
    </r>
    <r>
      <rPr>
        <b/>
        <sz val="10"/>
        <color theme="1"/>
        <rFont val="Arial"/>
      </rPr>
      <t xml:space="preserve"> </t>
    </r>
    <r>
      <rPr>
        <b/>
        <sz val="10"/>
        <color rgb="FFFF0000"/>
        <rFont val="Arial"/>
      </rPr>
      <t>The more platforms that have to be supported</t>
    </r>
    <r>
      <rPr>
        <sz val="10"/>
        <color theme="1"/>
        <rFont val="Arial"/>
      </rPr>
      <t xml:space="preserve"> (this could be browser versions, mobile devices, etc. or Windows/OSX/Unix), </t>
    </r>
    <r>
      <rPr>
        <b/>
        <sz val="10"/>
        <color rgb="FFFF0000"/>
        <rFont val="Arial"/>
      </rPr>
      <t>the higher the value.</t>
    </r>
  </si>
  <si>
    <t>semakin banyak platform yg harus dibuat untuk sistem ini, nilainya semakin besar. Hanya di desktop vs di desktop,mobile,videotron nilainya berbeda.</t>
  </si>
  <si>
    <t>Easy To Change</t>
  </si>
  <si>
    <r>
      <rPr>
        <sz val="10"/>
        <color theme="1"/>
        <rFont val="Arial"/>
      </rPr>
      <t xml:space="preserve">Does the customer require the ability to change or customize the application in the future? </t>
    </r>
    <r>
      <rPr>
        <b/>
        <sz val="10"/>
        <color rgb="FFFF0000"/>
        <rFont val="Arial"/>
      </rPr>
      <t>The more change / customization that is required in the future, the higher the value.</t>
    </r>
  </si>
  <si>
    <t>Semakin sering sistem harus butuh update/versioning di masa depan, nilainya semakin tinggi.</t>
  </si>
  <si>
    <t>Highly Concurrent</t>
  </si>
  <si>
    <r>
      <rPr>
        <sz val="10"/>
        <color theme="1"/>
        <rFont val="Arial"/>
      </rPr>
      <t xml:space="preserve">Will you have to address database locking and other concurrency issues? </t>
    </r>
    <r>
      <rPr>
        <b/>
        <sz val="10"/>
        <color rgb="FFFF0000"/>
        <rFont val="Arial"/>
      </rPr>
      <t>The more attention you have to spend to resolving conflicts in the data or application, the higher the value.</t>
    </r>
  </si>
  <si>
    <t>semakin banyak transaksi data yg harus melalui proses commit database secara simultan (bersamaan di banyak tempat), nilainya semakin tinggi. Misalnya banyaknya transaksi nasabah yg transfer lalu tarik tunai lewat internet banking atau ATM yg mesinnya ada dimana-mana</t>
  </si>
  <si>
    <t>Custom Security</t>
  </si>
  <si>
    <r>
      <rPr>
        <sz val="10"/>
        <color theme="1"/>
        <rFont val="Arial"/>
      </rPr>
      <t xml:space="preserve">Can existing security solutions be leveraged, or must custom code be developed? </t>
    </r>
    <r>
      <rPr>
        <b/>
        <sz val="10"/>
        <color rgb="FFFF0000"/>
        <rFont val="Arial"/>
      </rPr>
      <t>The more custom security work you have to do</t>
    </r>
    <r>
      <rPr>
        <sz val="10"/>
        <color theme="1"/>
        <rFont val="Arial"/>
      </rPr>
      <t xml:space="preserve"> (field level, page level, or role based security, for example), </t>
    </r>
    <r>
      <rPr>
        <b/>
        <sz val="11"/>
        <color rgb="FFFF0000"/>
        <rFont val="Arial"/>
      </rPr>
      <t>the higher the value.</t>
    </r>
  </si>
  <si>
    <t>semakin banyak level keamanan yang diterapkan di sistem, nilainya semakin tinggi.</t>
  </si>
  <si>
    <t>Dependence On Third-Party Code</t>
  </si>
  <si>
    <r>
      <rPr>
        <sz val="10"/>
        <color theme="1"/>
        <rFont val="Arial"/>
      </rPr>
      <t xml:space="preserve">Will the application require the use of third party controls or libraries? Like re-usable code, third party code can reduce the effort required to deploy a solution. </t>
    </r>
    <r>
      <rPr>
        <b/>
        <sz val="10"/>
        <color rgb="FFFF0000"/>
        <rFont val="Arial"/>
      </rPr>
      <t>The more third party code</t>
    </r>
    <r>
      <rPr>
        <sz val="10"/>
        <color theme="1"/>
        <rFont val="Arial"/>
      </rPr>
      <t xml:space="preserve"> (and the more reliable the third party code), </t>
    </r>
    <r>
      <rPr>
        <b/>
        <sz val="10"/>
        <color rgb="FFFF0000"/>
        <rFont val="Arial"/>
      </rPr>
      <t>the lower the number.</t>
    </r>
  </si>
  <si>
    <t>semakin banyak source code/library yg dipakai dari sumber eksternal (misal ambil dari resource Git yg terpercaya), nilainya semakin rendah. Karena semakin ringan programmernya berpikir pemecahan masalah.</t>
  </si>
  <si>
    <t>User Training</t>
  </si>
  <si>
    <r>
      <rPr>
        <sz val="10"/>
        <color theme="1"/>
        <rFont val="Arial"/>
      </rPr>
      <t xml:space="preserve">How much user training is required? Is the application complex, or supporting complex activities? </t>
    </r>
    <r>
      <rPr>
        <sz val="10"/>
        <color rgb="FFFF0000"/>
        <rFont val="Arial"/>
      </rPr>
      <t xml:space="preserve">The longer it takes users to cross the suck threshold </t>
    </r>
    <r>
      <rPr>
        <sz val="10"/>
        <color theme="1"/>
        <rFont val="Arial"/>
      </rPr>
      <t xml:space="preserve">(achieve a level of mastery of the product), </t>
    </r>
    <r>
      <rPr>
        <b/>
        <sz val="10"/>
        <color rgb="FFFF0000"/>
        <rFont val="Arial"/>
      </rPr>
      <t>the higher the value.</t>
    </r>
  </si>
  <si>
    <t>semakin lama/sulit usernya diajari, nilainya semakin tinggi.</t>
  </si>
  <si>
    <t>Calculated TCF</t>
  </si>
  <si>
    <t>Software Cost Estimation With Use Case Points - Technical Factors</t>
  </si>
  <si>
    <t>Environmental Factor</t>
  </si>
  <si>
    <t>Familiarity With The Project</t>
  </si>
  <si>
    <r>
      <rPr>
        <sz val="10"/>
        <color theme="1"/>
        <rFont val="Arial"/>
      </rPr>
      <t xml:space="preserve">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t>
    </r>
    <r>
      <rPr>
        <b/>
        <sz val="10"/>
        <color rgb="FFFF0000"/>
        <rFont val="Arial"/>
      </rPr>
      <t>Higher levels of experience get a higher number.</t>
    </r>
  </si>
  <si>
    <t>semakin lama pengalaman programmer mengerjakan project software, nilainya semakin tinggi</t>
  </si>
  <si>
    <t>Application Experience</t>
  </si>
  <si>
    <r>
      <rPr>
        <sz val="10"/>
        <color theme="1"/>
        <rFont val="Arial"/>
      </rPr>
      <t xml:space="preserve">How much experience does your team have with the application. This will only be relevant when making changes to an existing application. </t>
    </r>
    <r>
      <rPr>
        <b/>
        <sz val="11"/>
        <color rgb="FFFF0000"/>
        <rFont val="Arial"/>
      </rPr>
      <t>Higher numbers represent more experience</t>
    </r>
    <r>
      <rPr>
        <sz val="10"/>
        <color theme="1"/>
        <rFont val="Arial"/>
      </rPr>
      <t>. For a new application, everyone’s experience will be 0.</t>
    </r>
  </si>
  <si>
    <t>semakin lama pengalaman programmer mengerjakan project software YANG SERUPA DENGAN YANG SEKARANG DIKERJAKAN, nilainya semakin tinggi</t>
  </si>
  <si>
    <t>OO Programming Experience</t>
  </si>
  <si>
    <r>
      <rPr>
        <sz val="10"/>
        <color theme="1"/>
        <rFont val="Arial"/>
      </rPr>
      <t xml:space="preserve">How much experience does your team have at OOP? It can be easy to forget that many people have no object oriented programming experience if you are used to having it. A user-centric or use-case-driven project will have an inherently OO structure in the implementation. </t>
    </r>
    <r>
      <rPr>
        <b/>
        <sz val="12"/>
        <color rgb="FFFF0000"/>
        <rFont val="Arial"/>
      </rPr>
      <t>Higher numbers represent more OO experience.</t>
    </r>
  </si>
  <si>
    <t>semakin lama pengalaman tim mengerjakan projek berbasis OO (Object Oriented Programming), nilainya semakin tinggi.</t>
  </si>
  <si>
    <t>Lead Analyst Capability</t>
  </si>
  <si>
    <r>
      <rPr>
        <sz val="10"/>
        <color theme="1"/>
        <rFont val="Arial"/>
      </rPr>
      <t xml:space="preserve">How knowledgeable and capable is the person responsible for the requirements? Bad requirements are the number one killer of projects - the Standish Group reports that 40% to 60% of defects come from bad requirements. </t>
    </r>
    <r>
      <rPr>
        <b/>
        <sz val="12"/>
        <color rgb="FFFF0000"/>
        <rFont val="Arial"/>
      </rPr>
      <t>Higher numbers represent increased skill and knowledge.</t>
    </r>
  </si>
  <si>
    <t>semakin senior posisi Lead Analyst (ketua regu para sistem analyst), nilainya semakin tinggi.</t>
  </si>
  <si>
    <t>Motivation</t>
  </si>
  <si>
    <r>
      <rPr>
        <sz val="10"/>
        <color theme="1"/>
        <rFont val="Arial"/>
      </rPr>
      <t xml:space="preserve">How motivated is your team? </t>
    </r>
    <r>
      <rPr>
        <b/>
        <sz val="11"/>
        <color rgb="FFFF0000"/>
        <rFont val="Arial"/>
      </rPr>
      <t>Higher numbers represent more motivation.</t>
    </r>
  </si>
  <si>
    <t>semakin tinggi motivasi tim, nilai semakin tinggi.</t>
  </si>
  <si>
    <t>Stable Requirements</t>
  </si>
  <si>
    <r>
      <rPr>
        <sz val="10"/>
        <color theme="1"/>
        <rFont val="Arial"/>
      </rPr>
      <t xml:space="preserve">Changes in requirements can cause increases in work. The way to avoid this is by planning for change and instituting a timing system for managing those changes. Most people don’t do this, and some rework will be unavoidable. </t>
    </r>
    <r>
      <rPr>
        <b/>
        <sz val="11"/>
        <color rgb="FFFF0000"/>
        <rFont val="Arial"/>
      </rPr>
      <t>Higher numbers represent more change</t>
    </r>
    <r>
      <rPr>
        <sz val="10"/>
        <color theme="1"/>
        <rFont val="Arial"/>
      </rPr>
      <t xml:space="preserve"> (or a less effective system for managing change).</t>
    </r>
  </si>
  <si>
    <t>semakin tinggi nilai yg diberikan menandakan requirement sistemnya semakin banyak perubahan, sehingga akibatnya pekerjaan semakin banyak.</t>
  </si>
  <si>
    <t>Part Time Staff</t>
  </si>
  <si>
    <r>
      <rPr>
        <sz val="10"/>
        <color theme="1"/>
        <rFont val="Arial"/>
      </rPr>
      <t>Note,</t>
    </r>
    <r>
      <rPr>
        <b/>
        <sz val="10"/>
        <color rgb="FFFF0000"/>
        <rFont val="Arial"/>
      </rPr>
      <t xml:space="preserve"> the multiplier for this number is negative</t>
    </r>
    <r>
      <rPr>
        <sz val="10"/>
        <color theme="1"/>
        <rFont val="Arial"/>
      </rPr>
      <t>. Higher numbers reflect team members that are part time, outside consultants, and developers who are splitting their time across projects. Context switching and other intangible factors make these team members less efficient.</t>
    </r>
  </si>
  <si>
    <t>semakin tinggi nilai yg diberikan menandakan semakin banyak staf yg direkrut secara Part-Time, atau masih pakai konsultan dari perusahaan lain</t>
  </si>
  <si>
    <t>Difficult Programming Language</t>
  </si>
  <si>
    <r>
      <rPr>
        <b/>
        <sz val="10"/>
        <color rgb="FFFF0000"/>
        <rFont val="Arial"/>
      </rPr>
      <t>This multiplier is also negative</t>
    </r>
    <r>
      <rPr>
        <sz val="10"/>
        <color theme="1"/>
        <rFont val="Arial"/>
      </rPr>
      <t>. Harder languages represent higher numbers. We believe that difficulty is in the eye of the be-coder (groan). Java might be difficult for a fortran programmer. Think of it in terms of difficulty for your team, not abstract difficulty.</t>
    </r>
  </si>
  <si>
    <t xml:space="preserve">semakin tinggi nilai yg diberikan menandakan bahasa pemrograman yg dipakai mempunyai tingkat kesulitan yg semakin tinggi. </t>
  </si>
  <si>
    <t>Calculated EF</t>
  </si>
  <si>
    <t>Software Cost Estimation With Use Case Points - Environmental Factors</t>
  </si>
  <si>
    <t xml:space="preserve">NOTE: UNTUK MENYAMAKAN SEMUA SLOT MAKA SEL E13 DI ISI 10 </t>
  </si>
  <si>
    <t>Calculations From Other Tabs</t>
  </si>
  <si>
    <t>Hours of Effort per Use Case Point References</t>
  </si>
  <si>
    <t>Effort Rate</t>
  </si>
  <si>
    <t>TCF</t>
  </si>
  <si>
    <r>
      <rPr>
        <sz val="12"/>
        <color rgb="FF800000"/>
        <rFont val="Arial"/>
      </rPr>
      <t>Technical</t>
    </r>
    <r>
      <rPr>
        <sz val="12"/>
        <color rgb="FF800000"/>
        <rFont val="Arial"/>
      </rPr>
      <t xml:space="preserve"> Complexity Factor</t>
    </r>
  </si>
  <si>
    <t>Karner (1993)</t>
  </si>
  <si>
    <t>EF</t>
  </si>
  <si>
    <r>
      <rPr>
        <sz val="12"/>
        <color rgb="FF800000"/>
        <rFont val="Arial"/>
      </rPr>
      <t>Environmental</t>
    </r>
    <r>
      <rPr>
        <sz val="12"/>
        <color rgb="FF800000"/>
        <rFont val="Arial"/>
      </rPr>
      <t xml:space="preserve"> Factor</t>
    </r>
  </si>
  <si>
    <t>Schneider &amp; Winters (1998)</t>
  </si>
  <si>
    <t xml:space="preserve">20/24/36 </t>
  </si>
  <si>
    <t>UUCP</t>
  </si>
  <si>
    <r>
      <rPr>
        <sz val="12"/>
        <color theme="1"/>
        <rFont val="Arial"/>
      </rPr>
      <t xml:space="preserve">Unadjusted </t>
    </r>
    <r>
      <rPr>
        <sz val="12"/>
        <color rgb="FF800000"/>
        <rFont val="Arial"/>
      </rPr>
      <t>Use Case</t>
    </r>
    <r>
      <rPr>
        <sz val="12"/>
        <color theme="1"/>
        <rFont val="Arial"/>
      </rPr>
      <t xml:space="preserve"> Points</t>
    </r>
  </si>
  <si>
    <t>Clemmons (2006)</t>
  </si>
  <si>
    <t>AW</t>
  </si>
  <si>
    <r>
      <rPr>
        <sz val="12"/>
        <color rgb="FF800000"/>
        <rFont val="Arial"/>
      </rPr>
      <t>Actor</t>
    </r>
    <r>
      <rPr>
        <sz val="12"/>
        <color rgb="FF800000"/>
        <rFont val="Arial"/>
      </rPr>
      <t xml:space="preserve"> Weighting</t>
    </r>
  </si>
  <si>
    <t>Ochodek et al. (2011)</t>
  </si>
  <si>
    <t>4-25</t>
  </si>
  <si>
    <t>Calculation of Use Case Points</t>
  </si>
  <si>
    <t>Subriadi dkk (2014) Website Development</t>
  </si>
  <si>
    <t>8,2</t>
  </si>
  <si>
    <t>UCP</t>
  </si>
  <si>
    <t>Use Case Points</t>
  </si>
  <si>
    <t>Sholiq dkk (2014) CMS development</t>
  </si>
  <si>
    <t>4,41</t>
  </si>
  <si>
    <t>Calculation of Estimated Effort</t>
  </si>
  <si>
    <t>Ratio</t>
  </si>
  <si>
    <t>Hours of Effort per Use Case Point</t>
  </si>
  <si>
    <t>bisa diganti 20 atau 30 atau nilai konstanta apapun sesuai referensi yang valid</t>
  </si>
  <si>
    <t>Hours of Effort</t>
  </si>
  <si>
    <t>manhours</t>
  </si>
  <si>
    <t>Work time per day (hour)</t>
  </si>
  <si>
    <t>Ini bisa dikira-kira, waktu kerja per orang per hari berapa jam, (misal 8 jam/hari)</t>
  </si>
  <si>
    <t>Estimate (days)</t>
  </si>
  <si>
    <t>Cost per UCP (Rupiah)</t>
  </si>
  <si>
    <t>Ini bisa dikira-kira, honor per usecase point</t>
  </si>
  <si>
    <t>Estimate (cost)</t>
  </si>
  <si>
    <t>Software Cost Estimation With Use Case Points - Final Calculations</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</si>
  <si>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</si>
  <si>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</si>
  <si>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</si>
  <si>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</si>
  <si>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</si>
  <si>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</si>
  <si>
    <t>User</t>
  </si>
  <si>
    <t>Admin</t>
  </si>
  <si>
    <t>Worker</t>
  </si>
  <si>
    <t>Register</t>
  </si>
  <si>
    <t>Login</t>
  </si>
  <si>
    <t>Pemilihan Alat Camp</t>
  </si>
  <si>
    <t>Pengisian Data untuk Peminjaman</t>
  </si>
  <si>
    <t>Verifikasi Data Peminjam</t>
  </si>
  <si>
    <t>Transaksi Peminjaman Barang</t>
  </si>
  <si>
    <t>Verifikasi Barang Peminjaman</t>
  </si>
  <si>
    <t>Pengambilan Barang yang Telah Dipinjam</t>
  </si>
  <si>
    <t>Pengembalian Barang yang Dipinjam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</si>
</sst>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_-&quot;IDR&quot;* #,##0_-;\-&quot;IDR&quot;* #,##0_-;_-&quot;IDR&quot;* &quot;-&quot;_-;_-@"/>
  </numFmts>
  <fonts count="32" x14ac:knownFonts="1">
    <font>
      <sz val="10"/>
      <color rgb="FF000000"/>
      <name val="Arial"/>
      <scheme val="minor"/>
    </font>
    <font>
      <sz val="10"/>
      <color theme="1"/>
      <name val="Arial"/>
    </font>
    <font>
      <sz val="10"/>
      <name val="Arial"/>
    </font>
    <font>
      <b/>
      <sz val="12"/>
      <color theme="1"/>
      <name val="Calibri"/>
    </font>
    <font>
      <sz val="12"/>
      <color rgb="FFFFFFFF"/>
      <name val="Arial"/>
    </font>
    <font>
      <b/>
      <sz val="12"/>
      <color theme="1"/>
      <name val="Arial"/>
    </font>
    <font>
      <b/>
      <sz val="14"/>
      <color rgb="FF800000"/>
      <name val="Arial"/>
    </font>
    <font>
      <i/>
      <sz val="10"/>
      <color rgb="FFFF0000"/>
      <name val="Arial"/>
    </font>
    <font>
      <b/>
      <sz val="14"/>
      <color rgb="FFFFFFFF"/>
      <name val="Arial"/>
    </font>
    <font>
      <b/>
      <sz val="12"/>
      <color rgb="FF800000"/>
      <name val="Arial"/>
    </font>
    <font>
      <u/>
      <sz val="10"/>
      <color rgb="FF0000FF"/>
      <name val="Arial"/>
    </font>
    <font>
      <u/>
      <sz val="10"/>
      <color rgb="FF0000FF"/>
      <name val="Arial"/>
    </font>
    <font>
      <i/>
      <sz val="9"/>
      <color rgb="FFFF0000"/>
      <name val="Arial"/>
    </font>
    <font>
      <b/>
      <i/>
      <sz val="9"/>
      <color rgb="FFFF0000"/>
      <name val="Arial"/>
    </font>
    <font>
      <b/>
      <i/>
      <sz val="11"/>
      <color rgb="FFFF0000"/>
      <name val="Arial"/>
    </font>
    <font>
      <i/>
      <sz val="8"/>
      <color rgb="FFFF0000"/>
      <name val="Arial"/>
    </font>
    <font>
      <sz val="26"/>
      <color rgb="FFFFFFFF"/>
      <name val="Arial"/>
    </font>
    <font>
      <sz val="12"/>
      <color theme="1"/>
      <name val="Arial"/>
    </font>
    <font>
      <sz val="12"/>
      <color rgb="FF800000"/>
      <name val="Arial"/>
    </font>
    <font>
      <b/>
      <sz val="16"/>
      <color rgb="FF800000"/>
      <name val="Arial"/>
    </font>
    <font>
      <b/>
      <sz val="16"/>
      <color rgb="FFFFFFFF"/>
      <name val="Arial"/>
    </font>
    <font>
      <sz val="10"/>
      <color rgb="FFFF0000"/>
      <name val="Arial"/>
    </font>
    <font>
      <b/>
      <sz val="10"/>
      <color theme="1"/>
      <name val="Arial"/>
    </font>
    <font>
      <b/>
      <sz val="10"/>
      <color rgb="FFFF0000"/>
      <name val="Arial"/>
    </font>
    <font>
      <b/>
      <sz val="11"/>
      <color rgb="FFFF0000"/>
      <name val="Arial"/>
    </font>
    <font>
      <b/>
      <sz val="12"/>
      <color rgb="FFFF0000"/>
      <name val="Arial"/>
    </font>
    <font>
      <sz val="10"/>
      <color theme="1"/>
      <name val="Arial"/>
      <family val="2"/>
    </font>
    <font>
      <b/>
      <sz val="10"/>
      <color rgb="FF000000"/>
      <name val="Arial"/>
      <family val="2"/>
      <scheme val="minor"/>
    </font>
    <font>
      <b/>
      <i/>
      <sz val="11"/>
      <color rgb="FFFF0000"/>
      <name val="Arial"/>
      <family val="2"/>
    </font>
    <font>
      <b/>
      <i/>
      <sz val="11"/>
      <color rgb="FF000000"/>
      <name val="Arial"/>
      <family val="2"/>
      <scheme val="minor"/>
    </font>
    <font>
      <b/>
      <i/>
      <sz val="9"/>
      <color rgb="FFFF0000"/>
      <name val="Arial"/>
      <family val="2"/>
    </font>
    <font>
      <b/>
      <i/>
      <sz val="10"/>
      <color rgb="FFFF0000"/>
      <name val="Arial"/>
      <family val="2"/>
    </font>
  </fonts>
  <fills count="10">
    <fill>
      <patternFill patternType="none"/>
    </fill>
    <fill>
      <patternFill patternType="gray125"/>
    </fill>
    <fill>
      <patternFill patternType="solid">
        <fgColor rgb="FF969696"/>
        <bgColor rgb="FF969696"/>
      </patternFill>
    </fill>
    <fill>
      <patternFill patternType="solid">
        <fgColor rgb="FFFFFF00"/>
        <bgColor rgb="FFFFFF00"/>
      </patternFill>
    </fill>
    <fill>
      <patternFill patternType="solid">
        <fgColor rgb="FF800000"/>
        <bgColor rgb="FF800000"/>
      </patternFill>
    </fill>
    <fill>
      <patternFill patternType="solid">
        <fgColor rgb="FFFFFF99"/>
        <bgColor rgb="FFFFFF99"/>
      </patternFill>
    </fill>
    <fill>
      <patternFill patternType="solid">
        <fgColor rgb="FFCCC0D9"/>
        <bgColor rgb="FFCCC0D9"/>
      </patternFill>
    </fill>
    <fill>
      <patternFill patternType="solid">
        <fgColor rgb="FFFF0000"/>
        <bgColor rgb="FFFF0000"/>
      </patternFill>
    </fill>
    <fill>
      <patternFill patternType="solid">
        <fgColor rgb="FF008000"/>
        <bgColor rgb="FF008000"/>
      </patternFill>
    </fill>
    <fill>
      <patternFill patternType="solid">
        <fgColor rgb="FFFFFFFF"/>
        <bgColor rgb="FFFFFFFF"/>
      </patternFill>
    </fill>
  </fills>
  <borders count="2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bottom/>
      <diagonal/>
    </border>
    <border>
      <left/>
      <right/>
      <top/>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s>
  <cellStyleXfs count="1">
    <xf numFmtId="0" fontId="0" fillId="0" borderId="0"/>
  </cellStyleXfs>
  <cellXfs count="80">
    <xf numFmtId="0" fontId="0" fillId="0" borderId="0" xfId="0"/>
    <xf numFmtId="0" fontId="1" fillId="0" borderId="3" xfId="0" applyFont="1" applyBorder="1" applyAlignment="1">
      <alignment horizontal="right"/>
    </xf>
    <xf numFmtId="0" fontId="1" fillId="0" borderId="3" xfId="0" applyFont="1" applyBorder="1"/>
    <xf numFmtId="0" fontId="3" fillId="0" borderId="3" xfId="0" applyFont="1" applyBorder="1"/>
    <xf numFmtId="0" fontId="1" fillId="3" borderId="3" xfId="0" applyFont="1" applyFill="1" applyBorder="1"/>
    <xf numFmtId="0" fontId="1" fillId="0" borderId="0" xfId="0" applyFont="1"/>
    <xf numFmtId="0" fontId="4" fillId="4" borderId="6" xfId="0" applyFont="1" applyFill="1" applyBorder="1" applyAlignment="1">
      <alignment horizontal="center"/>
    </xf>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1" fillId="0" borderId="8" xfId="0" applyFont="1" applyBorder="1" applyAlignment="1">
      <alignment horizontal="center"/>
    </xf>
    <xf numFmtId="0" fontId="5" fillId="0" borderId="3" xfId="0" applyFont="1" applyBorder="1" applyAlignment="1">
      <alignment horizontal="center" wrapText="1"/>
    </xf>
    <xf numFmtId="0" fontId="1" fillId="0" borderId="3" xfId="0" applyFont="1" applyBorder="1" applyAlignment="1">
      <alignment horizontal="center"/>
    </xf>
    <xf numFmtId="0" fontId="6" fillId="0" borderId="3" xfId="0" applyFont="1" applyBorder="1" applyAlignment="1">
      <alignment horizontal="center"/>
    </xf>
    <xf numFmtId="0" fontId="1" fillId="0" borderId="9" xfId="0" applyFont="1" applyBorder="1" applyAlignment="1">
      <alignment wrapText="1"/>
    </xf>
    <xf numFmtId="0" fontId="7" fillId="0" borderId="0" xfId="0" applyFont="1" applyAlignment="1">
      <alignment horizontal="center" wrapText="1"/>
    </xf>
    <xf numFmtId="0" fontId="1" fillId="4" borderId="12" xfId="0" applyFont="1" applyFill="1" applyBorder="1"/>
    <xf numFmtId="0" fontId="8" fillId="4" borderId="12" xfId="0" applyFont="1" applyFill="1" applyBorder="1" applyAlignment="1">
      <alignment horizontal="center"/>
    </xf>
    <xf numFmtId="0" fontId="1" fillId="4" borderId="13" xfId="0" applyFont="1" applyFill="1" applyBorder="1"/>
    <xf numFmtId="0" fontId="1" fillId="5" borderId="3" xfId="0" applyFont="1" applyFill="1" applyBorder="1" applyAlignment="1">
      <alignment horizontal="center" wrapText="1"/>
    </xf>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horizontal="center" wrapText="1"/>
    </xf>
    <xf numFmtId="0" fontId="1" fillId="4" borderId="19" xfId="0" applyFont="1" applyFill="1" applyBorder="1"/>
    <xf numFmtId="0" fontId="1" fillId="5" borderId="3" xfId="0" applyFont="1" applyFill="1" applyBorder="1"/>
    <xf numFmtId="0" fontId="7" fillId="0" borderId="0" xfId="0" applyFont="1" applyAlignment="1">
      <alignment wrapText="1"/>
    </xf>
    <xf numFmtId="0" fontId="15" fillId="0" borderId="0" xfId="0" applyFont="1" applyAlignment="1">
      <alignment horizontal="center" wrapText="1"/>
    </xf>
    <xf numFmtId="0" fontId="18" fillId="0" borderId="3" xfId="0" applyFont="1" applyBorder="1" applyAlignment="1">
      <alignment horizontal="right"/>
    </xf>
    <xf numFmtId="0" fontId="17" fillId="0" borderId="9" xfId="0" applyFont="1" applyBorder="1" applyAlignment="1">
      <alignment horizontal="right"/>
    </xf>
    <xf numFmtId="0" fontId="17" fillId="0" borderId="3" xfId="0" applyFont="1" applyBorder="1"/>
    <xf numFmtId="0" fontId="17" fillId="8" borderId="3" xfId="0" applyFont="1" applyFill="1" applyBorder="1" applyAlignment="1">
      <alignment horizontal="center"/>
    </xf>
    <xf numFmtId="0" fontId="17" fillId="0" borderId="3" xfId="0" applyFont="1" applyBorder="1" applyAlignment="1">
      <alignment horizontal="right"/>
    </xf>
    <xf numFmtId="49" fontId="17" fillId="8" borderId="3" xfId="0" applyNumberFormat="1" applyFont="1" applyFill="1" applyBorder="1" applyAlignment="1">
      <alignment horizontal="center"/>
    </xf>
    <xf numFmtId="164" fontId="17" fillId="0" borderId="9" xfId="0" applyNumberFormat="1" applyFont="1" applyBorder="1" applyAlignment="1">
      <alignment horizontal="right"/>
    </xf>
    <xf numFmtId="0" fontId="17" fillId="5" borderId="9" xfId="0" applyFont="1" applyFill="1" applyBorder="1" applyAlignment="1">
      <alignment horizontal="right"/>
    </xf>
    <xf numFmtId="165" fontId="20" fillId="4" borderId="13" xfId="0" applyNumberFormat="1" applyFont="1" applyFill="1" applyBorder="1" applyAlignment="1">
      <alignment horizontal="right"/>
    </xf>
    <xf numFmtId="0" fontId="21" fillId="0" borderId="0" xfId="0" applyFont="1"/>
    <xf numFmtId="166" fontId="1" fillId="3" borderId="3" xfId="0" applyNumberFormat="1" applyFont="1" applyFill="1" applyBorder="1"/>
    <xf numFmtId="0" fontId="22" fillId="0" borderId="0" xfId="0" applyFont="1" applyAlignment="1">
      <alignment horizontal="center"/>
    </xf>
    <xf numFmtId="0" fontId="1" fillId="2" borderId="1" xfId="0" applyFont="1" applyFill="1" applyBorder="1" applyAlignment="1">
      <alignment horizontal="center"/>
    </xf>
    <xf numFmtId="0" fontId="2" fillId="0" borderId="2" xfId="0" applyFont="1" applyBorder="1"/>
    <xf numFmtId="0" fontId="4" fillId="4" borderId="4" xfId="0" applyFont="1" applyFill="1" applyBorder="1" applyAlignment="1">
      <alignment horizontal="center" wrapText="1"/>
    </xf>
    <xf numFmtId="0" fontId="2" fillId="0" borderId="5" xfId="0" applyFont="1" applyBorder="1"/>
    <xf numFmtId="0" fontId="7" fillId="0" borderId="0" xfId="0" applyFont="1" applyAlignment="1">
      <alignment horizontal="center" wrapText="1"/>
    </xf>
    <xf numFmtId="0" fontId="0" fillId="0" borderId="0" xfId="0"/>
    <xf numFmtId="0" fontId="4" fillId="4" borderId="10" xfId="0" applyFont="1" applyFill="1" applyBorder="1" applyAlignment="1">
      <alignment horizontal="center"/>
    </xf>
    <xf numFmtId="0" fontId="2" fillId="0" borderId="11" xfId="0" applyFont="1" applyBorder="1"/>
    <xf numFmtId="0" fontId="4" fillId="4" borderId="14" xfId="0" applyFont="1" applyFill="1" applyBorder="1" applyAlignment="1">
      <alignment horizontal="center" wrapText="1"/>
    </xf>
    <xf numFmtId="0" fontId="2" fillId="0" borderId="15" xfId="0" applyFont="1" applyBorder="1"/>
    <xf numFmtId="0" fontId="1" fillId="5" borderId="1" xfId="0" applyFont="1" applyFill="1" applyBorder="1"/>
    <xf numFmtId="0" fontId="2" fillId="0" borderId="16" xfId="0" applyFont="1" applyBorder="1"/>
    <xf numFmtId="0" fontId="2" fillId="0" borderId="17" xfId="0" applyFont="1" applyBorder="1"/>
    <xf numFmtId="0" fontId="2" fillId="0" borderId="18" xfId="0" applyFont="1" applyBorder="1"/>
    <xf numFmtId="0" fontId="12" fillId="0" borderId="0" xfId="0" applyFont="1" applyAlignment="1">
      <alignment horizontal="center" wrapText="1"/>
    </xf>
    <xf numFmtId="0" fontId="4" fillId="4" borderId="4" xfId="0" applyFont="1" applyFill="1" applyBorder="1" applyAlignment="1">
      <alignment horizontal="center"/>
    </xf>
    <xf numFmtId="0" fontId="13" fillId="6" borderId="20" xfId="0" applyFont="1" applyFill="1" applyBorder="1" applyAlignment="1">
      <alignment horizontal="center" wrapText="1"/>
    </xf>
    <xf numFmtId="0" fontId="2" fillId="0" borderId="21" xfId="0" applyFont="1" applyBorder="1"/>
    <xf numFmtId="0" fontId="14" fillId="6" borderId="20" xfId="0" applyFont="1" applyFill="1" applyBorder="1" applyAlignment="1">
      <alignment horizontal="center" wrapText="1"/>
    </xf>
    <xf numFmtId="0" fontId="16" fillId="7" borderId="20" xfId="0" applyFont="1" applyFill="1" applyBorder="1"/>
    <xf numFmtId="0" fontId="4" fillId="4" borderId="4" xfId="0" applyFont="1" applyFill="1" applyBorder="1"/>
    <xf numFmtId="0" fontId="2" fillId="0" borderId="22" xfId="0" applyFont="1" applyBorder="1"/>
    <xf numFmtId="0" fontId="17" fillId="0" borderId="23" xfId="0" applyFont="1" applyBorder="1" applyAlignment="1">
      <alignment horizontal="right"/>
    </xf>
    <xf numFmtId="0" fontId="4" fillId="4" borderId="23" xfId="0" applyFont="1" applyFill="1" applyBorder="1"/>
    <xf numFmtId="0" fontId="2" fillId="0" borderId="24" xfId="0" applyFont="1" applyBorder="1"/>
    <xf numFmtId="0" fontId="7" fillId="0" borderId="25" xfId="0" applyFont="1" applyBorder="1"/>
    <xf numFmtId="0" fontId="1" fillId="0" borderId="23" xfId="0" applyFont="1" applyBorder="1"/>
    <xf numFmtId="0" fontId="19" fillId="9" borderId="10" xfId="0" applyFont="1" applyFill="1" applyBorder="1" applyAlignment="1">
      <alignment horizontal="right"/>
    </xf>
    <xf numFmtId="0" fontId="19" fillId="9" borderId="1" xfId="0" applyFont="1" applyFill="1" applyBorder="1" applyAlignment="1">
      <alignment horizontal="center"/>
    </xf>
    <xf numFmtId="0" fontId="4" fillId="4" borderId="1" xfId="0" applyFont="1" applyFill="1" applyBorder="1"/>
    <xf numFmtId="0" fontId="1" fillId="5" borderId="20" xfId="0" applyFont="1" applyFill="1" applyBorder="1"/>
    <xf numFmtId="0" fontId="10" fillId="0" borderId="0" xfId="0" applyFont="1"/>
    <xf numFmtId="0" fontId="9" fillId="0" borderId="0" xfId="0" applyFont="1" applyAlignment="1">
      <alignment wrapText="1"/>
    </xf>
    <xf numFmtId="0" fontId="11" fillId="0" borderId="0" xfId="0" applyFont="1" applyAlignment="1">
      <alignment wrapText="1"/>
    </xf>
    <xf numFmtId="0" fontId="26" fillId="5" borderId="1" xfId="0" applyFont="1" applyFill="1" applyBorder="1"/>
    <xf numFmtId="0" fontId="28" fillId="0" borderId="0" xfId="0" applyFont="1" applyAlignment="1">
      <alignment horizontal="center" wrapText="1"/>
    </xf>
    <xf numFmtId="0" fontId="29" fillId="0" borderId="0" xfId="0" applyFont="1"/>
    <xf numFmtId="0" fontId="27" fillId="0" borderId="0" xfId="0" applyFont="1"/>
    <xf numFmtId="0" fontId="30" fillId="0" borderId="0" xfId="0" applyFont="1" applyAlignment="1">
      <alignment horizontal="center" wrapText="1"/>
    </xf>
    <xf numFmtId="0" fontId="31" fillId="0" borderId="0" xfId="0" applyFont="1" applyAlignment="1">
      <alignment horizontal="center" wrapText="1"/>
    </xf>
    <xf numFmtId="0" fontId="26" fillId="5"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6/software-cost-estimation-ucp-5/" TargetMode="External"/><Relationship Id="rId1" Type="http://schemas.openxmlformats.org/officeDocument/2006/relationships/hyperlink" Target="http://tynerblain.com/blog/2007/02/12/software-cost-estimation-ucp-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5/software-cost-esimation-ucp-4/" TargetMode="External"/><Relationship Id="rId1" Type="http://schemas.openxmlformats.org/officeDocument/2006/relationships/hyperlink" Target="http://tynerblain.com/blog/2007/02/12/software-cost-estimation-ucp-1/" TargetMode="External"/><Relationship Id="rId5" Type="http://schemas.openxmlformats.org/officeDocument/2006/relationships/printerSettings" Target="../printerSettings/printerSettings1.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3/software-cost-estimation-ucp-2/" TargetMode="External"/><Relationship Id="rId1" Type="http://schemas.openxmlformats.org/officeDocument/2006/relationships/hyperlink" Target="http://tynerblain.com/blog/2007/02/12/software-cost-estimation-ucp-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4/software-cost-estimation-ucp-3/" TargetMode="External"/><Relationship Id="rId1" Type="http://schemas.openxmlformats.org/officeDocument/2006/relationships/hyperlink" Target="http://tynerblain.com/blog/2007/02/12/software-cost-estimation-ucp-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9/software-cost-estimation-ucp-6/" TargetMode="External"/><Relationship Id="rId1" Type="http://schemas.openxmlformats.org/officeDocument/2006/relationships/hyperlink" Target="http://tynerblain.com/blog/2007/02/12/software-cost-estimation-uc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8"/>
  <sheetViews>
    <sheetView workbookViewId="0"/>
  </sheetViews>
  <sheetFormatPr defaultColWidth="12.6328125" defaultRowHeight="15.75" customHeight="1" x14ac:dyDescent="0.25"/>
  <cols>
    <col min="2" max="2" width="4.6328125" customWidth="1"/>
    <col min="3" max="3" width="53" customWidth="1"/>
  </cols>
  <sheetData>
    <row r="2" spans="2:3" ht="15.75" customHeight="1" x14ac:dyDescent="0.25">
      <c r="B2" s="39" t="s">
        <v>0</v>
      </c>
      <c r="C2" s="40"/>
    </row>
    <row r="3" spans="2:3" ht="15.75" customHeight="1" x14ac:dyDescent="0.25">
      <c r="B3" s="1">
        <v>1</v>
      </c>
      <c r="C3" s="2" t="s">
        <v>1</v>
      </c>
    </row>
    <row r="4" spans="2:3" ht="15.75" customHeight="1" x14ac:dyDescent="0.25">
      <c r="B4" s="1">
        <v>2</v>
      </c>
      <c r="C4" s="2" t="s">
        <v>2</v>
      </c>
    </row>
    <row r="5" spans="2:3" ht="15.75" customHeight="1" x14ac:dyDescent="0.25">
      <c r="B5" s="1">
        <v>3</v>
      </c>
      <c r="C5" s="2" t="s">
        <v>3</v>
      </c>
    </row>
    <row r="6" spans="2:3" ht="15.75" customHeight="1" x14ac:dyDescent="0.25">
      <c r="B6" s="1">
        <v>4</v>
      </c>
      <c r="C6" s="2" t="s">
        <v>4</v>
      </c>
    </row>
    <row r="7" spans="2:3" ht="15.75" customHeight="1" x14ac:dyDescent="0.25">
      <c r="B7" s="1">
        <v>5</v>
      </c>
      <c r="C7" s="2" t="s">
        <v>5</v>
      </c>
    </row>
    <row r="8" spans="2:3" ht="15.75" customHeight="1" x14ac:dyDescent="0.25">
      <c r="B8" s="1">
        <v>6</v>
      </c>
      <c r="C8" s="2" t="s">
        <v>6</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B6"/>
  <sheetViews>
    <sheetView workbookViewId="0"/>
  </sheetViews>
  <sheetFormatPr defaultColWidth="12.6328125" defaultRowHeight="15.75" customHeight="1" x14ac:dyDescent="0.25"/>
  <cols>
    <col min="1" max="1" width="17.08984375" customWidth="1"/>
    <col min="2" max="2" width="52.08984375" customWidth="1"/>
  </cols>
  <sheetData>
    <row r="4" spans="1:2" ht="15.75" customHeight="1" x14ac:dyDescent="0.35">
      <c r="A4" s="3" t="s">
        <v>7</v>
      </c>
      <c r="B4" s="4"/>
    </row>
    <row r="5" spans="1:2" ht="15.75" customHeight="1" x14ac:dyDescent="0.35">
      <c r="A5" s="3" t="s">
        <v>8</v>
      </c>
      <c r="B5" s="4"/>
    </row>
    <row r="6" spans="1:2" ht="15.75" customHeight="1" x14ac:dyDescent="0.35">
      <c r="A6" s="3" t="s">
        <v>9</v>
      </c>
      <c r="B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3"/>
  <sheetViews>
    <sheetView workbookViewId="0">
      <selection activeCell="I9" sqref="I9"/>
    </sheetView>
  </sheetViews>
  <sheetFormatPr defaultColWidth="12.6328125" defaultRowHeight="15.75" customHeight="1" x14ac:dyDescent="0.25"/>
  <cols>
    <col min="1" max="1" width="6.36328125" customWidth="1"/>
    <col min="2" max="2" width="7.36328125" customWidth="1"/>
    <col min="5" max="5" width="15" customWidth="1"/>
    <col min="6" max="6" width="68" customWidth="1"/>
  </cols>
  <sheetData>
    <row r="1" spans="1:10" ht="15.75" customHeight="1" x14ac:dyDescent="0.25">
      <c r="A1" s="5"/>
      <c r="B1" s="5"/>
      <c r="C1" s="5"/>
      <c r="D1" s="5"/>
      <c r="E1" s="5"/>
      <c r="F1" s="5"/>
      <c r="G1" s="5"/>
      <c r="H1" s="5"/>
      <c r="I1" s="5"/>
      <c r="J1" s="5"/>
    </row>
    <row r="2" spans="1:10" ht="15.75" customHeight="1" x14ac:dyDescent="0.35">
      <c r="A2" s="5"/>
      <c r="B2" s="41" t="s">
        <v>10</v>
      </c>
      <c r="C2" s="42"/>
      <c r="D2" s="6" t="s">
        <v>11</v>
      </c>
      <c r="E2" s="7" t="s">
        <v>12</v>
      </c>
      <c r="F2" s="8" t="s">
        <v>13</v>
      </c>
      <c r="G2" s="5"/>
      <c r="H2" s="5"/>
      <c r="I2" s="5"/>
      <c r="J2" s="5"/>
    </row>
    <row r="3" spans="1:10" ht="64" x14ac:dyDescent="0.4">
      <c r="A3" s="5"/>
      <c r="B3" s="9">
        <v>1</v>
      </c>
      <c r="C3" s="10" t="s">
        <v>14</v>
      </c>
      <c r="D3" s="11">
        <v>1</v>
      </c>
      <c r="E3" s="12">
        <v>0</v>
      </c>
      <c r="F3" s="13" t="s">
        <v>15</v>
      </c>
      <c r="G3" s="5"/>
      <c r="H3" s="43" t="s">
        <v>16</v>
      </c>
      <c r="I3" s="44"/>
      <c r="J3" s="44"/>
    </row>
    <row r="4" spans="1:10" ht="26.5" x14ac:dyDescent="0.4">
      <c r="A4" s="5"/>
      <c r="B4" s="9">
        <v>2</v>
      </c>
      <c r="C4" s="10" t="s">
        <v>17</v>
      </c>
      <c r="D4" s="11">
        <v>2</v>
      </c>
      <c r="E4" s="12">
        <v>1</v>
      </c>
      <c r="F4" s="13" t="s">
        <v>18</v>
      </c>
      <c r="G4" s="5"/>
      <c r="H4" s="43" t="s">
        <v>19</v>
      </c>
      <c r="I4" s="44"/>
      <c r="J4" s="44"/>
    </row>
    <row r="5" spans="1:10" ht="76.5" x14ac:dyDescent="0.4">
      <c r="A5" s="5"/>
      <c r="B5" s="9">
        <v>3</v>
      </c>
      <c r="C5" s="10" t="s">
        <v>20</v>
      </c>
      <c r="D5" s="11">
        <v>3</v>
      </c>
      <c r="E5" s="12">
        <v>2</v>
      </c>
      <c r="F5" s="13" t="s">
        <v>21</v>
      </c>
      <c r="G5" s="5"/>
      <c r="H5" s="43" t="s">
        <v>22</v>
      </c>
      <c r="I5" s="44"/>
      <c r="J5" s="44"/>
    </row>
    <row r="6" spans="1:10" ht="15.75" customHeight="1" x14ac:dyDescent="0.4">
      <c r="A6" s="5"/>
      <c r="B6" s="45" t="s">
        <v>23</v>
      </c>
      <c r="C6" s="46"/>
      <c r="D6" s="15"/>
      <c r="E6" s="16">
        <f t="array" ref="E6">SUM(D3:D5*E3:E5)</f>
        <v>8</v>
      </c>
      <c r="F6" s="17"/>
      <c r="G6" s="5"/>
      <c r="H6" s="5"/>
      <c r="I6" s="5"/>
      <c r="J6" s="5"/>
    </row>
    <row r="7" spans="1:10" ht="15.75" customHeight="1" x14ac:dyDescent="0.25">
      <c r="A7" s="5"/>
      <c r="B7" s="5"/>
      <c r="C7" s="5"/>
      <c r="D7" s="5"/>
      <c r="E7" s="5"/>
      <c r="F7" s="5"/>
      <c r="G7" s="5"/>
      <c r="H7" s="5"/>
      <c r="I7" s="5"/>
      <c r="J7" s="5"/>
    </row>
    <row r="8" spans="1:10" ht="15.75" customHeight="1" x14ac:dyDescent="0.25">
      <c r="A8" s="5"/>
      <c r="B8" s="5"/>
      <c r="C8" s="5"/>
      <c r="D8" s="5"/>
      <c r="E8" s="5"/>
      <c r="F8" s="5"/>
      <c r="G8" s="5"/>
      <c r="H8" s="5"/>
      <c r="I8" s="5"/>
      <c r="J8" s="5"/>
    </row>
    <row r="9" spans="1:10" ht="15.75" customHeight="1" x14ac:dyDescent="0.35">
      <c r="A9" s="5"/>
      <c r="B9" s="41" t="s">
        <v>24</v>
      </c>
      <c r="C9" s="42"/>
      <c r="D9" s="6" t="s">
        <v>11</v>
      </c>
      <c r="E9" s="47" t="s">
        <v>25</v>
      </c>
      <c r="F9" s="48"/>
      <c r="G9" s="5"/>
      <c r="H9" s="5"/>
      <c r="I9" s="5"/>
      <c r="J9" s="5"/>
    </row>
    <row r="10" spans="1:10" ht="15.75" customHeight="1" x14ac:dyDescent="0.25">
      <c r="A10" s="5"/>
      <c r="B10" s="9">
        <v>1</v>
      </c>
      <c r="C10" s="18" t="s">
        <v>20</v>
      </c>
      <c r="D10" s="11">
        <f t="shared" ref="D10:D17" si="0">SUMIF(C$3:C$5,C10,D$3:D$5)</f>
        <v>3</v>
      </c>
      <c r="E10" s="49" t="s">
        <v>158</v>
      </c>
      <c r="F10" s="50"/>
      <c r="G10" s="5"/>
      <c r="H10" s="5"/>
      <c r="I10" s="5"/>
      <c r="J10" s="5"/>
    </row>
    <row r="11" spans="1:10" ht="15.75" customHeight="1" x14ac:dyDescent="0.25">
      <c r="A11" s="5"/>
      <c r="B11" s="9">
        <f t="shared" ref="B11:B17" si="1">B10+1</f>
        <v>2</v>
      </c>
      <c r="C11" s="18" t="s">
        <v>17</v>
      </c>
      <c r="D11" s="11">
        <f t="shared" si="0"/>
        <v>2</v>
      </c>
      <c r="E11" s="49" t="s">
        <v>159</v>
      </c>
      <c r="F11" s="50"/>
      <c r="G11" s="5"/>
      <c r="H11" s="5"/>
      <c r="I11" s="5"/>
      <c r="J11" s="5"/>
    </row>
    <row r="12" spans="1:10" ht="15.75" customHeight="1" x14ac:dyDescent="0.25">
      <c r="A12" s="5"/>
      <c r="B12" s="9">
        <f t="shared" si="1"/>
        <v>3</v>
      </c>
      <c r="C12" s="18" t="s">
        <v>20</v>
      </c>
      <c r="D12" s="11">
        <f t="shared" si="0"/>
        <v>3</v>
      </c>
      <c r="E12" s="49" t="s">
        <v>160</v>
      </c>
      <c r="F12" s="50"/>
      <c r="G12" s="5"/>
      <c r="H12" s="5"/>
      <c r="I12" s="5"/>
      <c r="J12" s="5"/>
    </row>
    <row r="13" spans="1:10" ht="15.75" customHeight="1" x14ac:dyDescent="0.25">
      <c r="A13" s="5"/>
      <c r="B13" s="9">
        <f t="shared" si="1"/>
        <v>4</v>
      </c>
      <c r="C13" s="18" t="s">
        <v>14</v>
      </c>
      <c r="D13" s="11">
        <f t="shared" si="0"/>
        <v>1</v>
      </c>
      <c r="E13" s="49"/>
      <c r="F13" s="50"/>
      <c r="G13" s="5"/>
      <c r="H13" s="5"/>
      <c r="I13" s="5"/>
      <c r="J13" s="5"/>
    </row>
    <row r="14" spans="1:10" ht="15.75" customHeight="1" x14ac:dyDescent="0.25">
      <c r="A14" s="5"/>
      <c r="B14" s="9">
        <f t="shared" si="1"/>
        <v>5</v>
      </c>
      <c r="C14" s="18" t="s">
        <v>14</v>
      </c>
      <c r="D14" s="11">
        <f t="shared" si="0"/>
        <v>1</v>
      </c>
      <c r="E14" s="49"/>
      <c r="F14" s="50"/>
      <c r="G14" s="5"/>
      <c r="H14" s="5"/>
      <c r="I14" s="5"/>
      <c r="J14" s="5"/>
    </row>
    <row r="15" spans="1:10" ht="15.75" customHeight="1" x14ac:dyDescent="0.25">
      <c r="A15" s="5"/>
      <c r="B15" s="9">
        <f t="shared" si="1"/>
        <v>6</v>
      </c>
      <c r="C15" s="18" t="s">
        <v>14</v>
      </c>
      <c r="D15" s="11">
        <f t="shared" si="0"/>
        <v>1</v>
      </c>
      <c r="E15" s="49"/>
      <c r="F15" s="50"/>
      <c r="G15" s="5"/>
      <c r="H15" s="5"/>
      <c r="I15" s="5"/>
      <c r="J15" s="5"/>
    </row>
    <row r="16" spans="1:10" ht="15.75" customHeight="1" x14ac:dyDescent="0.25">
      <c r="A16" s="5"/>
      <c r="B16" s="9">
        <f t="shared" si="1"/>
        <v>7</v>
      </c>
      <c r="C16" s="18" t="s">
        <v>14</v>
      </c>
      <c r="D16" s="11">
        <f t="shared" si="0"/>
        <v>1</v>
      </c>
      <c r="E16" s="49"/>
      <c r="F16" s="50"/>
      <c r="G16" s="5"/>
      <c r="H16" s="5"/>
      <c r="I16" s="5"/>
      <c r="J16" s="5"/>
    </row>
    <row r="17" spans="1:10" ht="15.75" customHeight="1" x14ac:dyDescent="0.25">
      <c r="A17" s="5"/>
      <c r="B17" s="9">
        <f t="shared" si="1"/>
        <v>8</v>
      </c>
      <c r="C17" s="18" t="s">
        <v>14</v>
      </c>
      <c r="D17" s="11">
        <f t="shared" si="0"/>
        <v>1</v>
      </c>
      <c r="E17" s="49"/>
      <c r="F17" s="50"/>
      <c r="G17" s="5"/>
      <c r="H17" s="5"/>
      <c r="I17" s="5"/>
      <c r="J17" s="5"/>
    </row>
    <row r="18" spans="1:10" ht="15.75" customHeight="1" x14ac:dyDescent="0.35">
      <c r="A18" s="5"/>
      <c r="B18" s="45" t="s">
        <v>26</v>
      </c>
      <c r="C18" s="51"/>
      <c r="D18" s="51"/>
      <c r="E18" s="51"/>
      <c r="F18" s="52"/>
      <c r="G18" s="5"/>
      <c r="H18" s="5"/>
      <c r="I18" s="5"/>
      <c r="J18" s="5"/>
    </row>
    <row r="19" spans="1:10" ht="15.75" customHeight="1" x14ac:dyDescent="0.25">
      <c r="A19" s="5"/>
      <c r="B19" s="5"/>
      <c r="C19" s="5"/>
      <c r="D19" s="5"/>
      <c r="E19" s="5"/>
      <c r="F19" s="5"/>
      <c r="G19" s="5"/>
      <c r="H19" s="5"/>
      <c r="I19" s="5"/>
      <c r="J19" s="5"/>
    </row>
    <row r="20" spans="1:10" ht="15.75" customHeight="1" x14ac:dyDescent="0.35">
      <c r="A20" s="5"/>
      <c r="B20" s="5"/>
      <c r="C20" s="5"/>
      <c r="D20" s="5"/>
      <c r="E20" s="5"/>
      <c r="F20" s="19" t="s">
        <v>27</v>
      </c>
      <c r="G20" s="5"/>
      <c r="H20" s="5"/>
      <c r="I20" s="5"/>
      <c r="J20" s="5"/>
    </row>
    <row r="21" spans="1:10" ht="15.75" customHeight="1" x14ac:dyDescent="0.25">
      <c r="A21" s="5"/>
      <c r="B21" s="5"/>
      <c r="C21" s="5"/>
      <c r="D21" s="5"/>
      <c r="E21" s="5"/>
      <c r="F21" s="20" t="s">
        <v>28</v>
      </c>
      <c r="G21" s="5"/>
      <c r="H21" s="5"/>
      <c r="I21" s="5"/>
      <c r="J21" s="5"/>
    </row>
    <row r="22" spans="1:10" ht="15.75" customHeight="1" x14ac:dyDescent="0.25">
      <c r="A22" s="5"/>
      <c r="B22" s="5"/>
      <c r="C22" s="5"/>
      <c r="D22" s="5"/>
      <c r="E22" s="5"/>
      <c r="F22" s="20" t="s">
        <v>29</v>
      </c>
      <c r="G22" s="5"/>
      <c r="H22" s="5"/>
      <c r="I22" s="5"/>
      <c r="J22" s="5"/>
    </row>
    <row r="23" spans="1:10" ht="15.75" customHeight="1" x14ac:dyDescent="0.25">
      <c r="A23" s="5"/>
      <c r="B23" s="5"/>
      <c r="C23" s="5"/>
      <c r="D23" s="5"/>
      <c r="E23" s="5"/>
      <c r="F23" s="21" t="s">
        <v>30</v>
      </c>
      <c r="G23" s="5"/>
      <c r="H23" s="5"/>
      <c r="I23" s="5"/>
      <c r="J23" s="5"/>
    </row>
  </sheetData>
  <mergeCells count="16">
    <mergeCell ref="B9:C9"/>
    <mergeCell ref="E9:F9"/>
    <mergeCell ref="E17:F17"/>
    <mergeCell ref="B18:F18"/>
    <mergeCell ref="E10:F10"/>
    <mergeCell ref="E11:F11"/>
    <mergeCell ref="E12:F12"/>
    <mergeCell ref="E13:F13"/>
    <mergeCell ref="E14:F14"/>
    <mergeCell ref="E15:F15"/>
    <mergeCell ref="E16:F16"/>
    <mergeCell ref="B2:C2"/>
    <mergeCell ref="H3:J3"/>
    <mergeCell ref="H4:J4"/>
    <mergeCell ref="H5:J5"/>
    <mergeCell ref="B6:C6"/>
  </mergeCells>
  <dataValidations count="1">
    <dataValidation type="list" allowBlank="1" showInputMessage="1" showErrorMessage="1" prompt=" - " sqref="C10:C17" xr:uid="{00000000-0002-0000-0200-000000000000}">
      <formula1>$C$3:$C$5</formula1>
    </dataValidation>
  </dataValidations>
  <hyperlinks>
    <hyperlink ref="F21" r:id="rId1" xr:uid="{00000000-0004-0000-0200-000000000000}"/>
    <hyperlink ref="F22" r:id="rId2" xr:uid="{00000000-0004-0000-0200-000001000000}"/>
    <hyperlink ref="F23"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24"/>
  <sheetViews>
    <sheetView topLeftCell="B1" workbookViewId="0">
      <selection activeCell="E6" sqref="E6"/>
    </sheetView>
  </sheetViews>
  <sheetFormatPr defaultColWidth="12.6328125" defaultRowHeight="15.75" customHeight="1" x14ac:dyDescent="0.25"/>
  <cols>
    <col min="1" max="1" width="7.90625" customWidth="1"/>
    <col min="2" max="2" width="9.36328125" customWidth="1"/>
    <col min="6" max="6" width="52" customWidth="1"/>
  </cols>
  <sheetData>
    <row r="1" spans="1:11" ht="15.75" customHeight="1" x14ac:dyDescent="0.25">
      <c r="A1" s="5"/>
      <c r="B1" s="5"/>
      <c r="C1" s="5"/>
      <c r="D1" s="5"/>
      <c r="E1" s="5"/>
      <c r="F1" s="5"/>
      <c r="G1" s="5"/>
      <c r="H1" s="5"/>
      <c r="I1" s="5"/>
      <c r="J1" s="5"/>
      <c r="K1" s="5"/>
    </row>
    <row r="2" spans="1:11" ht="15.75" customHeight="1" x14ac:dyDescent="0.35">
      <c r="A2" s="5"/>
      <c r="B2" s="41" t="s">
        <v>31</v>
      </c>
      <c r="C2" s="42"/>
      <c r="D2" s="6" t="s">
        <v>11</v>
      </c>
      <c r="E2" s="7" t="s">
        <v>32</v>
      </c>
      <c r="F2" s="8" t="s">
        <v>13</v>
      </c>
      <c r="G2" s="5"/>
      <c r="H2" s="5"/>
      <c r="I2" s="5"/>
      <c r="J2" s="5"/>
      <c r="K2" s="5"/>
    </row>
    <row r="3" spans="1:11" ht="15.75" customHeight="1" x14ac:dyDescent="0.4">
      <c r="A3" s="5"/>
      <c r="B3" s="9">
        <v>1</v>
      </c>
      <c r="C3" s="10" t="s">
        <v>14</v>
      </c>
      <c r="D3" s="11">
        <v>5</v>
      </c>
      <c r="E3" s="12">
        <v>2</v>
      </c>
      <c r="F3" s="13" t="s">
        <v>33</v>
      </c>
      <c r="G3" s="5"/>
      <c r="H3" s="53" t="s">
        <v>34</v>
      </c>
      <c r="I3" s="44"/>
      <c r="J3" s="44"/>
      <c r="K3" s="44"/>
    </row>
    <row r="4" spans="1:11" ht="15.75" customHeight="1" x14ac:dyDescent="0.4">
      <c r="A4" s="5"/>
      <c r="B4" s="9">
        <v>2</v>
      </c>
      <c r="C4" s="10" t="s">
        <v>17</v>
      </c>
      <c r="D4" s="11">
        <v>10</v>
      </c>
      <c r="E4" s="12">
        <v>5</v>
      </c>
      <c r="F4" s="13" t="s">
        <v>35</v>
      </c>
      <c r="G4" s="5"/>
      <c r="H4" s="44"/>
      <c r="I4" s="44"/>
      <c r="J4" s="44"/>
      <c r="K4" s="44"/>
    </row>
    <row r="5" spans="1:11" ht="15.75" customHeight="1" x14ac:dyDescent="0.4">
      <c r="A5" s="5"/>
      <c r="B5" s="9">
        <v>3</v>
      </c>
      <c r="C5" s="10" t="s">
        <v>20</v>
      </c>
      <c r="D5" s="11">
        <v>15</v>
      </c>
      <c r="E5" s="12">
        <v>2</v>
      </c>
      <c r="F5" s="13" t="s">
        <v>36</v>
      </c>
      <c r="G5" s="5"/>
      <c r="H5" s="44"/>
      <c r="I5" s="44"/>
      <c r="J5" s="44"/>
      <c r="K5" s="44"/>
    </row>
    <row r="6" spans="1:11" ht="15.75" customHeight="1" x14ac:dyDescent="0.4">
      <c r="A6" s="5"/>
      <c r="B6" s="45" t="s">
        <v>37</v>
      </c>
      <c r="C6" s="46"/>
      <c r="D6" s="15"/>
      <c r="E6" s="16">
        <f t="array" ref="E6">SUM(D3:D5*E3:E5)</f>
        <v>90</v>
      </c>
      <c r="F6" s="23"/>
      <c r="G6" s="5"/>
      <c r="H6" s="5"/>
      <c r="I6" s="5"/>
      <c r="J6" s="5"/>
      <c r="K6" s="5"/>
    </row>
    <row r="7" spans="1:11" ht="15.75" customHeight="1" x14ac:dyDescent="0.25">
      <c r="A7" s="5"/>
      <c r="B7" s="5"/>
      <c r="C7" s="5"/>
      <c r="D7" s="5"/>
      <c r="E7" s="5"/>
      <c r="F7" s="5"/>
      <c r="G7" s="5"/>
      <c r="H7" s="5"/>
      <c r="I7" s="5"/>
      <c r="J7" s="5"/>
      <c r="K7" s="5"/>
    </row>
    <row r="8" spans="1:11" ht="15.75" customHeight="1" x14ac:dyDescent="0.25">
      <c r="A8" s="5"/>
      <c r="B8" s="5"/>
      <c r="C8" s="5"/>
      <c r="D8" s="5"/>
      <c r="E8" s="5"/>
      <c r="F8" s="5"/>
      <c r="G8" s="5"/>
      <c r="H8" s="5"/>
      <c r="I8" s="5"/>
      <c r="J8" s="5"/>
      <c r="K8" s="5"/>
    </row>
    <row r="9" spans="1:11" ht="15.75" customHeight="1" x14ac:dyDescent="0.35">
      <c r="A9" s="5"/>
      <c r="B9" s="41" t="s">
        <v>38</v>
      </c>
      <c r="C9" s="42"/>
      <c r="D9" s="6" t="s">
        <v>11</v>
      </c>
      <c r="E9" s="47" t="s">
        <v>39</v>
      </c>
      <c r="F9" s="42"/>
      <c r="G9" s="5"/>
      <c r="H9" s="5"/>
      <c r="I9" s="5"/>
      <c r="J9" s="5"/>
      <c r="K9" s="5"/>
    </row>
    <row r="10" spans="1:11" ht="15.75" customHeight="1" x14ac:dyDescent="0.25">
      <c r="A10" s="5"/>
      <c r="B10" s="9">
        <v>1</v>
      </c>
      <c r="C10" s="18" t="s">
        <v>14</v>
      </c>
      <c r="D10" s="11">
        <f t="shared" ref="D10:D17" si="0">SUMIF(C$3:C$5,C10,D$3:D$5)</f>
        <v>5</v>
      </c>
      <c r="E10" s="49" t="s">
        <v>161</v>
      </c>
      <c r="F10" s="40"/>
      <c r="G10" s="5"/>
      <c r="H10" s="5"/>
      <c r="I10" s="5"/>
      <c r="J10" s="5"/>
      <c r="K10" s="5"/>
    </row>
    <row r="11" spans="1:11" ht="15.75" customHeight="1" x14ac:dyDescent="0.25">
      <c r="A11" s="5"/>
      <c r="B11" s="9">
        <f t="shared" ref="B11:B18" si="1">B10+1</f>
        <v>2</v>
      </c>
      <c r="C11" s="18" t="s">
        <v>14</v>
      </c>
      <c r="D11" s="11">
        <f t="shared" si="0"/>
        <v>5</v>
      </c>
      <c r="E11" s="49" t="s">
        <v>162</v>
      </c>
      <c r="F11" s="40"/>
      <c r="G11" s="5"/>
      <c r="H11" s="5"/>
      <c r="I11" s="5"/>
      <c r="J11" s="5"/>
      <c r="K11" s="5"/>
    </row>
    <row r="12" spans="1:11" ht="15.75" customHeight="1" x14ac:dyDescent="0.25">
      <c r="A12" s="5"/>
      <c r="B12" s="9">
        <f t="shared" si="1"/>
        <v>3</v>
      </c>
      <c r="C12" s="18" t="s">
        <v>17</v>
      </c>
      <c r="D12" s="11">
        <f t="shared" si="0"/>
        <v>10</v>
      </c>
      <c r="E12" s="49" t="s">
        <v>163</v>
      </c>
      <c r="F12" s="40"/>
      <c r="G12" s="5"/>
      <c r="H12" s="5"/>
      <c r="I12" s="5"/>
      <c r="J12" s="5"/>
      <c r="K12" s="5"/>
    </row>
    <row r="13" spans="1:11" ht="15.75" customHeight="1" x14ac:dyDescent="0.25">
      <c r="A13" s="5"/>
      <c r="B13" s="9">
        <f t="shared" si="1"/>
        <v>4</v>
      </c>
      <c r="C13" s="18" t="s">
        <v>20</v>
      </c>
      <c r="D13" s="11">
        <f t="shared" si="0"/>
        <v>15</v>
      </c>
      <c r="E13" s="49" t="s">
        <v>164</v>
      </c>
      <c r="F13" s="40"/>
      <c r="G13" s="5"/>
      <c r="H13" s="5"/>
      <c r="I13" s="5"/>
      <c r="J13" s="5"/>
      <c r="K13" s="5"/>
    </row>
    <row r="14" spans="1:11" ht="15.75" customHeight="1" x14ac:dyDescent="0.25">
      <c r="A14" s="5"/>
      <c r="B14" s="9">
        <f t="shared" si="1"/>
        <v>5</v>
      </c>
      <c r="C14" s="18" t="s">
        <v>17</v>
      </c>
      <c r="D14" s="11">
        <f t="shared" si="0"/>
        <v>10</v>
      </c>
      <c r="E14" s="73" t="s">
        <v>165</v>
      </c>
      <c r="F14" s="40"/>
      <c r="G14" s="5"/>
      <c r="H14" s="5"/>
      <c r="I14" s="5"/>
      <c r="J14" s="5"/>
      <c r="K14" s="5"/>
    </row>
    <row r="15" spans="1:11" ht="15.75" customHeight="1" x14ac:dyDescent="0.25">
      <c r="A15" s="5"/>
      <c r="B15" s="9">
        <f t="shared" si="1"/>
        <v>6</v>
      </c>
      <c r="C15" s="18" t="s">
        <v>20</v>
      </c>
      <c r="D15" s="11">
        <f t="shared" si="0"/>
        <v>15</v>
      </c>
      <c r="E15" s="73" t="s">
        <v>166</v>
      </c>
      <c r="F15" s="40"/>
      <c r="G15" s="5"/>
      <c r="H15" s="5"/>
      <c r="I15" s="5"/>
      <c r="J15" s="5"/>
      <c r="K15" s="5"/>
    </row>
    <row r="16" spans="1:11" ht="15.75" customHeight="1" x14ac:dyDescent="0.25">
      <c r="A16" s="5"/>
      <c r="B16" s="9">
        <f t="shared" si="1"/>
        <v>7</v>
      </c>
      <c r="C16" s="18" t="s">
        <v>17</v>
      </c>
      <c r="D16" s="11">
        <f t="shared" si="0"/>
        <v>10</v>
      </c>
      <c r="E16" s="73" t="s">
        <v>167</v>
      </c>
      <c r="F16" s="40"/>
      <c r="G16" s="5"/>
      <c r="H16" s="5"/>
      <c r="I16" s="5"/>
      <c r="J16" s="5"/>
      <c r="K16" s="5"/>
    </row>
    <row r="17" spans="1:11" ht="12.5" x14ac:dyDescent="0.25">
      <c r="A17" s="5"/>
      <c r="B17" s="9">
        <f t="shared" si="1"/>
        <v>8</v>
      </c>
      <c r="C17" s="18" t="s">
        <v>17</v>
      </c>
      <c r="D17" s="11">
        <f t="shared" si="0"/>
        <v>10</v>
      </c>
      <c r="E17" s="73" t="s">
        <v>168</v>
      </c>
      <c r="F17" s="40"/>
      <c r="G17" s="5"/>
      <c r="H17" s="5"/>
      <c r="I17" s="5"/>
      <c r="J17" s="5"/>
      <c r="K17" s="5"/>
    </row>
    <row r="18" spans="1:11" ht="12.5" x14ac:dyDescent="0.25">
      <c r="A18" s="5"/>
      <c r="B18" s="9">
        <f t="shared" si="1"/>
        <v>9</v>
      </c>
      <c r="C18" s="18" t="s">
        <v>17</v>
      </c>
      <c r="D18" s="11">
        <f t="shared" ref="D18" si="2">SUMIF(C$3:C$5,C18,D$3:D$5)</f>
        <v>10</v>
      </c>
      <c r="E18" s="73" t="s">
        <v>169</v>
      </c>
      <c r="F18" s="40"/>
      <c r="G18" s="5"/>
      <c r="H18" s="5"/>
      <c r="I18" s="5"/>
      <c r="J18" s="5"/>
      <c r="K18" s="5"/>
    </row>
    <row r="19" spans="1:11" ht="15.75" customHeight="1" x14ac:dyDescent="0.25">
      <c r="A19" s="5"/>
      <c r="B19" s="5"/>
      <c r="C19" s="5"/>
      <c r="D19" s="5"/>
      <c r="E19" s="5"/>
      <c r="F19" s="5"/>
      <c r="G19" s="5"/>
      <c r="H19" s="5"/>
      <c r="I19" s="5" t="s">
        <v>40</v>
      </c>
      <c r="J19" s="5"/>
      <c r="K19" s="5"/>
    </row>
    <row r="20" spans="1:11" ht="15.75" customHeight="1" x14ac:dyDescent="0.35">
      <c r="A20" s="5"/>
      <c r="B20" s="5"/>
      <c r="C20" s="5"/>
      <c r="D20" s="5"/>
      <c r="E20" s="5"/>
      <c r="F20" s="19" t="s">
        <v>27</v>
      </c>
      <c r="G20" s="5"/>
      <c r="H20" s="5"/>
      <c r="I20" s="5"/>
      <c r="J20" s="5"/>
      <c r="K20" s="5"/>
    </row>
    <row r="21" spans="1:11" ht="15.75" customHeight="1" x14ac:dyDescent="0.25">
      <c r="A21" s="5"/>
      <c r="B21" s="5"/>
      <c r="C21" s="5"/>
      <c r="D21" s="5"/>
      <c r="E21" s="5"/>
      <c r="F21" s="20" t="s">
        <v>28</v>
      </c>
      <c r="G21" s="5"/>
      <c r="H21" s="5"/>
      <c r="I21" s="5"/>
      <c r="J21" s="5"/>
      <c r="K21" s="5"/>
    </row>
    <row r="22" spans="1:11" ht="15.75" customHeight="1" x14ac:dyDescent="0.25">
      <c r="A22" s="5"/>
      <c r="B22" s="5"/>
      <c r="C22" s="5"/>
      <c r="D22" s="5"/>
      <c r="E22" s="5"/>
      <c r="F22" s="20" t="s">
        <v>41</v>
      </c>
      <c r="G22" s="5"/>
      <c r="H22" s="5"/>
      <c r="I22" s="5"/>
      <c r="J22" s="5"/>
      <c r="K22" s="5"/>
    </row>
    <row r="23" spans="1:11" ht="15.75" customHeight="1" x14ac:dyDescent="0.25">
      <c r="A23" s="5"/>
      <c r="B23" s="5"/>
      <c r="C23" s="5"/>
      <c r="D23" s="5"/>
      <c r="E23" s="5"/>
      <c r="F23" s="20" t="s">
        <v>42</v>
      </c>
      <c r="G23" s="5"/>
      <c r="H23" s="5"/>
      <c r="I23" s="5"/>
      <c r="J23" s="5"/>
      <c r="K23" s="5"/>
    </row>
    <row r="24" spans="1:11" ht="25" x14ac:dyDescent="0.25">
      <c r="A24" s="5"/>
      <c r="B24" s="5"/>
      <c r="C24" s="5"/>
      <c r="D24" s="5"/>
      <c r="E24" s="5"/>
      <c r="F24" s="21" t="s">
        <v>30</v>
      </c>
      <c r="G24" s="5"/>
      <c r="H24" s="5"/>
      <c r="I24" s="5"/>
      <c r="J24" s="5"/>
      <c r="K24" s="5"/>
    </row>
  </sheetData>
  <mergeCells count="14">
    <mergeCell ref="E17:F17"/>
    <mergeCell ref="B2:C2"/>
    <mergeCell ref="H3:K5"/>
    <mergeCell ref="B6:C6"/>
    <mergeCell ref="B9:C9"/>
    <mergeCell ref="E9:F9"/>
    <mergeCell ref="E10:F10"/>
    <mergeCell ref="E11:F11"/>
    <mergeCell ref="E18:F18"/>
    <mergeCell ref="E12:F12"/>
    <mergeCell ref="E13:F13"/>
    <mergeCell ref="E14:F14"/>
    <mergeCell ref="E15:F15"/>
    <mergeCell ref="E16:F16"/>
  </mergeCells>
  <dataValidations count="1">
    <dataValidation type="list" allowBlank="1" showInputMessage="1" showErrorMessage="1" prompt=" - " sqref="C10:C18" xr:uid="{00000000-0002-0000-0300-000000000000}">
      <formula1>$C$3:$C$5</formula1>
    </dataValidation>
  </dataValidations>
  <hyperlinks>
    <hyperlink ref="F21" r:id="rId1" xr:uid="{00000000-0004-0000-0300-000000000000}"/>
    <hyperlink ref="F22" r:id="rId2" xr:uid="{00000000-0004-0000-0300-000001000000}"/>
    <hyperlink ref="F23" r:id="rId3" xr:uid="{00000000-0004-0000-0300-000002000000}"/>
    <hyperlink ref="F24" r:id="rId4" xr:uid="{00000000-0004-0000-0300-00000300000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1"/>
  <sheetViews>
    <sheetView topLeftCell="A4" zoomScale="70" zoomScaleNormal="70" workbookViewId="0">
      <selection activeCell="E16" sqref="E16"/>
    </sheetView>
  </sheetViews>
  <sheetFormatPr defaultColWidth="12.6328125" defaultRowHeight="15.75" customHeight="1" x14ac:dyDescent="0.25"/>
  <cols>
    <col min="1" max="1" width="4.6328125" customWidth="1"/>
    <col min="2" max="2" width="9.6328125" customWidth="1"/>
    <col min="3" max="3" width="22.26953125" customWidth="1"/>
    <col min="4" max="4" width="10.6328125" customWidth="1"/>
    <col min="6" max="6" width="64.90625" customWidth="1"/>
    <col min="9" max="9" width="40.7265625" customWidth="1"/>
  </cols>
  <sheetData>
    <row r="1" spans="1:9" ht="15.75" customHeight="1" x14ac:dyDescent="0.25">
      <c r="A1" s="5"/>
      <c r="B1" s="5"/>
      <c r="C1" s="5"/>
      <c r="D1" s="5"/>
      <c r="E1" s="5"/>
      <c r="F1" s="5"/>
      <c r="G1" s="5"/>
      <c r="H1" s="5"/>
      <c r="I1" s="5"/>
    </row>
    <row r="2" spans="1:9" ht="64.5" customHeight="1" x14ac:dyDescent="0.35">
      <c r="A2" s="5"/>
      <c r="B2" s="54" t="s">
        <v>43</v>
      </c>
      <c r="C2" s="42"/>
      <c r="D2" s="6" t="s">
        <v>11</v>
      </c>
      <c r="E2" s="7" t="s">
        <v>44</v>
      </c>
      <c r="F2" s="8" t="s">
        <v>13</v>
      </c>
      <c r="G2" s="5"/>
      <c r="H2" s="55" t="s">
        <v>45</v>
      </c>
      <c r="I2" s="56"/>
    </row>
    <row r="3" spans="1:9" ht="53.5" customHeight="1" x14ac:dyDescent="0.35">
      <c r="A3" s="5"/>
      <c r="B3" s="9">
        <v>1</v>
      </c>
      <c r="C3" s="10" t="s">
        <v>46</v>
      </c>
      <c r="D3" s="11">
        <v>2</v>
      </c>
      <c r="E3" s="79">
        <v>3</v>
      </c>
      <c r="F3" s="13" t="s">
        <v>47</v>
      </c>
      <c r="G3" s="5"/>
      <c r="H3" s="74" t="s">
        <v>48</v>
      </c>
      <c r="I3" s="75"/>
    </row>
    <row r="4" spans="1:9" ht="43" customHeight="1" x14ac:dyDescent="0.35">
      <c r="A4" s="5"/>
      <c r="B4" s="9">
        <v>2</v>
      </c>
      <c r="C4" s="10" t="s">
        <v>49</v>
      </c>
      <c r="D4" s="11">
        <v>1</v>
      </c>
      <c r="E4" s="24">
        <v>5</v>
      </c>
      <c r="F4" s="13" t="s">
        <v>50</v>
      </c>
      <c r="G4" s="5"/>
      <c r="H4" s="74" t="s">
        <v>51</v>
      </c>
      <c r="I4" s="76"/>
    </row>
    <row r="5" spans="1:9" ht="55.5" customHeight="1" x14ac:dyDescent="0.35">
      <c r="A5" s="5"/>
      <c r="B5" s="9">
        <v>3</v>
      </c>
      <c r="C5" s="10" t="s">
        <v>52</v>
      </c>
      <c r="D5" s="11">
        <v>1</v>
      </c>
      <c r="E5" s="24">
        <v>4</v>
      </c>
      <c r="F5" s="13" t="s">
        <v>53</v>
      </c>
      <c r="G5" s="5"/>
      <c r="H5" s="77" t="s">
        <v>54</v>
      </c>
      <c r="I5" s="76"/>
    </row>
    <row r="6" spans="1:9" ht="45.5" customHeight="1" x14ac:dyDescent="0.35">
      <c r="A6" s="5"/>
      <c r="B6" s="9">
        <v>4</v>
      </c>
      <c r="C6" s="10" t="s">
        <v>55</v>
      </c>
      <c r="D6" s="11">
        <v>1</v>
      </c>
      <c r="E6" s="24">
        <v>4</v>
      </c>
      <c r="F6" s="13" t="s">
        <v>56</v>
      </c>
      <c r="G6" s="5"/>
      <c r="H6" s="77" t="s">
        <v>57</v>
      </c>
      <c r="I6" s="76"/>
    </row>
    <row r="7" spans="1:9" ht="45.5" customHeight="1" x14ac:dyDescent="0.35">
      <c r="A7" s="5"/>
      <c r="B7" s="9">
        <v>5</v>
      </c>
      <c r="C7" s="10" t="s">
        <v>58</v>
      </c>
      <c r="D7" s="11">
        <v>1</v>
      </c>
      <c r="E7" s="24">
        <v>3</v>
      </c>
      <c r="F7" s="13" t="s">
        <v>59</v>
      </c>
      <c r="G7" s="5"/>
      <c r="H7" s="78" t="s">
        <v>60</v>
      </c>
      <c r="I7" s="76"/>
    </row>
    <row r="8" spans="1:9" ht="26.5" x14ac:dyDescent="0.35">
      <c r="A8" s="5"/>
      <c r="B8" s="9">
        <v>6</v>
      </c>
      <c r="C8" s="10" t="s">
        <v>61</v>
      </c>
      <c r="D8" s="11">
        <v>0.5</v>
      </c>
      <c r="E8" s="24">
        <v>3</v>
      </c>
      <c r="F8" s="13" t="s">
        <v>62</v>
      </c>
      <c r="G8" s="5"/>
      <c r="H8" s="78" t="s">
        <v>63</v>
      </c>
      <c r="I8" s="76"/>
    </row>
    <row r="9" spans="1:9" ht="39.5" customHeight="1" x14ac:dyDescent="0.35">
      <c r="A9" s="5"/>
      <c r="B9" s="9">
        <v>7</v>
      </c>
      <c r="C9" s="10" t="s">
        <v>64</v>
      </c>
      <c r="D9" s="11">
        <v>0.5</v>
      </c>
      <c r="E9" s="24">
        <v>4</v>
      </c>
      <c r="F9" s="13" t="s">
        <v>65</v>
      </c>
      <c r="G9" s="5"/>
      <c r="H9" s="77" t="s">
        <v>66</v>
      </c>
      <c r="I9" s="76"/>
    </row>
    <row r="10" spans="1:9" ht="44.5" customHeight="1" x14ac:dyDescent="0.35">
      <c r="A10" s="5"/>
      <c r="B10" s="9">
        <v>8</v>
      </c>
      <c r="C10" s="10" t="s">
        <v>67</v>
      </c>
      <c r="D10" s="11">
        <v>2</v>
      </c>
      <c r="E10" s="24">
        <v>3</v>
      </c>
      <c r="F10" s="13" t="s">
        <v>68</v>
      </c>
      <c r="G10" s="5"/>
      <c r="H10" s="77" t="s">
        <v>69</v>
      </c>
      <c r="I10" s="76"/>
    </row>
    <row r="11" spans="1:9" ht="39" x14ac:dyDescent="0.35">
      <c r="A11" s="5"/>
      <c r="B11" s="9">
        <v>9</v>
      </c>
      <c r="C11" s="10" t="s">
        <v>70</v>
      </c>
      <c r="D11" s="11">
        <v>1</v>
      </c>
      <c r="E11" s="24">
        <v>4</v>
      </c>
      <c r="F11" s="13" t="s">
        <v>71</v>
      </c>
      <c r="G11" s="5"/>
      <c r="H11" s="78" t="s">
        <v>72</v>
      </c>
      <c r="I11" s="76"/>
    </row>
    <row r="12" spans="1:9" ht="39.5" x14ac:dyDescent="0.35">
      <c r="A12" s="5"/>
      <c r="B12" s="9">
        <v>10</v>
      </c>
      <c r="C12" s="10" t="s">
        <v>73</v>
      </c>
      <c r="D12" s="11">
        <v>1</v>
      </c>
      <c r="E12" s="24">
        <v>3</v>
      </c>
      <c r="F12" s="13" t="s">
        <v>74</v>
      </c>
      <c r="G12" s="5"/>
      <c r="H12" s="78" t="s">
        <v>75</v>
      </c>
      <c r="I12" s="76"/>
    </row>
    <row r="13" spans="1:9" ht="30.5" customHeight="1" x14ac:dyDescent="0.35">
      <c r="A13" s="5"/>
      <c r="B13" s="9">
        <v>11</v>
      </c>
      <c r="C13" s="10" t="s">
        <v>76</v>
      </c>
      <c r="D13" s="11">
        <v>1</v>
      </c>
      <c r="E13" s="24">
        <v>4</v>
      </c>
      <c r="F13" s="13" t="s">
        <v>77</v>
      </c>
      <c r="G13" s="5"/>
      <c r="H13" s="78" t="s">
        <v>78</v>
      </c>
      <c r="I13" s="76"/>
    </row>
    <row r="14" spans="1:9" ht="52.5" customHeight="1" x14ac:dyDescent="0.35">
      <c r="A14" s="5"/>
      <c r="B14" s="9">
        <v>12</v>
      </c>
      <c r="C14" s="10" t="s">
        <v>79</v>
      </c>
      <c r="D14" s="11">
        <v>1</v>
      </c>
      <c r="E14" s="24">
        <v>3</v>
      </c>
      <c r="F14" s="13" t="s">
        <v>80</v>
      </c>
      <c r="G14" s="5"/>
      <c r="H14" s="77" t="s">
        <v>81</v>
      </c>
      <c r="I14" s="76"/>
    </row>
    <row r="15" spans="1:9" ht="14.5" customHeight="1" x14ac:dyDescent="0.35">
      <c r="A15" s="5"/>
      <c r="B15" s="9">
        <v>13</v>
      </c>
      <c r="C15" s="10" t="s">
        <v>82</v>
      </c>
      <c r="D15" s="11">
        <v>1</v>
      </c>
      <c r="E15" s="24">
        <v>2</v>
      </c>
      <c r="F15" s="13" t="s">
        <v>83</v>
      </c>
      <c r="G15" s="5"/>
      <c r="H15" s="78" t="s">
        <v>84</v>
      </c>
      <c r="I15" s="76"/>
    </row>
    <row r="16" spans="1:9" ht="15.75" customHeight="1" x14ac:dyDescent="0.4">
      <c r="A16" s="5"/>
      <c r="B16" s="45" t="s">
        <v>85</v>
      </c>
      <c r="C16" s="46"/>
      <c r="D16" s="15"/>
      <c r="E16" s="16">
        <f t="array" ref="E16">0.6+(SUM(D3:D15*E3:E15)/100)</f>
        <v>1.075</v>
      </c>
      <c r="F16" s="17"/>
      <c r="G16" s="5"/>
      <c r="H16" s="5"/>
      <c r="I16" s="5"/>
    </row>
    <row r="17" spans="1:9" ht="15.75" customHeight="1" x14ac:dyDescent="0.25">
      <c r="A17" s="5"/>
      <c r="B17" s="5"/>
      <c r="C17" s="5"/>
      <c r="D17" s="5"/>
      <c r="E17" s="5"/>
      <c r="F17" s="5"/>
      <c r="G17" s="5"/>
      <c r="H17" s="5"/>
      <c r="I17" s="5"/>
    </row>
    <row r="18" spans="1:9" ht="15.75" customHeight="1" x14ac:dyDescent="0.35">
      <c r="A18" s="5"/>
      <c r="B18" s="5"/>
      <c r="C18" s="5"/>
      <c r="D18" s="5"/>
      <c r="E18" s="5"/>
      <c r="F18" s="19" t="s">
        <v>27</v>
      </c>
      <c r="G18" s="5"/>
      <c r="H18" s="5"/>
      <c r="I18" s="5"/>
    </row>
    <row r="19" spans="1:9" ht="15.75" customHeight="1" x14ac:dyDescent="0.25">
      <c r="A19" s="5"/>
      <c r="B19" s="5"/>
      <c r="C19" s="5"/>
      <c r="D19" s="5"/>
      <c r="E19" s="5"/>
      <c r="F19" s="20" t="s">
        <v>28</v>
      </c>
      <c r="G19" s="5"/>
      <c r="H19" s="5"/>
      <c r="I19" s="5"/>
    </row>
    <row r="20" spans="1:9" ht="15.75" customHeight="1" x14ac:dyDescent="0.25">
      <c r="A20" s="5"/>
      <c r="B20" s="5"/>
      <c r="C20" s="5"/>
      <c r="D20" s="5"/>
      <c r="E20" s="5"/>
      <c r="F20" s="20" t="s">
        <v>86</v>
      </c>
      <c r="G20" s="5"/>
      <c r="H20" s="5"/>
      <c r="I20" s="5"/>
    </row>
    <row r="21" spans="1:9" ht="15.75" customHeight="1" x14ac:dyDescent="0.25">
      <c r="A21" s="5"/>
      <c r="B21" s="5"/>
      <c r="C21" s="5"/>
      <c r="D21" s="5"/>
      <c r="E21" s="5"/>
      <c r="F21" s="21" t="s">
        <v>30</v>
      </c>
      <c r="G21" s="5"/>
      <c r="H21" s="5"/>
      <c r="I21" s="5"/>
    </row>
  </sheetData>
  <mergeCells count="16">
    <mergeCell ref="H6:I6"/>
    <mergeCell ref="H7:I7"/>
    <mergeCell ref="H15:I15"/>
    <mergeCell ref="B16:C16"/>
    <mergeCell ref="H8:I8"/>
    <mergeCell ref="H9:I9"/>
    <mergeCell ref="H10:I10"/>
    <mergeCell ref="H11:I11"/>
    <mergeCell ref="H12:I12"/>
    <mergeCell ref="H13:I13"/>
    <mergeCell ref="H14:I14"/>
    <mergeCell ref="B2:C2"/>
    <mergeCell ref="H2:I2"/>
    <mergeCell ref="H3:I3"/>
    <mergeCell ref="H4:I4"/>
    <mergeCell ref="H5:I5"/>
  </mergeCells>
  <hyperlinks>
    <hyperlink ref="F19" r:id="rId1" xr:uid="{00000000-0004-0000-0400-000000000000}"/>
    <hyperlink ref="F20" r:id="rId2" xr:uid="{00000000-0004-0000-0400-000001000000}"/>
    <hyperlink ref="F21"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6"/>
  <sheetViews>
    <sheetView topLeftCell="A4" zoomScaleNormal="100" workbookViewId="0">
      <selection activeCell="E10" sqref="E10"/>
    </sheetView>
  </sheetViews>
  <sheetFormatPr defaultColWidth="12.6328125" defaultRowHeight="15.75" customHeight="1" x14ac:dyDescent="0.25"/>
  <cols>
    <col min="1" max="1" width="5" customWidth="1"/>
    <col min="2" max="2" width="7.36328125" customWidth="1"/>
    <col min="6" max="6" width="64.36328125" customWidth="1"/>
    <col min="8" max="8" width="34.36328125" customWidth="1"/>
    <col min="9" max="9" width="24.6328125" customWidth="1"/>
  </cols>
  <sheetData>
    <row r="1" spans="1:9" ht="15.75" customHeight="1" x14ac:dyDescent="0.25">
      <c r="A1" s="5"/>
      <c r="B1" s="5"/>
      <c r="C1" s="5"/>
      <c r="D1" s="5"/>
      <c r="E1" s="5"/>
      <c r="F1" s="5"/>
      <c r="G1" s="5"/>
      <c r="H1" s="5"/>
      <c r="I1" s="5"/>
    </row>
    <row r="2" spans="1:9" ht="48" customHeight="1" x14ac:dyDescent="0.35">
      <c r="A2" s="5"/>
      <c r="B2" s="54" t="s">
        <v>87</v>
      </c>
      <c r="C2" s="42"/>
      <c r="D2" s="6" t="s">
        <v>11</v>
      </c>
      <c r="E2" s="7" t="s">
        <v>44</v>
      </c>
      <c r="F2" s="8" t="s">
        <v>13</v>
      </c>
      <c r="G2" s="5"/>
      <c r="H2" s="57" t="s">
        <v>45</v>
      </c>
      <c r="I2" s="56"/>
    </row>
    <row r="3" spans="1:9" ht="47" customHeight="1" x14ac:dyDescent="0.35">
      <c r="A3" s="5"/>
      <c r="B3" s="9">
        <v>1</v>
      </c>
      <c r="C3" s="10" t="s">
        <v>88</v>
      </c>
      <c r="D3" s="11">
        <v>1.5</v>
      </c>
      <c r="E3" s="24">
        <v>4</v>
      </c>
      <c r="F3" s="13" t="s">
        <v>89</v>
      </c>
      <c r="G3" s="5"/>
      <c r="H3" s="14" t="s">
        <v>90</v>
      </c>
      <c r="I3" s="5"/>
    </row>
    <row r="4" spans="1:9" ht="54" customHeight="1" x14ac:dyDescent="0.35">
      <c r="A4" s="5"/>
      <c r="B4" s="9">
        <v>2</v>
      </c>
      <c r="C4" s="10" t="s">
        <v>91</v>
      </c>
      <c r="D4" s="11">
        <v>0.5</v>
      </c>
      <c r="E4" s="24">
        <v>4</v>
      </c>
      <c r="F4" s="13" t="s">
        <v>92</v>
      </c>
      <c r="G4" s="5"/>
      <c r="H4" s="22" t="s">
        <v>93</v>
      </c>
      <c r="I4" s="5"/>
    </row>
    <row r="5" spans="1:9" ht="56" customHeight="1" x14ac:dyDescent="0.35">
      <c r="A5" s="5"/>
      <c r="B5" s="9">
        <v>3</v>
      </c>
      <c r="C5" s="10" t="s">
        <v>94</v>
      </c>
      <c r="D5" s="11">
        <v>1</v>
      </c>
      <c r="E5" s="24">
        <v>3</v>
      </c>
      <c r="F5" s="13" t="s">
        <v>95</v>
      </c>
      <c r="G5" s="5"/>
      <c r="H5" s="25" t="s">
        <v>96</v>
      </c>
      <c r="I5" s="5"/>
    </row>
    <row r="6" spans="1:9" ht="68.5" x14ac:dyDescent="0.35">
      <c r="A6" s="5"/>
      <c r="B6" s="9">
        <v>4</v>
      </c>
      <c r="C6" s="10" t="s">
        <v>97</v>
      </c>
      <c r="D6" s="11">
        <v>0.5</v>
      </c>
      <c r="E6" s="24">
        <v>4</v>
      </c>
      <c r="F6" s="13" t="s">
        <v>98</v>
      </c>
      <c r="G6" s="5"/>
      <c r="H6" s="22" t="s">
        <v>99</v>
      </c>
      <c r="I6" s="5"/>
    </row>
    <row r="7" spans="1:9" ht="28.5" x14ac:dyDescent="0.35">
      <c r="A7" s="5"/>
      <c r="B7" s="9">
        <v>5</v>
      </c>
      <c r="C7" s="10" t="s">
        <v>100</v>
      </c>
      <c r="D7" s="11">
        <v>1</v>
      </c>
      <c r="E7" s="24">
        <v>5</v>
      </c>
      <c r="F7" s="13" t="s">
        <v>101</v>
      </c>
      <c r="G7" s="5"/>
      <c r="H7" s="26" t="s">
        <v>102</v>
      </c>
      <c r="I7" s="5"/>
    </row>
    <row r="8" spans="1:9" ht="65" x14ac:dyDescent="0.35">
      <c r="A8" s="5"/>
      <c r="B8" s="9">
        <v>6</v>
      </c>
      <c r="C8" s="10" t="s">
        <v>103</v>
      </c>
      <c r="D8" s="11">
        <v>2</v>
      </c>
      <c r="E8" s="24">
        <v>3</v>
      </c>
      <c r="F8" s="13" t="s">
        <v>104</v>
      </c>
      <c r="G8" s="5"/>
      <c r="H8" s="14" t="s">
        <v>105</v>
      </c>
      <c r="I8" s="5"/>
    </row>
    <row r="9" spans="1:9" ht="52.5" x14ac:dyDescent="0.35">
      <c r="A9" s="5"/>
      <c r="B9" s="9">
        <v>7</v>
      </c>
      <c r="C9" s="10" t="s">
        <v>106</v>
      </c>
      <c r="D9" s="11">
        <v>-1</v>
      </c>
      <c r="E9" s="24">
        <v>3</v>
      </c>
      <c r="F9" s="13" t="s">
        <v>107</v>
      </c>
      <c r="G9" s="5"/>
      <c r="H9" s="14" t="s">
        <v>108</v>
      </c>
      <c r="I9" s="5"/>
    </row>
    <row r="10" spans="1:9" ht="62" x14ac:dyDescent="0.35">
      <c r="A10" s="5"/>
      <c r="B10" s="9">
        <v>8</v>
      </c>
      <c r="C10" s="10" t="s">
        <v>109</v>
      </c>
      <c r="D10" s="11">
        <v>-1</v>
      </c>
      <c r="E10" s="24"/>
      <c r="F10" s="13" t="s">
        <v>110</v>
      </c>
      <c r="G10" s="5"/>
      <c r="H10" s="14" t="s">
        <v>111</v>
      </c>
      <c r="I10" s="5"/>
    </row>
    <row r="11" spans="1:9" ht="15.75" customHeight="1" x14ac:dyDescent="0.4">
      <c r="A11" s="5"/>
      <c r="B11" s="45" t="s">
        <v>112</v>
      </c>
      <c r="C11" s="46"/>
      <c r="D11" s="15"/>
      <c r="E11" s="16">
        <f t="array" ref="E11">1.4-(0.03*SUM(D3:D10*E3:E10))</f>
        <v>0.76999999999999991</v>
      </c>
      <c r="F11" s="17"/>
      <c r="G11" s="5"/>
      <c r="H11" s="5"/>
      <c r="I11" s="5"/>
    </row>
    <row r="12" spans="1:9" ht="15.75" customHeight="1" x14ac:dyDescent="0.25">
      <c r="A12" s="5"/>
      <c r="B12" s="5"/>
      <c r="C12" s="5"/>
      <c r="D12" s="5"/>
      <c r="E12" s="5"/>
      <c r="F12" s="5"/>
      <c r="G12" s="5"/>
      <c r="H12" s="5"/>
      <c r="I12" s="5"/>
    </row>
    <row r="13" spans="1:9" ht="15.75" customHeight="1" x14ac:dyDescent="0.35">
      <c r="A13" s="5"/>
      <c r="B13" s="5"/>
      <c r="C13" s="5"/>
      <c r="D13" s="5"/>
      <c r="E13" s="5"/>
      <c r="F13" s="19" t="s">
        <v>27</v>
      </c>
      <c r="G13" s="5"/>
      <c r="H13" s="5"/>
      <c r="I13" s="5"/>
    </row>
    <row r="14" spans="1:9" ht="15.75" customHeight="1" x14ac:dyDescent="0.25">
      <c r="A14" s="5"/>
      <c r="B14" s="5"/>
      <c r="C14" s="5"/>
      <c r="D14" s="5"/>
      <c r="E14" s="5"/>
      <c r="F14" s="20" t="s">
        <v>28</v>
      </c>
      <c r="G14" s="5"/>
      <c r="H14" s="5"/>
      <c r="I14" s="5"/>
    </row>
    <row r="15" spans="1:9" ht="15.75" customHeight="1" x14ac:dyDescent="0.25">
      <c r="A15" s="5"/>
      <c r="B15" s="5"/>
      <c r="C15" s="5"/>
      <c r="D15" s="5"/>
      <c r="E15" s="5"/>
      <c r="F15" s="20" t="s">
        <v>113</v>
      </c>
      <c r="G15" s="5"/>
      <c r="H15" s="5"/>
      <c r="I15" s="5"/>
    </row>
    <row r="16" spans="1:9" ht="15.75" customHeight="1" x14ac:dyDescent="0.25">
      <c r="A16" s="5"/>
      <c r="B16" s="5"/>
      <c r="C16" s="5"/>
      <c r="D16" s="5"/>
      <c r="E16" s="5"/>
      <c r="F16" s="21" t="s">
        <v>30</v>
      </c>
      <c r="G16" s="5"/>
      <c r="H16" s="5"/>
      <c r="I16" s="5"/>
    </row>
  </sheetData>
  <mergeCells count="3">
    <mergeCell ref="B2:C2"/>
    <mergeCell ref="H2:I2"/>
    <mergeCell ref="B11:C11"/>
  </mergeCells>
  <hyperlinks>
    <hyperlink ref="F14" r:id="rId1" xr:uid="{00000000-0004-0000-0500-000000000000}"/>
    <hyperlink ref="F15" r:id="rId2" xr:uid="{00000000-0004-0000-0500-000001000000}"/>
    <hyperlink ref="F1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36"/>
  <sheetViews>
    <sheetView tabSelected="1" workbookViewId="0">
      <selection activeCell="F24" sqref="F24"/>
    </sheetView>
  </sheetViews>
  <sheetFormatPr defaultColWidth="12.6328125" defaultRowHeight="15.75" customHeight="1" x14ac:dyDescent="0.25"/>
  <cols>
    <col min="3" max="3" width="15" customWidth="1"/>
    <col min="4" max="4" width="20.08984375" customWidth="1"/>
    <col min="5" max="5" width="30" customWidth="1"/>
    <col min="11" max="11" width="37.90625" customWidth="1"/>
  </cols>
  <sheetData>
    <row r="1" spans="1:13" ht="15.75" customHeight="1" x14ac:dyDescent="0.25">
      <c r="A1" s="5"/>
      <c r="B1" s="5"/>
      <c r="C1" s="5"/>
      <c r="D1" s="5"/>
      <c r="E1" s="5"/>
      <c r="F1" s="5"/>
      <c r="G1" s="5"/>
      <c r="H1" s="5"/>
      <c r="I1" s="5"/>
      <c r="J1" s="5"/>
      <c r="K1" s="5"/>
      <c r="L1" s="5"/>
      <c r="M1" s="5"/>
    </row>
    <row r="2" spans="1:13" ht="15.75" customHeight="1" x14ac:dyDescent="0.65">
      <c r="A2" s="58" t="s">
        <v>114</v>
      </c>
      <c r="B2" s="56"/>
      <c r="C2" s="56"/>
      <c r="D2" s="56"/>
      <c r="E2" s="56"/>
      <c r="F2" s="56"/>
      <c r="G2" s="56"/>
      <c r="H2" s="56"/>
      <c r="I2" s="56"/>
      <c r="J2" s="56"/>
      <c r="K2" s="56"/>
      <c r="L2" s="5"/>
      <c r="M2" s="5"/>
    </row>
    <row r="3" spans="1:13" ht="15.75" customHeight="1" x14ac:dyDescent="0.25">
      <c r="A3" s="5"/>
      <c r="B3" s="5"/>
      <c r="C3" s="5"/>
      <c r="D3" s="5"/>
      <c r="E3" s="5"/>
      <c r="F3" s="5"/>
      <c r="G3" s="5"/>
      <c r="H3" s="5"/>
      <c r="I3" s="5"/>
      <c r="J3" s="5"/>
      <c r="K3" s="5"/>
      <c r="L3" s="5"/>
      <c r="M3" s="5"/>
    </row>
    <row r="4" spans="1:13" ht="15.75" customHeight="1" x14ac:dyDescent="0.25">
      <c r="A4" s="5"/>
      <c r="B4" s="5"/>
      <c r="C4" s="5"/>
      <c r="D4" s="5"/>
      <c r="E4" s="5"/>
      <c r="F4" s="5"/>
      <c r="G4" s="5"/>
      <c r="H4" s="5"/>
      <c r="I4" s="5"/>
      <c r="J4" s="5"/>
      <c r="K4" s="5"/>
      <c r="L4" s="5"/>
      <c r="M4" s="5"/>
    </row>
    <row r="5" spans="1:13" ht="15.75" customHeight="1" x14ac:dyDescent="0.4">
      <c r="A5" s="5"/>
      <c r="B5" s="59" t="s">
        <v>115</v>
      </c>
      <c r="C5" s="60"/>
      <c r="D5" s="60"/>
      <c r="E5" s="48"/>
      <c r="F5" s="5"/>
      <c r="G5" s="5"/>
      <c r="H5" s="5"/>
      <c r="I5" s="5"/>
      <c r="J5" s="5"/>
      <c r="K5" s="16" t="s">
        <v>116</v>
      </c>
      <c r="L5" s="16" t="s">
        <v>117</v>
      </c>
      <c r="M5" s="5"/>
    </row>
    <row r="6" spans="1:13" ht="15.75" customHeight="1" x14ac:dyDescent="0.35">
      <c r="A6" s="5"/>
      <c r="B6" s="61" t="s">
        <v>118</v>
      </c>
      <c r="C6" s="40"/>
      <c r="D6" s="27" t="s">
        <v>119</v>
      </c>
      <c r="E6" s="28">
        <f>Technical!E16</f>
        <v>1.075</v>
      </c>
      <c r="F6" s="5"/>
      <c r="G6" s="5"/>
      <c r="H6" s="5"/>
      <c r="I6" s="5"/>
      <c r="J6" s="5"/>
      <c r="K6" s="29" t="s">
        <v>120</v>
      </c>
      <c r="L6" s="30">
        <v>30</v>
      </c>
      <c r="M6" s="5"/>
    </row>
    <row r="7" spans="1:13" ht="15.75" customHeight="1" x14ac:dyDescent="0.35">
      <c r="A7" s="5"/>
      <c r="B7" s="61" t="s">
        <v>121</v>
      </c>
      <c r="C7" s="40"/>
      <c r="D7" s="27" t="s">
        <v>122</v>
      </c>
      <c r="E7" s="28">
        <f>Environmental!E11</f>
        <v>0.76999999999999991</v>
      </c>
      <c r="F7" s="5"/>
      <c r="G7" s="5"/>
      <c r="H7" s="5"/>
      <c r="I7" s="5"/>
      <c r="J7" s="5"/>
      <c r="K7" s="29" t="s">
        <v>123</v>
      </c>
      <c r="L7" s="30" t="s">
        <v>124</v>
      </c>
      <c r="M7" s="5"/>
    </row>
    <row r="8" spans="1:13" ht="15.75" customHeight="1" x14ac:dyDescent="0.35">
      <c r="A8" s="5"/>
      <c r="B8" s="61" t="s">
        <v>125</v>
      </c>
      <c r="C8" s="40"/>
      <c r="D8" s="31" t="s">
        <v>126</v>
      </c>
      <c r="E8" s="28">
        <f>'Use Case'!E6</f>
        <v>90</v>
      </c>
      <c r="F8" s="5"/>
      <c r="G8" s="5"/>
      <c r="H8" s="5"/>
      <c r="I8" s="5"/>
      <c r="J8" s="5"/>
      <c r="K8" s="29" t="s">
        <v>127</v>
      </c>
      <c r="L8" s="30">
        <v>18</v>
      </c>
      <c r="M8" s="5"/>
    </row>
    <row r="9" spans="1:13" ht="15.75" customHeight="1" x14ac:dyDescent="0.35">
      <c r="A9" s="5"/>
      <c r="B9" s="61" t="s">
        <v>128</v>
      </c>
      <c r="C9" s="40"/>
      <c r="D9" s="27" t="s">
        <v>129</v>
      </c>
      <c r="E9" s="28">
        <f>Actor!E6</f>
        <v>8</v>
      </c>
      <c r="F9" s="5"/>
      <c r="G9" s="5"/>
      <c r="H9" s="5"/>
      <c r="I9" s="5"/>
      <c r="J9" s="5"/>
      <c r="K9" s="29" t="s">
        <v>130</v>
      </c>
      <c r="L9" s="32" t="s">
        <v>131</v>
      </c>
      <c r="M9" s="5"/>
    </row>
    <row r="10" spans="1:13" ht="15.75" customHeight="1" x14ac:dyDescent="0.35">
      <c r="A10" s="5"/>
      <c r="B10" s="62" t="s">
        <v>132</v>
      </c>
      <c r="C10" s="63"/>
      <c r="D10" s="63"/>
      <c r="E10" s="50"/>
      <c r="F10" s="5"/>
      <c r="G10" s="5"/>
      <c r="H10" s="5"/>
      <c r="I10" s="5"/>
      <c r="J10" s="5"/>
      <c r="K10" s="29" t="s">
        <v>133</v>
      </c>
      <c r="L10" s="30" t="s">
        <v>134</v>
      </c>
      <c r="M10" s="5"/>
    </row>
    <row r="11" spans="1:13" ht="15.75" customHeight="1" x14ac:dyDescent="0.35">
      <c r="A11" s="5"/>
      <c r="B11" s="61" t="s">
        <v>135</v>
      </c>
      <c r="C11" s="40"/>
      <c r="D11" s="31" t="s">
        <v>136</v>
      </c>
      <c r="E11" s="33">
        <f>(E8+E9)*E6*E7</f>
        <v>81.119499999999988</v>
      </c>
      <c r="F11" s="5"/>
      <c r="G11" s="5"/>
      <c r="H11" s="5"/>
      <c r="I11" s="5"/>
      <c r="J11" s="5"/>
      <c r="K11" s="29" t="s">
        <v>137</v>
      </c>
      <c r="L11" s="30" t="s">
        <v>138</v>
      </c>
      <c r="M11" s="5"/>
    </row>
    <row r="12" spans="1:13" ht="15.75" customHeight="1" x14ac:dyDescent="0.35">
      <c r="A12" s="5"/>
      <c r="B12" s="62" t="s">
        <v>139</v>
      </c>
      <c r="C12" s="63"/>
      <c r="D12" s="63"/>
      <c r="E12" s="50"/>
      <c r="F12" s="5"/>
      <c r="G12" s="5"/>
      <c r="H12" s="5"/>
      <c r="I12" s="5"/>
      <c r="J12" s="5"/>
      <c r="K12" s="5"/>
      <c r="L12" s="5"/>
      <c r="M12" s="5"/>
    </row>
    <row r="13" spans="1:13" ht="15.75" customHeight="1" x14ac:dyDescent="0.35">
      <c r="A13" s="5"/>
      <c r="B13" s="61" t="s">
        <v>140</v>
      </c>
      <c r="C13" s="40"/>
      <c r="D13" s="31" t="s">
        <v>141</v>
      </c>
      <c r="E13" s="34">
        <v>20</v>
      </c>
      <c r="F13" s="64" t="s">
        <v>142</v>
      </c>
      <c r="G13" s="44"/>
      <c r="H13" s="44"/>
      <c r="I13" s="44"/>
      <c r="J13" s="44"/>
      <c r="K13" s="44"/>
      <c r="L13" s="44"/>
      <c r="M13" s="44"/>
    </row>
    <row r="14" spans="1:13" ht="15.75" customHeight="1" x14ac:dyDescent="0.25">
      <c r="A14" s="5"/>
      <c r="B14" s="65"/>
      <c r="C14" s="63"/>
      <c r="D14" s="63"/>
      <c r="E14" s="50"/>
      <c r="F14" s="5"/>
      <c r="G14" s="5"/>
      <c r="H14" s="5"/>
      <c r="I14" s="5"/>
      <c r="J14" s="5"/>
      <c r="K14" s="5"/>
      <c r="L14" s="5"/>
      <c r="M14" s="5"/>
    </row>
    <row r="15" spans="1:13" ht="15.75" customHeight="1" x14ac:dyDescent="0.4">
      <c r="A15" s="5"/>
      <c r="B15" s="66" t="s">
        <v>143</v>
      </c>
      <c r="C15" s="51"/>
      <c r="D15" s="46"/>
      <c r="E15" s="35">
        <f>E11*E13</f>
        <v>1622.3899999999999</v>
      </c>
      <c r="F15" s="5" t="s">
        <v>144</v>
      </c>
      <c r="G15" s="5"/>
      <c r="H15" s="5"/>
      <c r="I15" s="5"/>
      <c r="J15" s="5"/>
      <c r="K15" s="5"/>
      <c r="L15" s="5"/>
      <c r="M15" s="5"/>
    </row>
    <row r="16" spans="1:13" ht="15.75" customHeight="1" x14ac:dyDescent="0.25">
      <c r="A16" s="5"/>
      <c r="B16" s="5"/>
      <c r="C16" s="5"/>
      <c r="D16" s="5"/>
      <c r="E16" s="5"/>
      <c r="F16" s="5"/>
      <c r="G16" s="5"/>
      <c r="H16" s="5"/>
      <c r="I16" s="5"/>
      <c r="J16" s="5"/>
      <c r="K16" s="5"/>
      <c r="L16" s="5"/>
      <c r="M16" s="5"/>
    </row>
    <row r="17" spans="1:13" ht="15.75" customHeight="1" x14ac:dyDescent="0.25">
      <c r="A17" s="5"/>
      <c r="B17" s="5"/>
      <c r="C17" s="5"/>
      <c r="D17" s="5"/>
      <c r="E17" s="5"/>
      <c r="F17" s="5"/>
      <c r="G17" s="5"/>
      <c r="H17" s="5"/>
      <c r="I17" s="5"/>
      <c r="J17" s="5"/>
      <c r="K17" s="5"/>
      <c r="L17" s="5"/>
      <c r="M17" s="5"/>
    </row>
    <row r="18" spans="1:13" ht="15.75" customHeight="1" x14ac:dyDescent="0.4">
      <c r="A18" s="5"/>
      <c r="B18" s="67" t="s">
        <v>145</v>
      </c>
      <c r="C18" s="63"/>
      <c r="D18" s="40"/>
      <c r="E18" s="4">
        <v>8</v>
      </c>
      <c r="F18" s="36" t="s">
        <v>146</v>
      </c>
      <c r="G18" s="5"/>
      <c r="H18" s="5"/>
      <c r="I18" s="5"/>
      <c r="J18" s="5"/>
      <c r="K18" s="5"/>
      <c r="L18" s="5"/>
      <c r="M18" s="5"/>
    </row>
    <row r="19" spans="1:13" ht="15.75" customHeight="1" x14ac:dyDescent="0.4">
      <c r="A19" s="5"/>
      <c r="B19" s="67" t="s">
        <v>147</v>
      </c>
      <c r="C19" s="63"/>
      <c r="D19" s="40"/>
      <c r="E19" s="11">
        <f>E15/E18</f>
        <v>202.79874999999998</v>
      </c>
      <c r="F19" s="5"/>
      <c r="G19" s="5"/>
      <c r="H19" s="5"/>
      <c r="I19" s="5"/>
      <c r="J19" s="5"/>
      <c r="K19" s="5"/>
      <c r="L19" s="5"/>
      <c r="M19" s="5"/>
    </row>
    <row r="20" spans="1:13" ht="15.75" customHeight="1" x14ac:dyDescent="0.25">
      <c r="A20" s="5"/>
      <c r="B20" s="5"/>
      <c r="C20" s="5"/>
      <c r="D20" s="5"/>
      <c r="E20" s="5"/>
      <c r="F20" s="5"/>
      <c r="G20" s="5"/>
      <c r="H20" s="5"/>
      <c r="I20" s="5"/>
      <c r="J20" s="5"/>
      <c r="K20" s="5"/>
      <c r="L20" s="5"/>
      <c r="M20" s="5"/>
    </row>
    <row r="21" spans="1:13" ht="15.75" customHeight="1" x14ac:dyDescent="0.4">
      <c r="A21" s="5"/>
      <c r="B21" s="67" t="s">
        <v>148</v>
      </c>
      <c r="C21" s="63"/>
      <c r="D21" s="40"/>
      <c r="E21" s="37">
        <v>5000000</v>
      </c>
      <c r="F21" s="36" t="s">
        <v>149</v>
      </c>
      <c r="G21" s="5"/>
      <c r="H21" s="5"/>
      <c r="I21" s="5"/>
      <c r="J21" s="5"/>
      <c r="K21" s="5"/>
      <c r="L21" s="5"/>
      <c r="M21" s="5"/>
    </row>
    <row r="22" spans="1:13" ht="15.75" customHeight="1" x14ac:dyDescent="0.4">
      <c r="A22" s="5"/>
      <c r="B22" s="67" t="s">
        <v>150</v>
      </c>
      <c r="C22" s="63"/>
      <c r="D22" s="40"/>
      <c r="E22" s="11">
        <f>E11/E21</f>
        <v>1.6223899999999999E-5</v>
      </c>
      <c r="F22" s="5"/>
      <c r="G22" s="5"/>
      <c r="H22" s="5"/>
      <c r="I22" s="5"/>
      <c r="J22" s="5"/>
      <c r="K22" s="5"/>
      <c r="L22" s="5"/>
      <c r="M22" s="5"/>
    </row>
    <row r="23" spans="1:13" ht="15.75" customHeight="1" x14ac:dyDescent="0.25">
      <c r="A23" s="5"/>
      <c r="B23" s="5"/>
      <c r="C23" s="5"/>
      <c r="D23" s="5"/>
      <c r="E23" s="5"/>
      <c r="F23" s="5"/>
      <c r="G23" s="5"/>
      <c r="H23" s="5"/>
      <c r="I23" s="5"/>
      <c r="J23" s="5"/>
      <c r="K23" s="5"/>
      <c r="L23" s="5"/>
      <c r="M23" s="5"/>
    </row>
    <row r="24" spans="1:13" ht="12.5" x14ac:dyDescent="0.25">
      <c r="A24" s="5"/>
      <c r="B24" s="5"/>
      <c r="C24" s="5"/>
      <c r="D24" s="5"/>
      <c r="E24" s="5"/>
      <c r="F24" s="5"/>
      <c r="G24" s="5"/>
      <c r="H24" s="5"/>
      <c r="I24" s="5"/>
      <c r="J24" s="5"/>
      <c r="K24" s="5"/>
      <c r="L24" s="5"/>
      <c r="M24" s="5"/>
    </row>
    <row r="25" spans="1:13" ht="13.5" x14ac:dyDescent="0.35">
      <c r="A25" s="5"/>
      <c r="B25" s="5"/>
      <c r="C25" s="71" t="s">
        <v>27</v>
      </c>
      <c r="D25" s="44"/>
      <c r="E25" s="44"/>
      <c r="F25" s="5"/>
      <c r="G25" s="5"/>
      <c r="H25" s="5"/>
      <c r="I25" s="5"/>
      <c r="J25" s="5"/>
      <c r="K25" s="5"/>
      <c r="L25" s="5"/>
      <c r="M25" s="5"/>
    </row>
    <row r="26" spans="1:13" ht="12.5" x14ac:dyDescent="0.25">
      <c r="A26" s="5"/>
      <c r="B26" s="5"/>
      <c r="C26" s="70" t="s">
        <v>28</v>
      </c>
      <c r="D26" s="44"/>
      <c r="E26" s="44"/>
      <c r="F26" s="5"/>
      <c r="G26" s="5"/>
      <c r="H26" s="5"/>
      <c r="I26" s="5"/>
      <c r="J26" s="5"/>
      <c r="K26" s="5"/>
      <c r="L26" s="5"/>
      <c r="M26" s="5"/>
    </row>
    <row r="27" spans="1:13" ht="12.5" x14ac:dyDescent="0.25">
      <c r="A27" s="5"/>
      <c r="B27" s="5"/>
      <c r="C27" s="70" t="s">
        <v>151</v>
      </c>
      <c r="D27" s="44"/>
      <c r="E27" s="44"/>
      <c r="F27" s="5"/>
      <c r="G27" s="5"/>
      <c r="H27" s="5"/>
      <c r="I27" s="5"/>
      <c r="J27" s="5"/>
      <c r="K27" s="5"/>
      <c r="L27" s="5"/>
      <c r="M27" s="5"/>
    </row>
    <row r="28" spans="1:13" ht="12.5" x14ac:dyDescent="0.25">
      <c r="A28" s="5"/>
      <c r="B28" s="5"/>
      <c r="C28" s="72" t="s">
        <v>30</v>
      </c>
      <c r="D28" s="44"/>
      <c r="E28" s="44"/>
      <c r="F28" s="5"/>
      <c r="G28" s="5"/>
      <c r="H28" s="5"/>
      <c r="I28" s="5"/>
      <c r="J28" s="5"/>
      <c r="K28" s="5"/>
      <c r="L28" s="5"/>
      <c r="M28" s="5"/>
    </row>
    <row r="29" spans="1:13" ht="12.5" x14ac:dyDescent="0.25">
      <c r="A29" s="5"/>
      <c r="B29" s="5"/>
      <c r="C29" s="5"/>
      <c r="D29" s="5"/>
      <c r="E29" s="5"/>
      <c r="F29" s="5"/>
      <c r="G29" s="5"/>
      <c r="H29" s="5"/>
      <c r="I29" s="5"/>
      <c r="J29" s="5"/>
      <c r="K29" s="5"/>
      <c r="L29" s="5"/>
      <c r="M29" s="5"/>
    </row>
    <row r="30" spans="1:13" ht="12.5" x14ac:dyDescent="0.25">
      <c r="A30" s="5"/>
      <c r="B30" s="5"/>
      <c r="C30" s="5"/>
      <c r="D30" s="5"/>
      <c r="E30" s="5"/>
      <c r="F30" s="5"/>
      <c r="G30" s="5"/>
      <c r="H30" s="5"/>
      <c r="I30" s="5"/>
      <c r="J30" s="5"/>
      <c r="K30" s="5"/>
      <c r="L30" s="5"/>
      <c r="M30" s="5"/>
    </row>
    <row r="31" spans="1:13" ht="15.5" x14ac:dyDescent="0.35">
      <c r="A31" s="5"/>
      <c r="B31" s="5"/>
      <c r="C31" s="68" t="s">
        <v>152</v>
      </c>
      <c r="D31" s="63"/>
      <c r="E31" s="40"/>
      <c r="F31" s="5"/>
      <c r="G31" s="5"/>
      <c r="H31" s="5"/>
      <c r="I31" s="5"/>
      <c r="J31" s="5"/>
      <c r="K31" s="5"/>
      <c r="L31" s="5"/>
      <c r="M31" s="5"/>
    </row>
    <row r="32" spans="1:13" ht="13" x14ac:dyDescent="0.3">
      <c r="A32" s="5"/>
      <c r="B32" s="5"/>
      <c r="C32" s="38">
        <v>0</v>
      </c>
      <c r="D32" s="69" t="s">
        <v>153</v>
      </c>
      <c r="E32" s="56"/>
      <c r="F32" s="5"/>
      <c r="G32" s="5"/>
      <c r="H32" s="5"/>
      <c r="I32" s="5"/>
      <c r="J32" s="5"/>
      <c r="K32" s="5"/>
      <c r="L32" s="5"/>
      <c r="M32" s="5"/>
    </row>
    <row r="33" spans="1:13" ht="13" x14ac:dyDescent="0.3">
      <c r="A33" s="5"/>
      <c r="B33" s="5"/>
      <c r="C33" s="38">
        <v>1</v>
      </c>
      <c r="D33" s="70" t="s">
        <v>154</v>
      </c>
      <c r="E33" s="44"/>
      <c r="F33" s="5"/>
      <c r="G33" s="5"/>
      <c r="H33" s="5"/>
      <c r="I33" s="5"/>
      <c r="J33" s="5"/>
      <c r="K33" s="5"/>
      <c r="L33" s="5"/>
      <c r="M33" s="5"/>
    </row>
    <row r="34" spans="1:13" ht="13" x14ac:dyDescent="0.3">
      <c r="A34" s="5"/>
      <c r="B34" s="5"/>
      <c r="C34" s="38">
        <v>2</v>
      </c>
      <c r="D34" s="70" t="s">
        <v>155</v>
      </c>
      <c r="E34" s="44"/>
      <c r="F34" s="5"/>
      <c r="G34" s="5"/>
      <c r="H34" s="5"/>
      <c r="I34" s="5"/>
      <c r="J34" s="5"/>
      <c r="K34" s="5"/>
      <c r="L34" s="5"/>
      <c r="M34" s="5"/>
    </row>
    <row r="35" spans="1:13" ht="13" x14ac:dyDescent="0.3">
      <c r="A35" s="5"/>
      <c r="B35" s="5"/>
      <c r="C35" s="38">
        <v>3</v>
      </c>
      <c r="D35" s="70" t="s">
        <v>156</v>
      </c>
      <c r="E35" s="44"/>
      <c r="F35" s="5"/>
      <c r="G35" s="5"/>
      <c r="H35" s="5"/>
      <c r="I35" s="5"/>
      <c r="J35" s="5"/>
      <c r="K35" s="5"/>
      <c r="L35" s="5"/>
      <c r="M35" s="5"/>
    </row>
    <row r="36" spans="1:13" ht="13" x14ac:dyDescent="0.3">
      <c r="A36" s="5"/>
      <c r="B36" s="5"/>
      <c r="C36" s="38">
        <v>4</v>
      </c>
      <c r="D36" s="70" t="s">
        <v>157</v>
      </c>
      <c r="E36" s="44"/>
      <c r="F36" s="5"/>
      <c r="G36" s="5"/>
      <c r="H36" s="5"/>
      <c r="I36" s="5"/>
      <c r="J36" s="5"/>
      <c r="K36" s="5"/>
      <c r="L36" s="5"/>
      <c r="M36" s="5"/>
    </row>
  </sheetData>
  <mergeCells count="27">
    <mergeCell ref="D32:E32"/>
    <mergeCell ref="D33:E33"/>
    <mergeCell ref="D34:E34"/>
    <mergeCell ref="D35:E35"/>
    <mergeCell ref="D36:E36"/>
    <mergeCell ref="F13:M13"/>
    <mergeCell ref="B14:E14"/>
    <mergeCell ref="B15:D15"/>
    <mergeCell ref="B18:D18"/>
    <mergeCell ref="C31:E31"/>
    <mergeCell ref="B19:D19"/>
    <mergeCell ref="B21:D21"/>
    <mergeCell ref="B22:D22"/>
    <mergeCell ref="C25:E25"/>
    <mergeCell ref="C26:E26"/>
    <mergeCell ref="C27:E27"/>
    <mergeCell ref="C28:E28"/>
    <mergeCell ref="B9:C9"/>
    <mergeCell ref="B10:E10"/>
    <mergeCell ref="B11:C11"/>
    <mergeCell ref="B12:E12"/>
    <mergeCell ref="B13:C13"/>
    <mergeCell ref="A2:K2"/>
    <mergeCell ref="B5:E5"/>
    <mergeCell ref="B6:C6"/>
    <mergeCell ref="B7:C7"/>
    <mergeCell ref="B8:C8"/>
  </mergeCells>
  <hyperlinks>
    <hyperlink ref="C26" r:id="rId1" xr:uid="{00000000-0004-0000-0600-000000000000}"/>
    <hyperlink ref="C27" r:id="rId2" xr:uid="{00000000-0004-0000-0600-000001000000}"/>
    <hyperlink ref="C28" r:id="rId3" xr:uid="{00000000-0004-0000-06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Petunjuk Pengerjaan</vt:lpstr>
      <vt:lpstr>Sheet2</vt:lpstr>
      <vt:lpstr>Actor</vt:lpstr>
      <vt:lpstr>Use Case</vt:lpstr>
      <vt:lpstr>Technical</vt:lpstr>
      <vt:lpstr>Environmental</vt:lpstr>
      <vt:lpstr>Final 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Farrel</dc:creator>
  <cp:lastModifiedBy>Administrator</cp:lastModifiedBy>
  <dcterms:created xsi:type="dcterms:W3CDTF">2025-07-11T07:39:20Z</dcterms:created>
  <dcterms:modified xsi:type="dcterms:W3CDTF">2025-07-11T07:39:20Z</dcterms:modified>
</cp:coreProperties>
</file>