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nmay\Personal\Scripts\med_inventory\data\"/>
    </mc:Choice>
  </mc:AlternateContent>
  <xr:revisionPtr revIDLastSave="0" documentId="13_ncr:1_{4FA8DED4-BB2A-4220-8061-2FF55E617EA1}" xr6:coauthVersionLast="47" xr6:coauthVersionMax="47" xr10:uidLastSave="{00000000-0000-0000-0000-000000000000}"/>
  <bookViews>
    <workbookView xWindow="-108" yWindow="-108" windowWidth="23256" windowHeight="12456" activeTab="3" xr2:uid="{A507D7FA-51C5-45C0-A38F-D80B3E96AEB8}"/>
  </bookViews>
  <sheets>
    <sheet name="MedicinesTb" sheetId="1" r:id="rId1"/>
    <sheet name="BatchesTb" sheetId="2" r:id="rId2"/>
    <sheet name="SuppliersTb" sheetId="5" r:id="rId3"/>
    <sheet name="DailyDosageT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E2" i="1"/>
  <c r="F9" i="3"/>
  <c r="F15" i="3"/>
  <c r="F14" i="3"/>
  <c r="F13" i="3"/>
  <c r="F12" i="3"/>
  <c r="F11" i="3"/>
  <c r="F10" i="3"/>
  <c r="F8" i="3"/>
  <c r="F7" i="3"/>
  <c r="F6" i="3"/>
  <c r="F5" i="3"/>
  <c r="F4" i="3"/>
  <c r="F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2" i="3"/>
  <c r="H2" i="1" l="1"/>
  <c r="E21" i="1"/>
  <c r="H21" i="1" s="1"/>
  <c r="E10" i="1"/>
  <c r="H10" i="1" s="1"/>
  <c r="E24" i="1"/>
  <c r="H24" i="1" s="1"/>
  <c r="E16" i="1"/>
  <c r="H16" i="1" s="1"/>
  <c r="E33" i="1"/>
  <c r="H33" i="1" s="1"/>
  <c r="E22" i="1"/>
  <c r="H22" i="1" s="1"/>
  <c r="E11" i="1"/>
  <c r="H11" i="1" s="1"/>
  <c r="E6" i="1"/>
  <c r="H6" i="1" s="1"/>
  <c r="E7" i="1"/>
  <c r="H7" i="1" s="1"/>
  <c r="E23" i="1"/>
  <c r="H23" i="1" s="1"/>
  <c r="E17" i="1"/>
  <c r="H17" i="1" s="1"/>
  <c r="E8" i="1"/>
  <c r="H8" i="1" s="1"/>
  <c r="E31" i="1"/>
  <c r="H31" i="1" s="1"/>
  <c r="E26" i="1"/>
  <c r="H26" i="1" s="1"/>
  <c r="E15" i="1"/>
  <c r="H15" i="1" s="1"/>
  <c r="E19" i="1"/>
  <c r="H19" i="1" s="1"/>
  <c r="E4" i="1"/>
  <c r="H4" i="1" s="1"/>
  <c r="E27" i="1"/>
  <c r="H27" i="1" s="1"/>
  <c r="E28" i="1"/>
  <c r="H28" i="1" s="1"/>
  <c r="E30" i="1"/>
  <c r="H30" i="1" s="1"/>
  <c r="E20" i="1"/>
  <c r="H20" i="1" s="1"/>
  <c r="E18" i="1"/>
  <c r="H18" i="1" s="1"/>
  <c r="E3" i="1"/>
  <c r="H3" i="1" s="1"/>
  <c r="E32" i="1"/>
  <c r="H32" i="1" s="1"/>
  <c r="E5" i="1"/>
  <c r="H5" i="1" s="1"/>
  <c r="E29" i="1"/>
  <c r="H29" i="1" s="1"/>
  <c r="E34" i="1"/>
  <c r="H34" i="1" s="1"/>
  <c r="E14" i="1"/>
  <c r="H14" i="1" s="1"/>
  <c r="E12" i="1"/>
  <c r="H12" i="1" s="1"/>
  <c r="E25" i="1"/>
  <c r="H25" i="1" s="1"/>
  <c r="E13" i="1"/>
  <c r="H13" i="1" s="1"/>
  <c r="E9" i="1"/>
  <c r="H9" i="1" s="1"/>
</calcChain>
</file>

<file path=xl/sharedStrings.xml><?xml version="1.0" encoding="utf-8"?>
<sst xmlns="http://schemas.openxmlformats.org/spreadsheetml/2006/main" count="205" uniqueCount="147">
  <si>
    <t>Hepagress</t>
  </si>
  <si>
    <t>Lactoferrin + Bacillus clausii</t>
  </si>
  <si>
    <t>Support digestion</t>
  </si>
  <si>
    <t>Brevipil 50</t>
  </si>
  <si>
    <t>Brivaracetam (50 mg)</t>
  </si>
  <si>
    <t>Prevent fits</t>
  </si>
  <si>
    <t>Centrivive</t>
  </si>
  <si>
    <t>3-N-Butylphthalide + Nicotinamide</t>
  </si>
  <si>
    <t>Brain blood flow</t>
  </si>
  <si>
    <t>Preva Gold 10</t>
  </si>
  <si>
    <t>Aspirin (75 mg)+ Rosuvastatin (10mg)+ Clopidogrel (75 mg)</t>
  </si>
  <si>
    <t>Heart protection</t>
  </si>
  <si>
    <t>Metformin 500</t>
  </si>
  <si>
    <t>Metformin (500 mg)</t>
  </si>
  <si>
    <t>Lower sugar</t>
  </si>
  <si>
    <t>Linagliptin 5</t>
  </si>
  <si>
    <t>Linagliptin (5 mg)</t>
  </si>
  <si>
    <t>Trajenta Duo</t>
  </si>
  <si>
    <t>Metformin (500 mg)+ Linagliptin (5 mg)</t>
  </si>
  <si>
    <t>Amtas 5</t>
  </si>
  <si>
    <t>Amlodipine (5 mg)</t>
  </si>
  <si>
    <t>Help blood flow</t>
  </si>
  <si>
    <t>Rosuvastatin 10</t>
  </si>
  <si>
    <t>Rosuvastatin (10 mg)</t>
  </si>
  <si>
    <t>Lower cholesterol</t>
  </si>
  <si>
    <t>Nitrocontin 2.6</t>
  </si>
  <si>
    <t>Nitroglycerin (2.6 mg)</t>
  </si>
  <si>
    <t>Ease chest pain</t>
  </si>
  <si>
    <t>Galvus Met</t>
  </si>
  <si>
    <t>Vildagliptin (50 mg)+ Metformin Hydrochloride (500 mg)</t>
  </si>
  <si>
    <t>Esogress 40</t>
  </si>
  <si>
    <t>Esomeprazole (40 mg)</t>
  </si>
  <si>
    <t>Reduce acidity</t>
  </si>
  <si>
    <t>Ferrium</t>
  </si>
  <si>
    <t>Iron supplement</t>
  </si>
  <si>
    <t>Boost iron</t>
  </si>
  <si>
    <t>Pantocid 40</t>
  </si>
  <si>
    <t>Pantoprazole (40 mg)</t>
  </si>
  <si>
    <t>Cranpac</t>
  </si>
  <si>
    <t>Cranberry extract</t>
  </si>
  <si>
    <t>Urine health</t>
  </si>
  <si>
    <t>Multivitamin</t>
  </si>
  <si>
    <t>Multivitamins</t>
  </si>
  <si>
    <t>General health</t>
  </si>
  <si>
    <t>Preva Gold 20</t>
  </si>
  <si>
    <t>Aspirin (75 mg)+ Rosuvastatin (20mg)+ Clopidogrel (75 mg)</t>
  </si>
  <si>
    <t>Amtas 2.5</t>
  </si>
  <si>
    <t>Amlodipine (2.5 mg)</t>
  </si>
  <si>
    <t>Olan 5</t>
  </si>
  <si>
    <t>Olanzapine (5 mg)</t>
  </si>
  <si>
    <t>Mania</t>
  </si>
  <si>
    <t>Strocit Plus</t>
  </si>
  <si>
    <t>Citicoline (500 mg)+ Piracetam (800 mg)</t>
  </si>
  <si>
    <t>Brain support</t>
  </si>
  <si>
    <t>Drotin 40</t>
  </si>
  <si>
    <t>Drotaverine (40 mg)</t>
  </si>
  <si>
    <t>Relieve cramps</t>
  </si>
  <si>
    <t>Nflox TZ</t>
  </si>
  <si>
    <t>Norfloxacin (400 mg)+ Tinidazole (600 mg)</t>
  </si>
  <si>
    <t>Kill infection</t>
  </si>
  <si>
    <t>Nucoxia 90</t>
  </si>
  <si>
    <t>Etoricoxib (90 mg)</t>
  </si>
  <si>
    <t>Pain relief</t>
  </si>
  <si>
    <t>Gabapin NT</t>
  </si>
  <si>
    <t>Gabapentin (400 mg)+ Nortriptyline (10 mg)</t>
  </si>
  <si>
    <t>Nerve pain</t>
  </si>
  <si>
    <t>Ketorol DT</t>
  </si>
  <si>
    <t>Ketorolac (10 mg)</t>
  </si>
  <si>
    <t>Dental Ache</t>
  </si>
  <si>
    <t>Mirago</t>
  </si>
  <si>
    <t>Mirabegron (25 mg)</t>
  </si>
  <si>
    <t>Bladder control</t>
  </si>
  <si>
    <t>Phytosafe</t>
  </si>
  <si>
    <t>Herbal formulation</t>
  </si>
  <si>
    <t>Liver support</t>
  </si>
  <si>
    <t>Elfolin Plus</t>
  </si>
  <si>
    <t>L-methylfolate + Mecobalamin + Pyridoxal 5-phosphate</t>
  </si>
  <si>
    <t>Nerve health</t>
  </si>
  <si>
    <t>Rapilif 4</t>
  </si>
  <si>
    <t>Silodosin (4 mg)</t>
  </si>
  <si>
    <t>Urine flow</t>
  </si>
  <si>
    <t>Melocure 5</t>
  </si>
  <si>
    <t>Melatonin (5 mg)</t>
  </si>
  <si>
    <t>Sleep support</t>
  </si>
  <si>
    <t>Zolfresh 10</t>
  </si>
  <si>
    <t>Zolpidem (10 mg)</t>
  </si>
  <si>
    <t>Emeset 8</t>
  </si>
  <si>
    <t>Ondansetron (8 mg)</t>
  </si>
  <si>
    <t>Stop vomiting</t>
  </si>
  <si>
    <t>Taxi O 200</t>
  </si>
  <si>
    <t>Cefixime (200 mg)</t>
  </si>
  <si>
    <t>Antibiotic (diarrhea)</t>
  </si>
  <si>
    <t>batch_no</t>
  </si>
  <si>
    <t>expiry_date</t>
  </si>
  <si>
    <t>medicine_id</t>
  </si>
  <si>
    <t>id</t>
  </si>
  <si>
    <t>medicine_name</t>
  </si>
  <si>
    <t>salt</t>
  </si>
  <si>
    <t>daily_dose</t>
  </si>
  <si>
    <t>reorder_level</t>
  </si>
  <si>
    <t>stock_units</t>
  </si>
  <si>
    <t>uses</t>
  </si>
  <si>
    <t>daily_dosage</t>
  </si>
  <si>
    <t>lead_time</t>
  </si>
  <si>
    <t>supplier_id</t>
  </si>
  <si>
    <t>supplier_name</t>
  </si>
  <si>
    <t>before_bf</t>
  </si>
  <si>
    <t>after_bf</t>
  </si>
  <si>
    <t>at_8pm</t>
  </si>
  <si>
    <t>after_dinner</t>
  </si>
  <si>
    <t>CGHS</t>
  </si>
  <si>
    <t>Online Stores</t>
  </si>
  <si>
    <t>Offline Chemists</t>
  </si>
  <si>
    <t>id_01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</si>
  <si>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</si>
  <si>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</si>
  <si>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</si>
  <si>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</si>
  <si>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</si>
  <si>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</si>
  <si>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</si>
  <si>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</si>
  <si>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</si>
  <si>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id_24</t>
  </si>
  <si>
    <t>id_25</t>
  </si>
  <si>
    <t>id_26</t>
  </si>
  <si>
    <t>id_27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</si>
  <si>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</si>
  <si>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</si>
  <si>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</si>
  <si>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</si>
  <si>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</si>
  <si>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</si>
  <si>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</si>
  <si>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</si>
  <si>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</si>
  <si>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id_40</t>
  </si>
  <si>
    <t>id_65</t>
  </si>
  <si>
    <t>id_02</t>
  </si>
  <si>
    <t>id_03</t>
  </si>
  <si>
    <t>id_04</t>
  </si>
  <si>
    <t>id_05</t>
  </si>
  <si>
    <t>id_06</t>
  </si>
  <si>
    <t>id_07</t>
  </si>
  <si>
    <t>id_08</t>
  </si>
  <si>
    <t>id_09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</si>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</sst>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5818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1" xfId="0" applyFont="1" applyBorder="1" applyAlignment="1">
      <alignment wrapText="1"/>
    </xf>
    <xf numFmtId="9" fontId="3" fillId="0" borderId="1" xfId="1" applyFont="1" applyBorder="1" applyAlignment="1">
      <alignment wrapText="1"/>
    </xf>
    <xf numFmtId="0" fontId="0" fillId="0" borderId="1" xfId="0" applyBorder="1"/>
    <xf numFmtId="0" fontId="0" fillId="0" borderId="6" xfId="0" applyBorder="1"/>
    <xf numFmtId="0" fontId="3" fillId="0" borderId="7" xfId="0" applyFont="1" applyBorder="1" applyAlignment="1">
      <alignment wrapText="1"/>
    </xf>
    <xf numFmtId="9" fontId="3" fillId="0" borderId="7" xfId="1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3" fillId="0" borderId="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0" fillId="0" borderId="3" xfId="0" applyBorder="1"/>
    <xf numFmtId="14" fontId="0" fillId="0" borderId="0" xfId="0" applyNumberFormat="1"/>
    <xf numFmtId="164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right" wrapText="1"/>
    </xf>
    <xf numFmtId="17" fontId="3" fillId="0" borderId="0" xfId="0" applyNumberFormat="1" applyFont="1" applyAlignment="1">
      <alignment horizontal="right" wrapText="1"/>
    </xf>
    <xf numFmtId="0" fontId="3" fillId="0" borderId="5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45818E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D3699-D2CF-441B-8471-886FA95BC159}" name="MedicinesTb" displayName="MedicinesTb" ref="A1:H34" totalsRowShown="0" headerRowDxfId="31" dataDxfId="29" headerRowBorderDxfId="30" tableBorderDxfId="28" totalsRowBorderDxfId="27">
  <autoFilter ref="A1:H34" xr:uid="{E2DD3699-D2CF-441B-8471-886FA95BC159}"/>
  <sortState xmlns:xlrd2="http://schemas.microsoft.com/office/spreadsheetml/2017/richdata2" ref="A2:H34">
    <sortCondition ref="A1:A34"/>
  </sortState>
  <tableColumns count="8">
    <tableColumn id="1" xr3:uid="{9B162DE6-B5EF-45DD-8977-6EFBE74C7024}" name="id" dataDxfId="4"/>
    <tableColumn id="2" xr3:uid="{2FC2D5EE-8A68-4444-9A85-270B72F6AFB6}" name="medicine_name" dataDxfId="26"/>
    <tableColumn id="3" xr3:uid="{2BD39926-95B1-483A-BA38-8DFAC530BCBA}" name="salt" dataDxfId="25"/>
    <tableColumn id="6" xr3:uid="{8E64B101-211D-4C18-AB91-12C055096E46}" name="uses" dataDxfId="24" dataCellStyle="Percent"/>
    <tableColumn id="4" xr3:uid="{C1677CE5-3233-49D4-8A42-72BEBB171C18}" name="daily_dose" dataDxfId="23">
      <calculatedColumnFormula>_xlfn.XLOOKUP(MedicinesTb[[#This Row],[id]],DailyDosageTb!$A$2:$A$15,DailyDosageTb!$F$2:$F$15,0)</calculatedColumnFormula>
    </tableColumn>
    <tableColumn id="7" xr3:uid="{FE1F0918-FA4B-4D8C-B718-15187F1137BA}" name="supplier_id" dataDxfId="22"/>
    <tableColumn id="8" xr3:uid="{FC432882-23A2-4A8A-9A78-CCCB7DDB8F2B}" name="lead_time" dataDxfId="21">
      <calculatedColumnFormula>_xlfn.XLOOKUP(MedicinesTb[[#This Row],[supplier_id]],SuppliersTb[supplier_id],SuppliersTb[lead_time])</calculatedColumnFormula>
    </tableColumn>
    <tableColumn id="5" xr3:uid="{419F2B3B-8B6B-4FF9-98EC-4465A1A49339}" name="reorder_level" dataDxfId="20">
      <calculatedColumnFormula>MedicinesTb[[#This Row],[daily_dose]]*MedicinesTb[[#This Row],[lead_time]]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F1518-36A9-44E4-97BA-B49FFDAB0348}" name="BatchesTb" displayName="BatchesTb" ref="A1:D35" totalsRowShown="0" headerRowDxfId="19" headerRowBorderDxfId="18" tableBorderDxfId="17" totalsRowBorderDxfId="16">
  <autoFilter ref="A1:D35" xr:uid="{1A0F1518-36A9-44E4-97BA-B49FFDAB0348}"/>
  <sortState xmlns:xlrd2="http://schemas.microsoft.com/office/spreadsheetml/2017/richdata2" ref="A2:D35">
    <sortCondition ref="B1:B35"/>
  </sortState>
  <tableColumns count="4">
    <tableColumn id="2" xr3:uid="{70139CED-99CB-4056-A2D5-0737FB3DE93D}" name="medicine_id" dataDxfId="3"/>
    <tableColumn id="3" xr3:uid="{8479BEAD-DEFD-40F8-95E0-F1242F2A0AD0}" name="batch_no" dataDxfId="2">
      <calculatedColumnFormula>RIGHT(BatchesTb[[#This Row],[medicine_id]], LEN(BatchesTb[[#This Row],[medicine_id]])-3) &amp; "_" &amp; COUNTIFS(BatchesTb[medicine_id],BatchesTb[[#This Row],[medicine_id]], BatchesTb[expiry_date],"&lt;="&amp;BatchesTb[[#This Row],[expiry_date]])</calculatedColumnFormula>
    </tableColumn>
    <tableColumn id="4" xr3:uid="{86263B11-11D3-4D36-821A-CA8903E6F712}" name="stock_units" dataDxfId="15"/>
    <tableColumn id="5" xr3:uid="{0E2E1000-450D-434F-9505-4603AD9BEA83}" name="expiry_dat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AA55BD-072C-425F-959A-0B578C517E80}" name="SuppliersTb" displayName="SuppliersTb" ref="A1:C4" totalsRowShown="0">
  <autoFilter ref="A1:C4" xr:uid="{F3AA55BD-072C-425F-959A-0B578C517E80}"/>
  <tableColumns count="3">
    <tableColumn id="1" xr3:uid="{6CAA1954-64E2-49CD-A559-256E47E08C52}" name="supplier_id"/>
    <tableColumn id="2" xr3:uid="{BD1A7192-D5C2-4EE3-9A3F-B7056645A160}" name="supplier_name"/>
    <tableColumn id="3" xr3:uid="{E938DB7B-D9FA-41F4-AE90-4423EFB1DA79}" name="lead_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9E568F-1213-447D-B8A4-F1DA6A78ACE9}" name="DailyDosageTb" displayName="DailyDosageTb" ref="A1:F15" totalsRowShown="0" headerRowDxfId="13" dataDxfId="11" headerRowBorderDxfId="12" tableBorderDxfId="10" totalsRowBorderDxfId="9">
  <autoFilter ref="A1:F15" xr:uid="{CE9E568F-1213-447D-B8A4-F1DA6A78ACE9}"/>
  <tableColumns count="6">
    <tableColumn id="1" xr3:uid="{E11BDF8C-38DF-45EB-AC31-737FC9379FE6}" name="medicine_id" dataDxfId="0"/>
    <tableColumn id="4" xr3:uid="{0EFAA124-F7E5-4185-B9C8-1370E3E01CBD}" name="before_bf" dataDxfId="1"/>
    <tableColumn id="5" xr3:uid="{93464B6B-F8EF-4112-A2B3-EFEBB7EE5074}" name="after_bf" dataDxfId="8"/>
    <tableColumn id="6" xr3:uid="{04A65E94-6AFD-4278-A24D-60C4A37D8E2E}" name="at_8pm" dataDxfId="7"/>
    <tableColumn id="7" xr3:uid="{07270D73-5571-4E0E-AB43-37091DA8DA80}" name="after_dinner" dataDxfId="6"/>
    <tableColumn id="8" xr3:uid="{9FB568AD-84AA-41F2-BB67-3E21DDAB01C0}" name="daily_dosage" dataDxfId="5">
      <calculatedColumnFormula>SUM(DailyDosageTb[[#This Row],[before_bf]:[after_dinner]])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F51C-D783-4FFD-BAF9-681FE0F3365D}">
  <dimension ref="A1:H34"/>
  <sheetViews>
    <sheetView workbookViewId="0">
      <selection activeCell="B22" sqref="B22"/>
    </sheetView>
  </sheetViews>
  <sheetFormatPr defaultRowHeight="14.4" x14ac:dyDescent="0.3"/>
  <cols>
    <col min="1" max="1" width="5.44140625" bestFit="1" customWidth="1"/>
    <col min="2" max="2" width="16.6640625" bestFit="1" customWidth="1"/>
    <col min="3" max="3" width="50.44140625" bestFit="1" customWidth="1"/>
    <col min="4" max="4" width="17.33203125" bestFit="1" customWidth="1"/>
    <col min="5" max="5" width="12.44140625" bestFit="1" customWidth="1"/>
    <col min="6" max="6" width="12.77734375" bestFit="1" customWidth="1"/>
    <col min="7" max="7" width="11.44140625" bestFit="1" customWidth="1"/>
    <col min="8" max="8" width="14.6640625" bestFit="1" customWidth="1"/>
    <col min="11" max="11" width="4.88671875" bestFit="1" customWidth="1"/>
    <col min="12" max="12" width="7" bestFit="1" customWidth="1"/>
    <col min="13" max="13" width="10.44140625" bestFit="1" customWidth="1"/>
    <col min="14" max="14" width="9.6640625" bestFit="1" customWidth="1"/>
    <col min="15" max="16" width="13.77734375" bestFit="1" customWidth="1"/>
    <col min="18" max="18" width="12.5546875" bestFit="1" customWidth="1"/>
    <col min="19" max="19" width="15.44140625" customWidth="1"/>
    <col min="20" max="20" width="18" bestFit="1" customWidth="1"/>
    <col min="21" max="21" width="18.77734375" bestFit="1" customWidth="1"/>
    <col min="22" max="22" width="16.88671875" bestFit="1" customWidth="1"/>
  </cols>
  <sheetData>
    <row r="1" spans="1:8" x14ac:dyDescent="0.3">
      <c r="A1" s="1" t="s">
        <v>95</v>
      </c>
      <c r="B1" s="2" t="s">
        <v>96</v>
      </c>
      <c r="C1" s="2" t="s">
        <v>97</v>
      </c>
      <c r="D1" s="2" t="s">
        <v>101</v>
      </c>
      <c r="E1" s="2" t="s">
        <v>98</v>
      </c>
      <c r="F1" s="3" t="s">
        <v>104</v>
      </c>
      <c r="G1" s="3" t="s">
        <v>103</v>
      </c>
      <c r="H1" s="3" t="s">
        <v>99</v>
      </c>
    </row>
    <row r="2" spans="1:8" x14ac:dyDescent="0.3">
      <c r="A2" s="25" t="s">
        <v>113</v>
      </c>
      <c r="B2" s="4" t="s">
        <v>0</v>
      </c>
      <c r="C2" s="4" t="s">
        <v>1</v>
      </c>
      <c r="D2" s="5" t="s">
        <v>2</v>
      </c>
      <c r="E2" s="6">
        <f>_xlfn.XLOOKUP(MedicinesTb[[#This Row],[id]],DailyDosageTb!$A$2:$A$15,DailyDosageTb!$F$2:$F$15,0)</f>
        <v>0</v>
      </c>
      <c r="F2" s="7">
        <v>2</v>
      </c>
      <c r="G2" s="7">
        <f>_xlfn.XLOOKUP(MedicinesTb[[#This Row],[supplier_id]],SuppliersTb[supplier_id],SuppliersTb[lead_time])</f>
        <v>4</v>
      </c>
      <c r="H2" s="7">
        <f>MedicinesTb[[#This Row],[daily_dose]]*MedicinesTb[[#This Row],[lead_time]]</f>
        <v>0</v>
      </c>
    </row>
    <row r="3" spans="1:8" x14ac:dyDescent="0.3">
      <c r="A3" t="s">
        <v>138</v>
      </c>
      <c r="B3" s="4" t="s">
        <v>3</v>
      </c>
      <c r="C3" s="4" t="s">
        <v>4</v>
      </c>
      <c r="D3" s="5" t="s">
        <v>5</v>
      </c>
      <c r="E3" s="6">
        <f>_xlfn.XLOOKUP(MedicinesTb[[#This Row],[id]],DailyDosageTb!$A$2:$A$15,DailyDosageTb!$F$2:$F$15,0)</f>
        <v>1</v>
      </c>
      <c r="F3" s="7">
        <v>1</v>
      </c>
      <c r="G3" s="7">
        <f>_xlfn.XLOOKUP(MedicinesTb[[#This Row],[supplier_id]],SuppliersTb[supplier_id],SuppliersTb[lead_time])</f>
        <v>10</v>
      </c>
      <c r="H3" s="7">
        <f>MedicinesTb[[#This Row],[daily_dose]]*MedicinesTb[[#This Row],[lead_time]]</f>
        <v>10</v>
      </c>
    </row>
    <row r="4" spans="1:8" x14ac:dyDescent="0.3">
      <c r="A4" t="s">
        <v>139</v>
      </c>
      <c r="B4" s="4" t="s">
        <v>6</v>
      </c>
      <c r="C4" s="4" t="s">
        <v>7</v>
      </c>
      <c r="D4" s="5" t="s">
        <v>8</v>
      </c>
      <c r="E4" s="6">
        <f>_xlfn.XLOOKUP(MedicinesTb[[#This Row],[id]],DailyDosageTb!$A$2:$A$15,DailyDosageTb!$F$2:$F$15,0)</f>
        <v>0</v>
      </c>
      <c r="F4" s="7">
        <v>1</v>
      </c>
      <c r="G4" s="7">
        <f>_xlfn.XLOOKUP(MedicinesTb[[#This Row],[supplier_id]],SuppliersTb[supplier_id],SuppliersTb[lead_time])</f>
        <v>10</v>
      </c>
      <c r="H4" s="7">
        <f>MedicinesTb[[#This Row],[daily_dose]]*MedicinesTb[[#This Row],[lead_time]]</f>
        <v>0</v>
      </c>
    </row>
    <row r="5" spans="1:8" x14ac:dyDescent="0.3">
      <c r="A5" t="s">
        <v>140</v>
      </c>
      <c r="B5" s="4" t="s">
        <v>9</v>
      </c>
      <c r="C5" s="4" t="s">
        <v>10</v>
      </c>
      <c r="D5" s="5" t="s">
        <v>11</v>
      </c>
      <c r="E5" s="6">
        <f>_xlfn.XLOOKUP(MedicinesTb[[#This Row],[id]],DailyDosageTb!$A$2:$A$15,DailyDosageTb!$F$2:$F$15,0)</f>
        <v>0</v>
      </c>
      <c r="F5" s="7">
        <v>1</v>
      </c>
      <c r="G5" s="7">
        <f>_xlfn.XLOOKUP(MedicinesTb[[#This Row],[supplier_id]],SuppliersTb[supplier_id],SuppliersTb[lead_time])</f>
        <v>10</v>
      </c>
      <c r="H5" s="7">
        <f>MedicinesTb[[#This Row],[daily_dose]]*MedicinesTb[[#This Row],[lead_time]]</f>
        <v>0</v>
      </c>
    </row>
    <row r="6" spans="1:8" x14ac:dyDescent="0.3">
      <c r="A6" t="s">
        <v>141</v>
      </c>
      <c r="B6" s="4" t="s">
        <v>12</v>
      </c>
      <c r="C6" s="4" t="s">
        <v>13</v>
      </c>
      <c r="D6" s="5" t="s">
        <v>14</v>
      </c>
      <c r="E6" s="6">
        <f>_xlfn.XLOOKUP(MedicinesTb[[#This Row],[id]],DailyDosageTb!$A$2:$A$15,DailyDosageTb!$F$2:$F$15,0)</f>
        <v>1</v>
      </c>
      <c r="F6" s="7">
        <v>1</v>
      </c>
      <c r="G6" s="7">
        <f>_xlfn.XLOOKUP(MedicinesTb[[#This Row],[supplier_id]],SuppliersTb[supplier_id],SuppliersTb[lead_time])</f>
        <v>10</v>
      </c>
      <c r="H6" s="7">
        <f>MedicinesTb[[#This Row],[daily_dose]]*MedicinesTb[[#This Row],[lead_time]]</f>
        <v>10</v>
      </c>
    </row>
    <row r="7" spans="1:8" x14ac:dyDescent="0.3">
      <c r="A7" t="s">
        <v>142</v>
      </c>
      <c r="B7" s="4" t="s">
        <v>15</v>
      </c>
      <c r="C7" s="4" t="s">
        <v>16</v>
      </c>
      <c r="D7" s="5" t="s">
        <v>14</v>
      </c>
      <c r="E7" s="6">
        <f>_xlfn.XLOOKUP(MedicinesTb[[#This Row],[id]],DailyDosageTb!$A$2:$A$15,DailyDosageTb!$F$2:$F$15,0)</f>
        <v>1</v>
      </c>
      <c r="F7" s="7">
        <v>1</v>
      </c>
      <c r="G7" s="7">
        <f>_xlfn.XLOOKUP(MedicinesTb[[#This Row],[supplier_id]],SuppliersTb[supplier_id],SuppliersTb[lead_time])</f>
        <v>10</v>
      </c>
      <c r="H7" s="7">
        <f>MedicinesTb[[#This Row],[daily_dose]]*MedicinesTb[[#This Row],[lead_time]]</f>
        <v>10</v>
      </c>
    </row>
    <row r="8" spans="1:8" x14ac:dyDescent="0.3">
      <c r="A8" t="s">
        <v>143</v>
      </c>
      <c r="B8" s="4" t="s">
        <v>17</v>
      </c>
      <c r="C8" s="4" t="s">
        <v>18</v>
      </c>
      <c r="D8" s="5" t="s">
        <v>14</v>
      </c>
      <c r="E8" s="6">
        <f>_xlfn.XLOOKUP(MedicinesTb[[#This Row],[id]],DailyDosageTb!$A$2:$A$15,DailyDosageTb!$F$2:$F$15,0)</f>
        <v>0</v>
      </c>
      <c r="F8" s="7">
        <v>1</v>
      </c>
      <c r="G8" s="7">
        <f>_xlfn.XLOOKUP(MedicinesTb[[#This Row],[supplier_id]],SuppliersTb[supplier_id],SuppliersTb[lead_time])</f>
        <v>10</v>
      </c>
      <c r="H8" s="7">
        <f>MedicinesTb[[#This Row],[daily_dose]]*MedicinesTb[[#This Row],[lead_time]]</f>
        <v>0</v>
      </c>
    </row>
    <row r="9" spans="1:8" x14ac:dyDescent="0.3">
      <c r="A9" t="s">
        <v>144</v>
      </c>
      <c r="B9" s="4" t="s">
        <v>19</v>
      </c>
      <c r="C9" s="4" t="s">
        <v>20</v>
      </c>
      <c r="D9" s="5" t="s">
        <v>21</v>
      </c>
      <c r="E9" s="6">
        <f>_xlfn.XLOOKUP(MedicinesTb[[#This Row],[id]],DailyDosageTb!$A$2:$A$15,DailyDosageTb!$F$2:$F$15,0)</f>
        <v>0</v>
      </c>
      <c r="F9" s="7">
        <v>1</v>
      </c>
      <c r="G9" s="7">
        <f>_xlfn.XLOOKUP(MedicinesTb[[#This Row],[supplier_id]],SuppliersTb[supplier_id],SuppliersTb[lead_time])</f>
        <v>10</v>
      </c>
      <c r="H9" s="7">
        <f>MedicinesTb[[#This Row],[daily_dose]]*MedicinesTb[[#This Row],[lead_time]]</f>
        <v>0</v>
      </c>
    </row>
    <row r="10" spans="1:8" x14ac:dyDescent="0.3">
      <c r="A10" t="s">
        <v>145</v>
      </c>
      <c r="B10" s="4" t="s">
        <v>22</v>
      </c>
      <c r="C10" s="4" t="s">
        <v>23</v>
      </c>
      <c r="D10" s="5" t="s">
        <v>24</v>
      </c>
      <c r="E10" s="6">
        <f>_xlfn.XLOOKUP(MedicinesTb[[#This Row],[id]],DailyDosageTb!$A$2:$A$15,DailyDosageTb!$F$2:$F$15,0)</f>
        <v>0</v>
      </c>
      <c r="F10" s="7">
        <v>1</v>
      </c>
      <c r="G10" s="7">
        <f>_xlfn.XLOOKUP(MedicinesTb[[#This Row],[supplier_id]],SuppliersTb[supplier_id],SuppliersTb[lead_time])</f>
        <v>10</v>
      </c>
      <c r="H10" s="7">
        <f>MedicinesTb[[#This Row],[daily_dose]]*MedicinesTb[[#This Row],[lead_time]]</f>
        <v>0</v>
      </c>
    </row>
    <row r="11" spans="1:8" x14ac:dyDescent="0.3">
      <c r="A11" t="s">
        <v>114</v>
      </c>
      <c r="B11" s="4" t="s">
        <v>25</v>
      </c>
      <c r="C11" s="4" t="s">
        <v>26</v>
      </c>
      <c r="D11" s="5" t="s">
        <v>27</v>
      </c>
      <c r="E11" s="6">
        <f>_xlfn.XLOOKUP(MedicinesTb[[#This Row],[id]],DailyDosageTb!$A$2:$A$15,DailyDosageTb!$F$2:$F$15,0)</f>
        <v>2</v>
      </c>
      <c r="F11" s="7">
        <v>1</v>
      </c>
      <c r="G11" s="7">
        <f>_xlfn.XLOOKUP(MedicinesTb[[#This Row],[supplier_id]],SuppliersTb[supplier_id],SuppliersTb[lead_time])</f>
        <v>10</v>
      </c>
      <c r="H11" s="7">
        <f>MedicinesTb[[#This Row],[daily_dose]]*MedicinesTb[[#This Row],[lead_time]]</f>
        <v>20</v>
      </c>
    </row>
    <row r="12" spans="1:8" x14ac:dyDescent="0.3">
      <c r="A12" t="s">
        <v>115</v>
      </c>
      <c r="B12" s="4" t="s">
        <v>28</v>
      </c>
      <c r="C12" s="4" t="s">
        <v>29</v>
      </c>
      <c r="D12" s="5" t="s">
        <v>14</v>
      </c>
      <c r="E12" s="6">
        <f>_xlfn.XLOOKUP(MedicinesTb[[#This Row],[id]],DailyDosageTb!$A$2:$A$15,DailyDosageTb!$F$2:$F$15,0)</f>
        <v>1</v>
      </c>
      <c r="F12" s="7">
        <v>1</v>
      </c>
      <c r="G12" s="7">
        <f>_xlfn.XLOOKUP(MedicinesTb[[#This Row],[supplier_id]],SuppliersTb[supplier_id],SuppliersTb[lead_time])</f>
        <v>10</v>
      </c>
      <c r="H12" s="7">
        <f>MedicinesTb[[#This Row],[daily_dose]]*MedicinesTb[[#This Row],[lead_time]]</f>
        <v>10</v>
      </c>
    </row>
    <row r="13" spans="1:8" x14ac:dyDescent="0.3">
      <c r="A13" t="s">
        <v>116</v>
      </c>
      <c r="B13" s="4" t="s">
        <v>30</v>
      </c>
      <c r="C13" s="4" t="s">
        <v>31</v>
      </c>
      <c r="D13" s="5" t="s">
        <v>32</v>
      </c>
      <c r="E13" s="6">
        <f>_xlfn.XLOOKUP(MedicinesTb[[#This Row],[id]],DailyDosageTb!$A$2:$A$15,DailyDosageTb!$F$2:$F$15,0)</f>
        <v>1</v>
      </c>
      <c r="F13" s="7">
        <v>1</v>
      </c>
      <c r="G13" s="7">
        <f>_xlfn.XLOOKUP(MedicinesTb[[#This Row],[supplier_id]],SuppliersTb[supplier_id],SuppliersTb[lead_time])</f>
        <v>10</v>
      </c>
      <c r="H13" s="7">
        <f>MedicinesTb[[#This Row],[daily_dose]]*MedicinesTb[[#This Row],[lead_time]]</f>
        <v>10</v>
      </c>
    </row>
    <row r="14" spans="1:8" x14ac:dyDescent="0.3">
      <c r="A14" t="s">
        <v>117</v>
      </c>
      <c r="B14" s="4" t="s">
        <v>33</v>
      </c>
      <c r="C14" s="4" t="s">
        <v>34</v>
      </c>
      <c r="D14" s="5" t="s">
        <v>35</v>
      </c>
      <c r="E14" s="6">
        <f>_xlfn.XLOOKUP(MedicinesTb[[#This Row],[id]],DailyDosageTb!$A$2:$A$15,DailyDosageTb!$F$2:$F$15,0)</f>
        <v>0</v>
      </c>
      <c r="F14" s="7">
        <v>2</v>
      </c>
      <c r="G14" s="7">
        <f>_xlfn.XLOOKUP(MedicinesTb[[#This Row],[supplier_id]],SuppliersTb[supplier_id],SuppliersTb[lead_time])</f>
        <v>4</v>
      </c>
      <c r="H14" s="7">
        <f>MedicinesTb[[#This Row],[daily_dose]]*MedicinesTb[[#This Row],[lead_time]]</f>
        <v>0</v>
      </c>
    </row>
    <row r="15" spans="1:8" x14ac:dyDescent="0.3">
      <c r="A15" t="s">
        <v>118</v>
      </c>
      <c r="B15" s="4" t="s">
        <v>36</v>
      </c>
      <c r="C15" s="4" t="s">
        <v>37</v>
      </c>
      <c r="D15" s="5" t="s">
        <v>32</v>
      </c>
      <c r="E15" s="6">
        <f>_xlfn.XLOOKUP(MedicinesTb[[#This Row],[id]],DailyDosageTb!$A$2:$A$15,DailyDosageTb!$F$2:$F$15,0)</f>
        <v>0</v>
      </c>
      <c r="F15" s="7">
        <v>1</v>
      </c>
      <c r="G15" s="7">
        <f>_xlfn.XLOOKUP(MedicinesTb[[#This Row],[supplier_id]],SuppliersTb[supplier_id],SuppliersTb[lead_time])</f>
        <v>10</v>
      </c>
      <c r="H15" s="7">
        <f>MedicinesTb[[#This Row],[daily_dose]]*MedicinesTb[[#This Row],[lead_time]]</f>
        <v>0</v>
      </c>
    </row>
    <row r="16" spans="1:8" x14ac:dyDescent="0.3">
      <c r="A16" t="s">
        <v>119</v>
      </c>
      <c r="B16" s="4" t="s">
        <v>38</v>
      </c>
      <c r="C16" s="4" t="s">
        <v>39</v>
      </c>
      <c r="D16" s="5" t="s">
        <v>40</v>
      </c>
      <c r="E16" s="6">
        <f>_xlfn.XLOOKUP(MedicinesTb[[#This Row],[id]],DailyDosageTb!$A$2:$A$15,DailyDosageTb!$F$2:$F$15,0)</f>
        <v>0</v>
      </c>
      <c r="F16" s="7">
        <v>2</v>
      </c>
      <c r="G16" s="7">
        <f>_xlfn.XLOOKUP(MedicinesTb[[#This Row],[supplier_id]],SuppliersTb[supplier_id],SuppliersTb[lead_time])</f>
        <v>4</v>
      </c>
      <c r="H16" s="7">
        <f>MedicinesTb[[#This Row],[daily_dose]]*MedicinesTb[[#This Row],[lead_time]]</f>
        <v>0</v>
      </c>
    </row>
    <row r="17" spans="1:8" x14ac:dyDescent="0.3">
      <c r="A17" t="s">
        <v>120</v>
      </c>
      <c r="B17" s="4" t="s">
        <v>41</v>
      </c>
      <c r="C17" s="4" t="s">
        <v>42</v>
      </c>
      <c r="D17" s="5" t="s">
        <v>43</v>
      </c>
      <c r="E17" s="6">
        <f>_xlfn.XLOOKUP(MedicinesTb[[#This Row],[id]],DailyDosageTb!$A$2:$A$15,DailyDosageTb!$F$2:$F$15,0)</f>
        <v>0</v>
      </c>
      <c r="F17" s="7">
        <v>2</v>
      </c>
      <c r="G17" s="7">
        <f>_xlfn.XLOOKUP(MedicinesTb[[#This Row],[supplier_id]],SuppliersTb[supplier_id],SuppliersTb[lead_time])</f>
        <v>4</v>
      </c>
      <c r="H17" s="7">
        <f>MedicinesTb[[#This Row],[daily_dose]]*MedicinesTb[[#This Row],[lead_time]]</f>
        <v>0</v>
      </c>
    </row>
    <row r="18" spans="1:8" x14ac:dyDescent="0.3">
      <c r="A18" t="s">
        <v>121</v>
      </c>
      <c r="B18" s="4" t="s">
        <v>44</v>
      </c>
      <c r="C18" s="4" t="s">
        <v>45</v>
      </c>
      <c r="D18" s="5" t="s">
        <v>11</v>
      </c>
      <c r="E18" s="6">
        <f>_xlfn.XLOOKUP(MedicinesTb[[#This Row],[id]],DailyDosageTb!$A$2:$A$15,DailyDosageTb!$F$2:$F$15,0)</f>
        <v>1</v>
      </c>
      <c r="F18" s="7">
        <v>1</v>
      </c>
      <c r="G18" s="7">
        <f>_xlfn.XLOOKUP(MedicinesTb[[#This Row],[supplier_id]],SuppliersTb[supplier_id],SuppliersTb[lead_time])</f>
        <v>10</v>
      </c>
      <c r="H18" s="7">
        <f>MedicinesTb[[#This Row],[daily_dose]]*MedicinesTb[[#This Row],[lead_time]]</f>
        <v>10</v>
      </c>
    </row>
    <row r="19" spans="1:8" x14ac:dyDescent="0.3">
      <c r="A19" t="s">
        <v>122</v>
      </c>
      <c r="B19" s="4" t="s">
        <v>46</v>
      </c>
      <c r="C19" s="4" t="s">
        <v>47</v>
      </c>
      <c r="D19" s="5" t="s">
        <v>21</v>
      </c>
      <c r="E19" s="6">
        <f>_xlfn.XLOOKUP(MedicinesTb[[#This Row],[id]],DailyDosageTb!$A$2:$A$15,DailyDosageTb!$F$2:$F$15,0)</f>
        <v>2</v>
      </c>
      <c r="F19" s="7">
        <v>1</v>
      </c>
      <c r="G19" s="7">
        <f>_xlfn.XLOOKUP(MedicinesTb[[#This Row],[supplier_id]],SuppliersTb[supplier_id],SuppliersTb[lead_time])</f>
        <v>10</v>
      </c>
      <c r="H19" s="7">
        <f>MedicinesTb[[#This Row],[daily_dose]]*MedicinesTb[[#This Row],[lead_time]]</f>
        <v>20</v>
      </c>
    </row>
    <row r="20" spans="1:8" x14ac:dyDescent="0.3">
      <c r="A20" t="s">
        <v>123</v>
      </c>
      <c r="B20" s="4" t="s">
        <v>89</v>
      </c>
      <c r="C20" s="4" t="s">
        <v>90</v>
      </c>
      <c r="D20" s="5" t="s">
        <v>91</v>
      </c>
      <c r="E20" s="6">
        <f>_xlfn.XLOOKUP(MedicinesTb[[#This Row],[id]],DailyDosageTb!$A$2:$A$15,DailyDosageTb!$F$2:$F$15,0)</f>
        <v>0</v>
      </c>
      <c r="F20" s="7">
        <v>3</v>
      </c>
      <c r="G20" s="7">
        <f>_xlfn.XLOOKUP(MedicinesTb[[#This Row],[supplier_id]],SuppliersTb[supplier_id],SuppliersTb[lead_time])</f>
        <v>4</v>
      </c>
      <c r="H20" s="7">
        <f>MedicinesTb[[#This Row],[daily_dose]]*MedicinesTb[[#This Row],[lead_time]]</f>
        <v>0</v>
      </c>
    </row>
    <row r="21" spans="1:8" x14ac:dyDescent="0.3">
      <c r="A21" t="s">
        <v>124</v>
      </c>
      <c r="B21" s="4" t="s">
        <v>48</v>
      </c>
      <c r="C21" s="4" t="s">
        <v>49</v>
      </c>
      <c r="D21" s="5" t="s">
        <v>50</v>
      </c>
      <c r="E21" s="6">
        <f>_xlfn.XLOOKUP(MedicinesTb[[#This Row],[id]],DailyDosageTb!$A$2:$A$15,DailyDosageTb!$F$2:$F$15,0)</f>
        <v>0</v>
      </c>
      <c r="F21" s="7">
        <v>3</v>
      </c>
      <c r="G21" s="7">
        <f>_xlfn.XLOOKUP(MedicinesTb[[#This Row],[supplier_id]],SuppliersTb[supplier_id],SuppliersTb[lead_time])</f>
        <v>4</v>
      </c>
      <c r="H21" s="7">
        <f>MedicinesTb[[#This Row],[daily_dose]]*MedicinesTb[[#This Row],[lead_time]]</f>
        <v>0</v>
      </c>
    </row>
    <row r="22" spans="1:8" x14ac:dyDescent="0.3">
      <c r="A22" t="s">
        <v>125</v>
      </c>
      <c r="B22" s="4" t="s">
        <v>51</v>
      </c>
      <c r="C22" s="4" t="s">
        <v>52</v>
      </c>
      <c r="D22" s="5" t="s">
        <v>53</v>
      </c>
      <c r="E22" s="6">
        <f>_xlfn.XLOOKUP(MedicinesTb[[#This Row],[id]],DailyDosageTb!$A$2:$A$15,DailyDosageTb!$F$2:$F$15,0)</f>
        <v>0</v>
      </c>
      <c r="F22" s="7">
        <v>1</v>
      </c>
      <c r="G22" s="7">
        <f>_xlfn.XLOOKUP(MedicinesTb[[#This Row],[supplier_id]],SuppliersTb[supplier_id],SuppliersTb[lead_time])</f>
        <v>10</v>
      </c>
      <c r="H22" s="7">
        <f>MedicinesTb[[#This Row],[daily_dose]]*MedicinesTb[[#This Row],[lead_time]]</f>
        <v>0</v>
      </c>
    </row>
    <row r="23" spans="1:8" x14ac:dyDescent="0.3">
      <c r="A23" t="s">
        <v>126</v>
      </c>
      <c r="B23" s="4" t="s">
        <v>54</v>
      </c>
      <c r="C23" s="4" t="s">
        <v>55</v>
      </c>
      <c r="D23" s="5" t="s">
        <v>56</v>
      </c>
      <c r="E23" s="6">
        <f>_xlfn.XLOOKUP(MedicinesTb[[#This Row],[id]],DailyDosageTb!$A$2:$A$15,DailyDosageTb!$F$2:$F$15,0)</f>
        <v>0</v>
      </c>
      <c r="F23" s="7">
        <v>3</v>
      </c>
      <c r="G23" s="7">
        <f>_xlfn.XLOOKUP(MedicinesTb[[#This Row],[supplier_id]],SuppliersTb[supplier_id],SuppliersTb[lead_time])</f>
        <v>4</v>
      </c>
      <c r="H23" s="7">
        <f>MedicinesTb[[#This Row],[daily_dose]]*MedicinesTb[[#This Row],[lead_time]]</f>
        <v>0</v>
      </c>
    </row>
    <row r="24" spans="1:8" x14ac:dyDescent="0.3">
      <c r="A24" t="s">
        <v>127</v>
      </c>
      <c r="B24" s="4" t="s">
        <v>57</v>
      </c>
      <c r="C24" s="4" t="s">
        <v>58</v>
      </c>
      <c r="D24" s="5" t="s">
        <v>59</v>
      </c>
      <c r="E24" s="6">
        <f>_xlfn.XLOOKUP(MedicinesTb[[#This Row],[id]],DailyDosageTb!$A$2:$A$15,DailyDosageTb!$F$2:$F$15,0)</f>
        <v>0</v>
      </c>
      <c r="F24" s="7">
        <v>3</v>
      </c>
      <c r="G24" s="7">
        <f>_xlfn.XLOOKUP(MedicinesTb[[#This Row],[supplier_id]],SuppliersTb[supplier_id],SuppliersTb[lead_time])</f>
        <v>4</v>
      </c>
      <c r="H24" s="7">
        <f>MedicinesTb[[#This Row],[daily_dose]]*MedicinesTb[[#This Row],[lead_time]]</f>
        <v>0</v>
      </c>
    </row>
    <row r="25" spans="1:8" x14ac:dyDescent="0.3">
      <c r="A25" t="s">
        <v>128</v>
      </c>
      <c r="B25" s="4" t="s">
        <v>60</v>
      </c>
      <c r="C25" s="4" t="s">
        <v>61</v>
      </c>
      <c r="D25" s="5" t="s">
        <v>62</v>
      </c>
      <c r="E25" s="6">
        <f>_xlfn.XLOOKUP(MedicinesTb[[#This Row],[id]],DailyDosageTb!$A$2:$A$15,DailyDosageTb!$F$2:$F$15,0)</f>
        <v>1</v>
      </c>
      <c r="F25" s="7">
        <v>3</v>
      </c>
      <c r="G25" s="7">
        <f>_xlfn.XLOOKUP(MedicinesTb[[#This Row],[supplier_id]],SuppliersTb[supplier_id],SuppliersTb[lead_time])</f>
        <v>4</v>
      </c>
      <c r="H25" s="7">
        <f>MedicinesTb[[#This Row],[daily_dose]]*MedicinesTb[[#This Row],[lead_time]]</f>
        <v>4</v>
      </c>
    </row>
    <row r="26" spans="1:8" x14ac:dyDescent="0.3">
      <c r="A26" t="s">
        <v>129</v>
      </c>
      <c r="B26" s="4" t="s">
        <v>63</v>
      </c>
      <c r="C26" s="4" t="s">
        <v>64</v>
      </c>
      <c r="D26" s="5" t="s">
        <v>65</v>
      </c>
      <c r="E26" s="6">
        <f>_xlfn.XLOOKUP(MedicinesTb[[#This Row],[id]],DailyDosageTb!$A$2:$A$15,DailyDosageTb!$F$2:$F$15,0)</f>
        <v>1</v>
      </c>
      <c r="F26" s="7">
        <v>3</v>
      </c>
      <c r="G26" s="7">
        <f>_xlfn.XLOOKUP(MedicinesTb[[#This Row],[supplier_id]],SuppliersTb[supplier_id],SuppliersTb[lead_time])</f>
        <v>4</v>
      </c>
      <c r="H26" s="7">
        <f>MedicinesTb[[#This Row],[daily_dose]]*MedicinesTb[[#This Row],[lead_time]]</f>
        <v>4</v>
      </c>
    </row>
    <row r="27" spans="1:8" x14ac:dyDescent="0.3">
      <c r="A27" t="s">
        <v>130</v>
      </c>
      <c r="B27" s="4" t="s">
        <v>66</v>
      </c>
      <c r="C27" s="4" t="s">
        <v>67</v>
      </c>
      <c r="D27" s="5" t="s">
        <v>68</v>
      </c>
      <c r="E27" s="6">
        <f>_xlfn.XLOOKUP(MedicinesTb[[#This Row],[id]],DailyDosageTb!$A$2:$A$15,DailyDosageTb!$F$2:$F$15,0)</f>
        <v>0</v>
      </c>
      <c r="F27" s="7">
        <v>3</v>
      </c>
      <c r="G27" s="7">
        <f>_xlfn.XLOOKUP(MedicinesTb[[#This Row],[supplier_id]],SuppliersTb[supplier_id],SuppliersTb[lead_time])</f>
        <v>4</v>
      </c>
      <c r="H27" s="7">
        <f>MedicinesTb[[#This Row],[daily_dose]]*MedicinesTb[[#This Row],[lead_time]]</f>
        <v>0</v>
      </c>
    </row>
    <row r="28" spans="1:8" x14ac:dyDescent="0.3">
      <c r="A28" t="s">
        <v>131</v>
      </c>
      <c r="B28" s="4" t="s">
        <v>69</v>
      </c>
      <c r="C28" s="4" t="s">
        <v>70</v>
      </c>
      <c r="D28" s="5" t="s">
        <v>71</v>
      </c>
      <c r="E28" s="6">
        <f>_xlfn.XLOOKUP(MedicinesTb[[#This Row],[id]],DailyDosageTb!$A$2:$A$15,DailyDosageTb!$F$2:$F$15,0)</f>
        <v>1</v>
      </c>
      <c r="F28" s="7">
        <v>1</v>
      </c>
      <c r="G28" s="7">
        <f>_xlfn.XLOOKUP(MedicinesTb[[#This Row],[supplier_id]],SuppliersTb[supplier_id],SuppliersTb[lead_time])</f>
        <v>10</v>
      </c>
      <c r="H28" s="7">
        <f>MedicinesTb[[#This Row],[daily_dose]]*MedicinesTb[[#This Row],[lead_time]]</f>
        <v>10</v>
      </c>
    </row>
    <row r="29" spans="1:8" x14ac:dyDescent="0.3">
      <c r="A29" t="s">
        <v>132</v>
      </c>
      <c r="B29" s="4" t="s">
        <v>72</v>
      </c>
      <c r="C29" s="4" t="s">
        <v>73</v>
      </c>
      <c r="D29" s="5" t="s">
        <v>74</v>
      </c>
      <c r="E29" s="6">
        <f>_xlfn.XLOOKUP(MedicinesTb[[#This Row],[id]],DailyDosageTb!$A$2:$A$15,DailyDosageTb!$F$2:$F$15,0)</f>
        <v>1</v>
      </c>
      <c r="F29" s="7">
        <v>2</v>
      </c>
      <c r="G29" s="7">
        <f>_xlfn.XLOOKUP(MedicinesTb[[#This Row],[supplier_id]],SuppliersTb[supplier_id],SuppliersTb[lead_time])</f>
        <v>4</v>
      </c>
      <c r="H29" s="7">
        <f>MedicinesTb[[#This Row],[daily_dose]]*MedicinesTb[[#This Row],[lead_time]]</f>
        <v>4</v>
      </c>
    </row>
    <row r="30" spans="1:8" x14ac:dyDescent="0.3">
      <c r="A30" t="s">
        <v>133</v>
      </c>
      <c r="B30" s="4" t="s">
        <v>75</v>
      </c>
      <c r="C30" s="4" t="s">
        <v>76</v>
      </c>
      <c r="D30" s="5" t="s">
        <v>77</v>
      </c>
      <c r="E30" s="6">
        <f>_xlfn.XLOOKUP(MedicinesTb[[#This Row],[id]],DailyDosageTb!$A$2:$A$15,DailyDosageTb!$F$2:$F$15,0)</f>
        <v>0</v>
      </c>
      <c r="F30" s="7">
        <v>2</v>
      </c>
      <c r="G30" s="7">
        <f>_xlfn.XLOOKUP(MedicinesTb[[#This Row],[supplier_id]],SuppliersTb[supplier_id],SuppliersTb[lead_time])</f>
        <v>4</v>
      </c>
      <c r="H30" s="7">
        <f>MedicinesTb[[#This Row],[daily_dose]]*MedicinesTb[[#This Row],[lead_time]]</f>
        <v>0</v>
      </c>
    </row>
    <row r="31" spans="1:8" x14ac:dyDescent="0.3">
      <c r="A31" t="s">
        <v>134</v>
      </c>
      <c r="B31" s="4" t="s">
        <v>78</v>
      </c>
      <c r="C31" s="4" t="s">
        <v>79</v>
      </c>
      <c r="D31" s="5" t="s">
        <v>80</v>
      </c>
      <c r="E31" s="6">
        <f>_xlfn.XLOOKUP(MedicinesTb[[#This Row],[id]],DailyDosageTb!$A$2:$A$15,DailyDosageTb!$F$2:$F$15,0)</f>
        <v>1</v>
      </c>
      <c r="F31" s="7">
        <v>1</v>
      </c>
      <c r="G31" s="7">
        <f>_xlfn.XLOOKUP(MedicinesTb[[#This Row],[supplier_id]],SuppliersTb[supplier_id],SuppliersTb[lead_time])</f>
        <v>10</v>
      </c>
      <c r="H31" s="7">
        <f>MedicinesTb[[#This Row],[daily_dose]]*MedicinesTb[[#This Row],[lead_time]]</f>
        <v>10</v>
      </c>
    </row>
    <row r="32" spans="1:8" x14ac:dyDescent="0.3">
      <c r="A32" t="s">
        <v>135</v>
      </c>
      <c r="B32" s="4" t="s">
        <v>81</v>
      </c>
      <c r="C32" s="4" t="s">
        <v>82</v>
      </c>
      <c r="D32" s="5" t="s">
        <v>83</v>
      </c>
      <c r="E32" s="6">
        <f>_xlfn.XLOOKUP(MedicinesTb[[#This Row],[id]],DailyDosageTb!$A$2:$A$15,DailyDosageTb!$F$2:$F$15,0)</f>
        <v>1</v>
      </c>
      <c r="F32" s="7">
        <v>1</v>
      </c>
      <c r="G32" s="7">
        <f>_xlfn.XLOOKUP(MedicinesTb[[#This Row],[supplier_id]],SuppliersTb[supplier_id],SuppliersTb[lead_time])</f>
        <v>10</v>
      </c>
      <c r="H32" s="7">
        <f>MedicinesTb[[#This Row],[daily_dose]]*MedicinesTb[[#This Row],[lead_time]]</f>
        <v>10</v>
      </c>
    </row>
    <row r="33" spans="1:8" x14ac:dyDescent="0.3">
      <c r="A33" t="s">
        <v>136</v>
      </c>
      <c r="B33" s="4" t="s">
        <v>84</v>
      </c>
      <c r="C33" s="4" t="s">
        <v>85</v>
      </c>
      <c r="D33" s="5" t="s">
        <v>83</v>
      </c>
      <c r="E33" s="6">
        <f>_xlfn.XLOOKUP(MedicinesTb[[#This Row],[id]],DailyDosageTb!$A$2:$A$15,DailyDosageTb!$F$2:$F$15,0)</f>
        <v>0</v>
      </c>
      <c r="F33" s="7">
        <v>1</v>
      </c>
      <c r="G33" s="7">
        <f>_xlfn.XLOOKUP(MedicinesTb[[#This Row],[supplier_id]],SuppliersTb[supplier_id],SuppliersTb[lead_time])</f>
        <v>10</v>
      </c>
      <c r="H33" s="7">
        <f>MedicinesTb[[#This Row],[daily_dose]]*MedicinesTb[[#This Row],[lead_time]]</f>
        <v>0</v>
      </c>
    </row>
    <row r="34" spans="1:8" x14ac:dyDescent="0.3">
      <c r="A34" t="s">
        <v>137</v>
      </c>
      <c r="B34" s="8" t="s">
        <v>86</v>
      </c>
      <c r="C34" s="8" t="s">
        <v>87</v>
      </c>
      <c r="D34" s="9" t="s">
        <v>88</v>
      </c>
      <c r="E34" s="10">
        <f>_xlfn.XLOOKUP(MedicinesTb[[#This Row],[id]],DailyDosageTb!$A$2:$A$15,DailyDosageTb!$F$2:$F$15,0)</f>
        <v>0</v>
      </c>
      <c r="F34" s="11">
        <v>3</v>
      </c>
      <c r="G34" s="7">
        <f>_xlfn.XLOOKUP(MedicinesTb[[#This Row],[supplier_id]],SuppliersTb[supplier_id],SuppliersTb[lead_time])</f>
        <v>4</v>
      </c>
      <c r="H34" s="11">
        <f>MedicinesTb[[#This Row],[daily_dose]]*MedicinesTb[[#This Row],[lead_time]]</f>
        <v>0</v>
      </c>
    </row>
  </sheetData>
  <sortState xmlns:xlrd2="http://schemas.microsoft.com/office/spreadsheetml/2017/richdata2" ref="A2:E34">
    <sortCondition ref="A1:A3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FDC0-1910-4ED3-B23C-46AAF63A68CE}">
  <dimension ref="A1:K35"/>
  <sheetViews>
    <sheetView workbookViewId="0">
      <selection activeCell="F2" sqref="F2"/>
    </sheetView>
  </sheetViews>
  <sheetFormatPr defaultRowHeight="14.4" x14ac:dyDescent="0.3"/>
  <cols>
    <col min="1" max="1" width="13.6640625" bestFit="1" customWidth="1"/>
    <col min="2" max="2" width="10.77734375" bestFit="1" customWidth="1"/>
    <col min="3" max="4" width="12.88671875" bestFit="1" customWidth="1"/>
    <col min="5" max="5" width="14.88671875" bestFit="1" customWidth="1"/>
    <col min="11" max="11" width="10.33203125" bestFit="1" customWidth="1"/>
  </cols>
  <sheetData>
    <row r="1" spans="1:11" x14ac:dyDescent="0.3">
      <c r="A1" s="17" t="s">
        <v>94</v>
      </c>
      <c r="B1" s="17" t="s">
        <v>92</v>
      </c>
      <c r="C1" s="17" t="s">
        <v>100</v>
      </c>
      <c r="D1" s="17" t="s">
        <v>93</v>
      </c>
    </row>
    <row r="2" spans="1:11" x14ac:dyDescent="0.3">
      <c r="A2" t="s">
        <v>138</v>
      </c>
      <c r="B2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02_1</v>
      </c>
      <c r="C2" s="14">
        <v>37</v>
      </c>
      <c r="D2" s="19">
        <v>46327</v>
      </c>
      <c r="E2" s="20"/>
      <c r="G2" s="23"/>
      <c r="H2" s="23"/>
      <c r="I2" s="24"/>
    </row>
    <row r="3" spans="1:11" x14ac:dyDescent="0.3">
      <c r="A3" t="s">
        <v>138</v>
      </c>
      <c r="B3" s="21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02_2</v>
      </c>
      <c r="C3" s="14">
        <v>60</v>
      </c>
      <c r="D3" s="19">
        <v>46447</v>
      </c>
      <c r="G3" s="23"/>
      <c r="H3" s="23"/>
      <c r="I3" s="24"/>
    </row>
    <row r="4" spans="1:11" x14ac:dyDescent="0.3">
      <c r="A4" t="s">
        <v>140</v>
      </c>
      <c r="B4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04_1</v>
      </c>
      <c r="C4" s="14">
        <v>10</v>
      </c>
      <c r="D4" s="19">
        <v>45931</v>
      </c>
      <c r="G4" s="23"/>
      <c r="H4" s="23"/>
      <c r="I4" s="24"/>
    </row>
    <row r="5" spans="1:11" x14ac:dyDescent="0.3">
      <c r="A5" t="s">
        <v>140</v>
      </c>
      <c r="B5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04_2</v>
      </c>
      <c r="C5" s="14">
        <v>40</v>
      </c>
      <c r="D5" s="19">
        <v>46113</v>
      </c>
      <c r="E5" s="18"/>
      <c r="G5" s="23"/>
      <c r="H5" s="23"/>
      <c r="I5" s="24"/>
    </row>
    <row r="6" spans="1:11" x14ac:dyDescent="0.3">
      <c r="A6" t="s">
        <v>141</v>
      </c>
      <c r="B6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05_1</v>
      </c>
      <c r="C6" s="14">
        <v>52</v>
      </c>
      <c r="D6" s="19">
        <v>46143</v>
      </c>
      <c r="G6" s="23"/>
      <c r="H6" s="23"/>
      <c r="I6" s="24"/>
    </row>
    <row r="7" spans="1:11" x14ac:dyDescent="0.3">
      <c r="A7" t="s">
        <v>141</v>
      </c>
      <c r="B7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05_2</v>
      </c>
      <c r="C7" s="14">
        <v>60</v>
      </c>
      <c r="D7" s="19">
        <v>46539</v>
      </c>
      <c r="G7" s="23"/>
      <c r="H7" s="23"/>
      <c r="I7" s="24"/>
      <c r="K7" s="18"/>
    </row>
    <row r="8" spans="1:11" x14ac:dyDescent="0.3">
      <c r="A8" t="s">
        <v>142</v>
      </c>
      <c r="B8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06_1</v>
      </c>
      <c r="C8" s="14">
        <v>9</v>
      </c>
      <c r="D8" s="19">
        <v>46082</v>
      </c>
      <c r="G8" s="23"/>
      <c r="H8" s="23"/>
      <c r="I8" s="24"/>
    </row>
    <row r="9" spans="1:11" x14ac:dyDescent="0.3">
      <c r="A9" t="s">
        <v>142</v>
      </c>
      <c r="B9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06_2</v>
      </c>
      <c r="C9" s="14">
        <v>60</v>
      </c>
      <c r="D9" s="19">
        <v>46447</v>
      </c>
      <c r="G9" s="23"/>
      <c r="H9" s="23"/>
      <c r="I9" s="24"/>
    </row>
    <row r="10" spans="1:11" x14ac:dyDescent="0.3">
      <c r="A10" t="s">
        <v>143</v>
      </c>
      <c r="B10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07_1</v>
      </c>
      <c r="C10" s="14">
        <v>10</v>
      </c>
      <c r="D10" s="19">
        <v>46419</v>
      </c>
      <c r="G10" s="23"/>
      <c r="H10" s="23"/>
      <c r="I10" s="24"/>
    </row>
    <row r="11" spans="1:11" x14ac:dyDescent="0.3">
      <c r="A11" t="s">
        <v>144</v>
      </c>
      <c r="B11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08_1</v>
      </c>
      <c r="C11" s="14">
        <v>60</v>
      </c>
      <c r="D11" s="19">
        <v>46296</v>
      </c>
      <c r="G11" s="23"/>
      <c r="H11" s="23"/>
      <c r="I11" s="24"/>
    </row>
    <row r="12" spans="1:11" x14ac:dyDescent="0.3">
      <c r="A12" t="s">
        <v>114</v>
      </c>
      <c r="B12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10_1</v>
      </c>
      <c r="C12" s="14">
        <v>20</v>
      </c>
      <c r="D12" s="19">
        <v>46143</v>
      </c>
      <c r="G12" s="23"/>
      <c r="H12" s="23"/>
      <c r="I12" s="24"/>
    </row>
    <row r="13" spans="1:11" x14ac:dyDescent="0.3">
      <c r="A13" t="s">
        <v>114</v>
      </c>
      <c r="B13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10_2</v>
      </c>
      <c r="C13" s="14">
        <v>30</v>
      </c>
      <c r="D13" s="19">
        <v>46296</v>
      </c>
      <c r="G13" s="23"/>
      <c r="H13" s="23"/>
      <c r="I13" s="24"/>
    </row>
    <row r="14" spans="1:11" x14ac:dyDescent="0.3">
      <c r="A14" t="s">
        <v>115</v>
      </c>
      <c r="B14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11_1</v>
      </c>
      <c r="C14" s="14">
        <v>34</v>
      </c>
      <c r="D14" s="19">
        <v>46327</v>
      </c>
      <c r="G14" s="23"/>
      <c r="H14" s="23"/>
      <c r="I14" s="24"/>
    </row>
    <row r="15" spans="1:11" x14ac:dyDescent="0.3">
      <c r="A15" t="s">
        <v>115</v>
      </c>
      <c r="B15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11_2</v>
      </c>
      <c r="C15" s="14">
        <v>120</v>
      </c>
      <c r="D15" s="19">
        <v>46388</v>
      </c>
      <c r="G15" s="23"/>
      <c r="H15" s="23"/>
      <c r="I15" s="24"/>
    </row>
    <row r="16" spans="1:11" x14ac:dyDescent="0.3">
      <c r="A16" t="s">
        <v>116</v>
      </c>
      <c r="B16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12_1</v>
      </c>
      <c r="C16" s="14">
        <v>59</v>
      </c>
      <c r="D16" s="19">
        <v>45992</v>
      </c>
      <c r="G16" s="23"/>
      <c r="H16" s="23"/>
      <c r="I16" s="24"/>
    </row>
    <row r="17" spans="1:9" x14ac:dyDescent="0.3">
      <c r="A17" t="s">
        <v>120</v>
      </c>
      <c r="B17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16_1</v>
      </c>
      <c r="C17" s="14">
        <v>10</v>
      </c>
      <c r="D17" s="19">
        <v>46054</v>
      </c>
      <c r="G17" s="23"/>
      <c r="H17" s="23"/>
      <c r="I17" s="24"/>
    </row>
    <row r="18" spans="1:9" x14ac:dyDescent="0.3">
      <c r="A18" t="s">
        <v>120</v>
      </c>
      <c r="B18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16_2</v>
      </c>
      <c r="C18" s="14">
        <v>10</v>
      </c>
      <c r="D18" s="19">
        <v>46296</v>
      </c>
      <c r="G18" s="23"/>
      <c r="H18" s="23"/>
      <c r="I18" s="24"/>
    </row>
    <row r="19" spans="1:9" x14ac:dyDescent="0.3">
      <c r="A19" t="s">
        <v>120</v>
      </c>
      <c r="B19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16_3</v>
      </c>
      <c r="C19" s="14">
        <v>60</v>
      </c>
      <c r="D19" s="19">
        <v>46357</v>
      </c>
      <c r="G19" s="23"/>
      <c r="H19" s="23"/>
      <c r="I19" s="24"/>
    </row>
    <row r="20" spans="1:9" x14ac:dyDescent="0.3">
      <c r="A20" t="s">
        <v>121</v>
      </c>
      <c r="B20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17_1</v>
      </c>
      <c r="C20" s="14">
        <v>57</v>
      </c>
      <c r="D20" s="19">
        <v>46419</v>
      </c>
      <c r="G20" s="23"/>
      <c r="H20" s="23"/>
      <c r="I20" s="24"/>
    </row>
    <row r="21" spans="1:9" x14ac:dyDescent="0.3">
      <c r="A21" t="s">
        <v>122</v>
      </c>
      <c r="B21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18_1</v>
      </c>
      <c r="C21" s="14">
        <v>154</v>
      </c>
      <c r="D21" s="19">
        <v>46235</v>
      </c>
      <c r="G21" s="23"/>
      <c r="H21" s="23"/>
      <c r="I21" s="24"/>
    </row>
    <row r="22" spans="1:9" x14ac:dyDescent="0.3">
      <c r="A22" t="s">
        <v>123</v>
      </c>
      <c r="B22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24_1</v>
      </c>
      <c r="C22" s="14">
        <v>20</v>
      </c>
      <c r="D22" s="19">
        <v>46478</v>
      </c>
      <c r="G22" s="23"/>
      <c r="H22" s="23"/>
      <c r="I22" s="24"/>
    </row>
    <row r="23" spans="1:9" x14ac:dyDescent="0.3">
      <c r="A23" t="s">
        <v>124</v>
      </c>
      <c r="B23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25_1</v>
      </c>
      <c r="C23" s="14">
        <v>20</v>
      </c>
      <c r="D23" s="19">
        <v>46143</v>
      </c>
      <c r="G23" s="23"/>
      <c r="H23" s="23"/>
      <c r="I23" s="24"/>
    </row>
    <row r="24" spans="1:9" x14ac:dyDescent="0.3">
      <c r="A24" t="s">
        <v>128</v>
      </c>
      <c r="B24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31_1</v>
      </c>
      <c r="C24" s="14">
        <v>19</v>
      </c>
      <c r="D24" s="19">
        <v>46478</v>
      </c>
      <c r="G24" s="23"/>
      <c r="H24" s="23"/>
      <c r="I24" s="24"/>
    </row>
    <row r="25" spans="1:9" x14ac:dyDescent="0.3">
      <c r="A25" t="s">
        <v>129</v>
      </c>
      <c r="B25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32_1</v>
      </c>
      <c r="C25" s="14">
        <v>19</v>
      </c>
      <c r="D25" s="19">
        <v>46753</v>
      </c>
      <c r="G25" s="23"/>
      <c r="H25" s="23"/>
      <c r="I25" s="24"/>
    </row>
    <row r="26" spans="1:9" x14ac:dyDescent="0.3">
      <c r="A26" t="s">
        <v>130</v>
      </c>
      <c r="B26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33_1</v>
      </c>
      <c r="C26" s="14">
        <v>12</v>
      </c>
      <c r="D26" s="19">
        <v>46539</v>
      </c>
      <c r="G26" s="23"/>
      <c r="H26" s="23"/>
      <c r="I26" s="24"/>
    </row>
    <row r="27" spans="1:9" x14ac:dyDescent="0.3">
      <c r="A27" t="s">
        <v>131</v>
      </c>
      <c r="B27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34_1</v>
      </c>
      <c r="C27" s="14">
        <v>57</v>
      </c>
      <c r="D27" s="19">
        <v>46296</v>
      </c>
      <c r="G27" s="23"/>
      <c r="H27" s="23"/>
      <c r="I27" s="24"/>
    </row>
    <row r="28" spans="1:9" x14ac:dyDescent="0.3">
      <c r="A28" t="s">
        <v>132</v>
      </c>
      <c r="B28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35_1</v>
      </c>
      <c r="C28" s="14">
        <v>25</v>
      </c>
      <c r="D28" s="19">
        <v>46844</v>
      </c>
      <c r="G28" s="23"/>
      <c r="H28" s="23"/>
      <c r="I28" s="24"/>
    </row>
    <row r="29" spans="1:9" x14ac:dyDescent="0.3">
      <c r="A29" t="s">
        <v>134</v>
      </c>
      <c r="B29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37_1</v>
      </c>
      <c r="C29" s="14">
        <v>57</v>
      </c>
      <c r="D29" s="19">
        <v>46204</v>
      </c>
      <c r="G29" s="23"/>
      <c r="H29" s="23"/>
      <c r="I29" s="24"/>
    </row>
    <row r="30" spans="1:9" x14ac:dyDescent="0.3">
      <c r="A30" t="s">
        <v>134</v>
      </c>
      <c r="B30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37_2</v>
      </c>
      <c r="C30" s="14">
        <v>60</v>
      </c>
      <c r="D30" s="19">
        <v>46235</v>
      </c>
      <c r="G30" s="23"/>
      <c r="H30" s="23"/>
      <c r="I30" s="24"/>
    </row>
    <row r="31" spans="1:9" x14ac:dyDescent="0.3">
      <c r="A31" t="s">
        <v>135</v>
      </c>
      <c r="B31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38_1</v>
      </c>
      <c r="C31" s="14">
        <v>19</v>
      </c>
      <c r="D31" s="19">
        <v>46266</v>
      </c>
      <c r="G31" s="23"/>
      <c r="H31" s="23"/>
      <c r="I31" s="24"/>
    </row>
    <row r="32" spans="1:9" x14ac:dyDescent="0.3">
      <c r="A32" t="s">
        <v>136</v>
      </c>
      <c r="B32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40_1</v>
      </c>
      <c r="C32" s="14">
        <v>44</v>
      </c>
      <c r="D32" s="19">
        <v>46569</v>
      </c>
      <c r="G32" s="23"/>
      <c r="H32" s="23"/>
      <c r="I32" s="24"/>
    </row>
    <row r="33" spans="1:9" x14ac:dyDescent="0.3">
      <c r="A33" t="s">
        <v>136</v>
      </c>
      <c r="B33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40_2</v>
      </c>
      <c r="C33" s="14">
        <v>90</v>
      </c>
      <c r="D33" s="19">
        <v>46661</v>
      </c>
      <c r="G33" s="23"/>
      <c r="H33" s="23"/>
      <c r="I33" s="24"/>
    </row>
    <row r="34" spans="1:9" x14ac:dyDescent="0.3">
      <c r="A34" t="s">
        <v>136</v>
      </c>
      <c r="B34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40_3</v>
      </c>
      <c r="C34" s="14">
        <v>30</v>
      </c>
      <c r="D34" s="19">
        <v>46753</v>
      </c>
      <c r="G34" s="23"/>
      <c r="H34" s="23"/>
      <c r="I34" s="24"/>
    </row>
    <row r="35" spans="1:9" x14ac:dyDescent="0.3">
      <c r="A35" t="s">
        <v>137</v>
      </c>
      <c r="B35" s="22" t="str">
        <f>RIGHT(BatchesTb[[#This Row],[medicine_id]], LEN(BatchesTb[[#This Row],[medicine_id]])-3) &amp; "_" &amp; COUNTIFS(BatchesTb[medicine_id],BatchesTb[[#This Row],[medicine_id]], BatchesTb[expiry_date],"&lt;="&amp;BatchesTb[[#This Row],[expiry_date]])</f>
        <v>65_1</v>
      </c>
      <c r="C35" s="16">
        <v>19</v>
      </c>
      <c r="D35" s="19">
        <v>46327</v>
      </c>
      <c r="G35" s="23"/>
      <c r="H35" s="23"/>
      <c r="I35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432B-5438-4804-B015-14E01360F6A9}">
  <dimension ref="A1:C4"/>
  <sheetViews>
    <sheetView workbookViewId="0">
      <selection activeCell="A2" sqref="A2"/>
    </sheetView>
  </sheetViews>
  <sheetFormatPr defaultRowHeight="14.4" x14ac:dyDescent="0.3"/>
  <cols>
    <col min="1" max="1" width="12.21875" customWidth="1"/>
    <col min="2" max="2" width="15.21875" customWidth="1"/>
    <col min="3" max="3" width="11.21875" customWidth="1"/>
  </cols>
  <sheetData>
    <row r="1" spans="1:3" x14ac:dyDescent="0.3">
      <c r="A1" t="s">
        <v>104</v>
      </c>
      <c r="B1" t="s">
        <v>105</v>
      </c>
      <c r="C1" t="s">
        <v>103</v>
      </c>
    </row>
    <row r="2" spans="1:3" x14ac:dyDescent="0.3">
      <c r="A2">
        <v>1</v>
      </c>
      <c r="B2" t="s">
        <v>110</v>
      </c>
      <c r="C2">
        <v>10</v>
      </c>
    </row>
    <row r="3" spans="1:3" x14ac:dyDescent="0.3">
      <c r="A3">
        <v>2</v>
      </c>
      <c r="B3" t="s">
        <v>111</v>
      </c>
      <c r="C3">
        <v>4</v>
      </c>
    </row>
    <row r="4" spans="1:3" x14ac:dyDescent="0.3">
      <c r="A4">
        <v>3</v>
      </c>
      <c r="B4" t="s">
        <v>112</v>
      </c>
      <c r="C4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B025-A0FF-4BC8-82BA-86FF4942F689}">
  <dimension ref="A1:H15"/>
  <sheetViews>
    <sheetView tabSelected="1" workbookViewId="0">
      <selection activeCell="H3" sqref="H3"/>
    </sheetView>
  </sheetViews>
  <sheetFormatPr defaultRowHeight="14.4" x14ac:dyDescent="0.3"/>
  <cols>
    <col min="1" max="1" width="13.5546875" bestFit="1" customWidth="1"/>
    <col min="2" max="2" width="7" bestFit="1" customWidth="1"/>
    <col min="3" max="3" width="10.44140625" bestFit="1" customWidth="1"/>
    <col min="4" max="4" width="9.6640625" bestFit="1" customWidth="1"/>
    <col min="5" max="5" width="13.77734375" bestFit="1" customWidth="1"/>
    <col min="6" max="6" width="14" bestFit="1" customWidth="1"/>
  </cols>
  <sheetData>
    <row r="1" spans="1:8" x14ac:dyDescent="0.3">
      <c r="A1" s="13" t="s">
        <v>94</v>
      </c>
      <c r="B1" s="2" t="s">
        <v>106</v>
      </c>
      <c r="C1" s="2" t="s">
        <v>107</v>
      </c>
      <c r="D1" s="2" t="s">
        <v>108</v>
      </c>
      <c r="E1" s="2" t="s">
        <v>109</v>
      </c>
      <c r="F1" s="12" t="s">
        <v>102</v>
      </c>
    </row>
    <row r="2" spans="1:8" x14ac:dyDescent="0.3">
      <c r="A2" s="26" t="s">
        <v>138</v>
      </c>
      <c r="B2" s="14">
        <v>0</v>
      </c>
      <c r="C2" s="14">
        <v>1</v>
      </c>
      <c r="D2" s="14">
        <v>0</v>
      </c>
      <c r="E2" s="14">
        <v>0</v>
      </c>
      <c r="F2" s="15">
        <f>SUM(DailyDosageTb[[#This Row],[before_bf]:[after_dinner]])</f>
        <v>1</v>
      </c>
      <c r="H2" t="s">
        <v>146</v>
      </c>
    </row>
    <row r="3" spans="1:8" x14ac:dyDescent="0.3">
      <c r="A3" s="26" t="s">
        <v>141</v>
      </c>
      <c r="B3" s="14">
        <v>1</v>
      </c>
      <c r="C3" s="14">
        <v>0</v>
      </c>
      <c r="D3" s="14">
        <v>0</v>
      </c>
      <c r="E3" s="14">
        <v>0</v>
      </c>
      <c r="F3" s="15">
        <f>SUM(DailyDosageTb[[#This Row],[before_bf]:[after_dinner]])</f>
        <v>1</v>
      </c>
    </row>
    <row r="4" spans="1:8" x14ac:dyDescent="0.3">
      <c r="A4" s="26" t="s">
        <v>142</v>
      </c>
      <c r="B4" s="14">
        <v>1</v>
      </c>
      <c r="C4" s="14">
        <v>0</v>
      </c>
      <c r="D4" s="14">
        <v>0</v>
      </c>
      <c r="E4" s="14">
        <v>0</v>
      </c>
      <c r="F4" s="15">
        <f>SUM(DailyDosageTb[[#This Row],[before_bf]:[after_dinner]])</f>
        <v>1</v>
      </c>
    </row>
    <row r="5" spans="1:8" x14ac:dyDescent="0.3">
      <c r="A5" s="26" t="s">
        <v>114</v>
      </c>
      <c r="B5" s="14">
        <v>0</v>
      </c>
      <c r="C5" s="14">
        <v>1</v>
      </c>
      <c r="D5" s="14">
        <v>0</v>
      </c>
      <c r="E5" s="14">
        <v>1</v>
      </c>
      <c r="F5" s="15">
        <f>SUM(DailyDosageTb[[#This Row],[before_bf]:[after_dinner]])</f>
        <v>2</v>
      </c>
    </row>
    <row r="6" spans="1:8" x14ac:dyDescent="0.3">
      <c r="A6" s="26" t="s">
        <v>115</v>
      </c>
      <c r="B6" s="14">
        <v>0</v>
      </c>
      <c r="C6" s="14">
        <v>0</v>
      </c>
      <c r="D6" s="14">
        <v>0</v>
      </c>
      <c r="E6" s="14">
        <v>1</v>
      </c>
      <c r="F6" s="15">
        <f>SUM(DailyDosageTb[[#This Row],[before_bf]:[after_dinner]])</f>
        <v>1</v>
      </c>
    </row>
    <row r="7" spans="1:8" x14ac:dyDescent="0.3">
      <c r="A7" s="26" t="s">
        <v>116</v>
      </c>
      <c r="B7" s="14">
        <v>1</v>
      </c>
      <c r="C7" s="14">
        <v>0</v>
      </c>
      <c r="D7" s="14">
        <v>0</v>
      </c>
      <c r="E7" s="14">
        <v>0</v>
      </c>
      <c r="F7" s="15">
        <f>SUM(DailyDosageTb[[#This Row],[before_bf]:[after_dinner]])</f>
        <v>1</v>
      </c>
    </row>
    <row r="8" spans="1:8" x14ac:dyDescent="0.3">
      <c r="A8" s="26" t="s">
        <v>121</v>
      </c>
      <c r="B8" s="14">
        <v>0</v>
      </c>
      <c r="C8" s="14">
        <v>0</v>
      </c>
      <c r="D8" s="14">
        <v>0</v>
      </c>
      <c r="E8" s="14">
        <v>1</v>
      </c>
      <c r="F8" s="15">
        <f>SUM(DailyDosageTb[[#This Row],[before_bf]:[after_dinner]])</f>
        <v>1</v>
      </c>
    </row>
    <row r="9" spans="1:8" x14ac:dyDescent="0.3">
      <c r="A9" s="26" t="s">
        <v>122</v>
      </c>
      <c r="B9" s="14">
        <v>0</v>
      </c>
      <c r="C9" s="14">
        <v>0</v>
      </c>
      <c r="D9" s="14">
        <v>0</v>
      </c>
      <c r="E9" s="14">
        <v>2</v>
      </c>
      <c r="F9" s="15">
        <f>SUM(DailyDosageTb[[#This Row],[before_bf]:[after_dinner]])</f>
        <v>2</v>
      </c>
    </row>
    <row r="10" spans="1:8" x14ac:dyDescent="0.3">
      <c r="A10" s="26" t="s">
        <v>128</v>
      </c>
      <c r="B10" s="14">
        <v>0</v>
      </c>
      <c r="C10" s="14">
        <v>0</v>
      </c>
      <c r="D10" s="14">
        <v>0</v>
      </c>
      <c r="E10" s="14">
        <v>1</v>
      </c>
      <c r="F10" s="15">
        <f>SUM(DailyDosageTb[[#This Row],[before_bf]:[after_dinner]])</f>
        <v>1</v>
      </c>
    </row>
    <row r="11" spans="1:8" x14ac:dyDescent="0.3">
      <c r="A11" s="26" t="s">
        <v>129</v>
      </c>
      <c r="B11" s="14">
        <v>0</v>
      </c>
      <c r="C11" s="14">
        <v>0</v>
      </c>
      <c r="D11" s="14">
        <v>0</v>
      </c>
      <c r="E11" s="14">
        <v>1</v>
      </c>
      <c r="F11" s="15">
        <f>SUM(DailyDosageTb[[#This Row],[before_bf]:[after_dinner]])</f>
        <v>1</v>
      </c>
    </row>
    <row r="12" spans="1:8" x14ac:dyDescent="0.3">
      <c r="A12" s="26" t="s">
        <v>131</v>
      </c>
      <c r="B12" s="14">
        <v>0</v>
      </c>
      <c r="C12" s="14">
        <v>0</v>
      </c>
      <c r="D12" s="14">
        <v>1</v>
      </c>
      <c r="E12" s="14">
        <v>0</v>
      </c>
      <c r="F12" s="15">
        <f>SUM(DailyDosageTb[[#This Row],[before_bf]:[after_dinner]])</f>
        <v>1</v>
      </c>
    </row>
    <row r="13" spans="1:8" x14ac:dyDescent="0.3">
      <c r="A13" s="26" t="s">
        <v>132</v>
      </c>
      <c r="B13" s="14">
        <v>0</v>
      </c>
      <c r="C13" s="14">
        <v>1</v>
      </c>
      <c r="D13" s="14">
        <v>0</v>
      </c>
      <c r="E13" s="14">
        <v>0</v>
      </c>
      <c r="F13" s="15">
        <f>SUM(DailyDosageTb[[#This Row],[before_bf]:[after_dinner]])</f>
        <v>1</v>
      </c>
    </row>
    <row r="14" spans="1:8" x14ac:dyDescent="0.3">
      <c r="A14" s="26" t="s">
        <v>134</v>
      </c>
      <c r="B14" s="14">
        <v>0</v>
      </c>
      <c r="C14" s="14">
        <v>0</v>
      </c>
      <c r="D14" s="14">
        <v>1</v>
      </c>
      <c r="E14" s="14">
        <v>0</v>
      </c>
      <c r="F14" s="15">
        <f>SUM(DailyDosageTb[[#This Row],[before_bf]:[after_dinner]])</f>
        <v>1</v>
      </c>
    </row>
    <row r="15" spans="1:8" x14ac:dyDescent="0.3">
      <c r="A15" s="26" t="s">
        <v>135</v>
      </c>
      <c r="B15" s="16">
        <v>0</v>
      </c>
      <c r="C15" s="16">
        <v>0</v>
      </c>
      <c r="D15" s="16">
        <v>1</v>
      </c>
      <c r="E15" s="16">
        <v>0</v>
      </c>
      <c r="F15" s="15">
        <f>SUM(DailyDosageTb[[#This Row],[before_bf]:[after_dinner]])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A s Z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k C x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s Z W y i K R 7 g O A A A A E Q A A A B M A H A B G b 3 J t d W x h c y 9 T Z W N 0 a W 9 u M S 5 t I K I Y A C i g F A A A A A A A A A A A A A A A A A A A A A A A A A A A A C t O T S 7 J z M 9 T C I b Q h t Y A U E s B A i 0 A F A A C A A g A Z A s Z W x X I G O S m A A A A 9 w A A A B I A A A A A A A A A A A A A A A A A A A A A A E N v b m Z p Z y 9 Q Y W N r Y W d l L n h t b F B L A Q I t A B Q A A g A I A G Q L G V s P y u m r p A A A A O k A A A A T A A A A A A A A A A A A A A A A A P I A A A B b Q 2 9 u d G V u d F 9 U e X B l c 1 0 u e G 1 s U E s B A i 0 A F A A C A A g A Z A s Z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H H A c N r A x h N n 5 o q U 5 b x H / 0 A A A A A A g A A A A A A E G Y A A A A B A A A g A A A A G y g l 7 R y P g K 7 c + N 1 y S 0 Y U l z V h x q + V y R S I R n n F U B l + T R 4 A A A A A D o A A A A A C A A A g A A A A 4 + E U v I E 1 G H r R V l 3 R V u 0 E N a S + C u v U B W r V d F H 3 o u r t m E N Q A A A A c U 5 1 U p G V s k a + f M t / B l W p Z K J R t 4 Z p C Y 2 U + i N w F F d i Y m p S g B S a Z b N A M + t V a a 8 U y L E 5 B p t o U O j I 0 c k + j s o I E K U M K W W p c 8 b L e Z C g 8 Q X V q p m v V 4 9 A A A A A S h o 1 j q + L c r 2 c q u 7 Q H I L A 9 k z z T z 9 A a P M T i C U e n k 5 g / 0 9 h Y a V U x R O Q 2 F / R S 7 b 1 F o t C 8 G T W v f a l U x s y U f W H 1 i I A L g = = < / D a t a M a s h u p > 
</file>

<file path=customXml/itemProps1.xml><?xml version="1.0" encoding="utf-8"?>
<ds:datastoreItem xmlns:ds="http://schemas.openxmlformats.org/officeDocument/2006/customXml" ds:itemID="{9B880D79-DEC7-46C3-85CC-4D4816CE75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MedicinesTb</vt:lpstr>
      <vt:lpstr>BatchesTb</vt:lpstr>
      <vt:lpstr>SuppliersTb</vt:lpstr>
      <vt:lpstr>DailyDosageTb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jain</dc:creator>
  <cp:lastModifiedBy>tanmay jain</cp:lastModifiedBy>
  <cp:lastPrinted>2025-08-25T01:19:29Z</cp:lastPrinted>
  <dcterms:created xsi:type="dcterms:W3CDTF">2025-08-24T19:35:49Z</dcterms:created>
  <dcterms:modified xsi:type="dcterms:W3CDTF">2025-08-25T04:27:11Z</dcterms:modified>
</cp:coreProperties>
</file>