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anmay\Downloads\"/>
    </mc:Choice>
  </mc:AlternateContent>
  <xr:revisionPtr revIDLastSave="0" documentId="8_{3004BACA-482D-4BFA-A64A-D4BAF57DBBF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7" l="1"/>
  <c r="E3" i="6"/>
  <c r="E4" i="6"/>
  <c r="E5" i="6"/>
  <c r="E6" i="6"/>
  <c r="E2" i="6"/>
  <c r="D3" i="6"/>
  <c r="D6" i="6"/>
  <c r="D5" i="6"/>
  <c r="D4" i="6"/>
  <c r="D2" i="6"/>
  <c r="B6" i="6"/>
  <c r="C5" i="6"/>
  <c r="B5" i="6"/>
  <c r="B4" i="6"/>
  <c r="B3" i="6"/>
  <c r="B2" i="6"/>
  <c r="J51" i="1"/>
  <c r="J50" i="1"/>
  <c r="J49" i="1"/>
  <c r="J48" i="1"/>
  <c r="J47" i="1"/>
  <c r="J46" i="1"/>
  <c r="J45" i="1"/>
  <c r="J44" i="1"/>
  <c r="J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Q5" i="1" l="1"/>
  <c r="L2" i="1"/>
  <c r="N2" i="1" s="1"/>
  <c r="L37" i="1"/>
  <c r="N37" i="1" s="1"/>
  <c r="L29" i="1"/>
  <c r="N29" i="1" s="1"/>
  <c r="L21" i="1"/>
  <c r="N21" i="1" s="1"/>
  <c r="M13" i="1"/>
  <c r="O13" i="1" s="1"/>
  <c r="L33" i="1"/>
  <c r="N33" i="1" s="1"/>
  <c r="L25" i="1"/>
  <c r="N25" i="1" s="1"/>
  <c r="L17" i="1"/>
  <c r="N17" i="1" s="1"/>
  <c r="L9" i="1"/>
  <c r="N9" i="1" s="1"/>
  <c r="L13" i="1"/>
  <c r="N13" i="1" s="1"/>
  <c r="M33" i="1"/>
  <c r="O33" i="1" s="1"/>
  <c r="M25" i="1"/>
  <c r="O25" i="1" s="1"/>
  <c r="M17" i="1"/>
  <c r="O17" i="1" s="1"/>
  <c r="M9" i="1"/>
  <c r="O9" i="1" s="1"/>
  <c r="L40" i="1"/>
  <c r="L32" i="1"/>
  <c r="L24" i="1"/>
  <c r="L16" i="1"/>
  <c r="L8" i="1"/>
  <c r="M40" i="1"/>
  <c r="O40" i="1" s="1"/>
  <c r="M32" i="1"/>
  <c r="O32" i="1" s="1"/>
  <c r="M24" i="1"/>
  <c r="O24" i="1" s="1"/>
  <c r="M16" i="1"/>
  <c r="O16" i="1" s="1"/>
  <c r="M8" i="1"/>
  <c r="O8" i="1" s="1"/>
  <c r="L39" i="1"/>
  <c r="N39" i="1" s="1"/>
  <c r="L31" i="1"/>
  <c r="N31" i="1" s="1"/>
  <c r="L23" i="1"/>
  <c r="N23" i="1" s="1"/>
  <c r="L15" i="1"/>
  <c r="N15" i="1" s="1"/>
  <c r="L7" i="1"/>
  <c r="N7" i="1" s="1"/>
  <c r="M39" i="1"/>
  <c r="O39" i="1" s="1"/>
  <c r="M31" i="1"/>
  <c r="O31" i="1" s="1"/>
  <c r="M23" i="1"/>
  <c r="O23" i="1" s="1"/>
  <c r="M15" i="1"/>
  <c r="O15" i="1" s="1"/>
  <c r="M7" i="1"/>
  <c r="O7" i="1" s="1"/>
  <c r="L38" i="1"/>
  <c r="N38" i="1" s="1"/>
  <c r="L30" i="1"/>
  <c r="N30" i="1" s="1"/>
  <c r="L22" i="1"/>
  <c r="N22" i="1" s="1"/>
  <c r="L14" i="1"/>
  <c r="N14" i="1" s="1"/>
  <c r="L6" i="1"/>
  <c r="N6" i="1" s="1"/>
  <c r="M38" i="1"/>
  <c r="O38" i="1" s="1"/>
  <c r="M30" i="1"/>
  <c r="O30" i="1" s="1"/>
  <c r="M22" i="1"/>
  <c r="O22" i="1" s="1"/>
  <c r="M14" i="1"/>
  <c r="O14" i="1" s="1"/>
  <c r="M6" i="1"/>
  <c r="O6" i="1" s="1"/>
  <c r="L5" i="1"/>
  <c r="N5" i="1" s="1"/>
  <c r="M37" i="1"/>
  <c r="O37" i="1" s="1"/>
  <c r="M29" i="1"/>
  <c r="O29" i="1" s="1"/>
  <c r="M21" i="1"/>
  <c r="O21" i="1" s="1"/>
  <c r="M5" i="1"/>
  <c r="O5" i="1" s="1"/>
  <c r="L36" i="1"/>
  <c r="N36" i="1" s="1"/>
  <c r="L28" i="1"/>
  <c r="N28" i="1" s="1"/>
  <c r="L20" i="1"/>
  <c r="N20" i="1" s="1"/>
  <c r="L12" i="1"/>
  <c r="N12" i="1" s="1"/>
  <c r="L4" i="1"/>
  <c r="N4" i="1" s="1"/>
  <c r="M36" i="1"/>
  <c r="O36" i="1" s="1"/>
  <c r="M28" i="1"/>
  <c r="O28" i="1" s="1"/>
  <c r="M20" i="1"/>
  <c r="O20" i="1" s="1"/>
  <c r="M12" i="1"/>
  <c r="O12" i="1" s="1"/>
  <c r="M4" i="1"/>
  <c r="O4" i="1" s="1"/>
  <c r="L35" i="1"/>
  <c r="N35" i="1" s="1"/>
  <c r="L27" i="1"/>
  <c r="N27" i="1" s="1"/>
  <c r="L19" i="1"/>
  <c r="N19" i="1" s="1"/>
  <c r="L11" i="1"/>
  <c r="N11" i="1" s="1"/>
  <c r="L3" i="1"/>
  <c r="N3" i="1" s="1"/>
  <c r="M35" i="1"/>
  <c r="O35" i="1" s="1"/>
  <c r="M27" i="1"/>
  <c r="O27" i="1" s="1"/>
  <c r="M19" i="1"/>
  <c r="O19" i="1" s="1"/>
  <c r="M11" i="1"/>
  <c r="Q11" i="1" s="1"/>
  <c r="M3" i="1"/>
  <c r="Q3" i="1" s="1"/>
  <c r="L34" i="1"/>
  <c r="L26" i="1"/>
  <c r="L18" i="1"/>
  <c r="L10" i="1"/>
  <c r="M34" i="1"/>
  <c r="M26" i="1"/>
  <c r="M18" i="1"/>
  <c r="M10" i="1"/>
  <c r="M2" i="1"/>
  <c r="O2" i="1" s="1"/>
  <c r="Q6" i="1" l="1"/>
  <c r="Q30" i="1"/>
  <c r="Q38" i="1"/>
  <c r="Q8" i="1"/>
  <c r="Q16" i="1"/>
  <c r="Q33" i="1"/>
  <c r="Q19" i="1"/>
  <c r="Q2" i="1"/>
  <c r="Q27" i="1"/>
  <c r="Q13" i="1"/>
  <c r="Q24" i="1"/>
  <c r="O18" i="1"/>
  <c r="Q18" i="1"/>
  <c r="Q35" i="1"/>
  <c r="Q21" i="1"/>
  <c r="Q7" i="1"/>
  <c r="Q32" i="1"/>
  <c r="O26" i="1"/>
  <c r="Q26" i="1"/>
  <c r="Q4" i="1"/>
  <c r="Q29" i="1"/>
  <c r="Q15" i="1"/>
  <c r="Q40" i="1"/>
  <c r="O10" i="1"/>
  <c r="O44" i="1" s="1"/>
  <c r="Q10" i="1"/>
  <c r="O34" i="1"/>
  <c r="Q34" i="1"/>
  <c r="Q12" i="1"/>
  <c r="Q37" i="1"/>
  <c r="Q23" i="1"/>
  <c r="Q9" i="1"/>
  <c r="Q20" i="1"/>
  <c r="Q31" i="1"/>
  <c r="Q17" i="1"/>
  <c r="Q28" i="1"/>
  <c r="Q14" i="1"/>
  <c r="Q39" i="1"/>
  <c r="Q25" i="1"/>
  <c r="Q36" i="1"/>
  <c r="Q22" i="1"/>
  <c r="O3" i="1"/>
  <c r="O11" i="1"/>
  <c r="P6" i="1"/>
  <c r="P33" i="1"/>
  <c r="P11" i="1"/>
  <c r="P19" i="1"/>
  <c r="P28" i="1"/>
  <c r="P36" i="1"/>
  <c r="P13" i="1"/>
  <c r="P37" i="1"/>
  <c r="P2" i="1"/>
  <c r="P23" i="1"/>
  <c r="N16" i="1"/>
  <c r="P16" i="1"/>
  <c r="P5" i="1"/>
  <c r="P14" i="1"/>
  <c r="P31" i="1"/>
  <c r="N32" i="1"/>
  <c r="P32" i="1"/>
  <c r="P3" i="1"/>
  <c r="P21" i="1"/>
  <c r="P30" i="1"/>
  <c r="P9" i="1"/>
  <c r="N8" i="1"/>
  <c r="P8" i="1"/>
  <c r="N40" i="1"/>
  <c r="P40" i="1"/>
  <c r="P4" i="1"/>
  <c r="P29" i="1"/>
  <c r="P38" i="1"/>
  <c r="P17" i="1"/>
  <c r="N10" i="1"/>
  <c r="P10" i="1"/>
  <c r="N24" i="1"/>
  <c r="P24" i="1"/>
  <c r="P22" i="1"/>
  <c r="N18" i="1"/>
  <c r="P18" i="1"/>
  <c r="N26" i="1"/>
  <c r="P26" i="1"/>
  <c r="N34" i="1"/>
  <c r="P34" i="1"/>
  <c r="P12" i="1"/>
  <c r="P39" i="1"/>
  <c r="P35" i="1"/>
  <c r="P25" i="1"/>
  <c r="P20" i="1"/>
  <c r="P27" i="1"/>
  <c r="P7" i="1"/>
  <c r="P15" i="1"/>
  <c r="Q44" i="1" l="1"/>
  <c r="P44" i="1"/>
  <c r="N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<sst xmlns="http://schemas.openxmlformats.org/spreadsheetml/2006/main" count="329" uniqueCount="190">
  <si>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</si>
  <si>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</si>
  <si>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</si>
  <si>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</si>
  <si>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</si>
  <si>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</si>
  <si>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</si>
  <si>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</si>
  <si>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</si>
  <si>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</si>
  <si>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</si>
  <si>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</si>
  <si>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</si>
  <si>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</si>
  <si>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</si>
  <si>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</si>
  <si>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</si>
  <si>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</si>
  <si>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</si>
  <si>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</si>
  <si>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</si>
  <si>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</si>
  <si>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</si>
  <si>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</si>
  <si>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</si>
  <si>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</si>
  <si>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</si>
  <si>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</si>
  <si>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</si>
  <si>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</si>
  <si>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</si>
  <si>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</si>
  <si>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</si>
  <si>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</si>
  <si>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</si>
  <si>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</si>
  <si>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</si>
  <si>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</si>
  <si>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</si>
  <si>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</si>
  <si>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</si>
  <si>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</si>
  <si>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</si>
  <si>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</si>
  <si>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</si>
  <si>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</si>
  <si>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</si>
  <si>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</si>
  <si>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</si>
  <si>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</si>
  <si>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</si>
  <si>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</si>
  <si>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</si>
  <si>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</si>
  <si>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</si>
  <si>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</si>
  <si>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</si>
  <si>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</si>
  <si>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</si>
  <si>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</si>
  <si>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</si>
  <si>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</si>
  <si>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</si>
  <si>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</si>
  <si>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</si>
  <si>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</si>
  <si>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</si>
  <si>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</si>
  <si>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</si>
  <si>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</si>
  <si>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</si>
  <si>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</si>
  <si>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</si>
  <si>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</si>
  <si>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</si>
  <si>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</si>
  <si>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</si>
  <si>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</si>
  <si>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</si>
  <si>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</si>
  <si>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</si>
  <si>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</si>
  <si>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</si>
  <si>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</si>
  <si>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</si>
  <si>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</si>
  <si>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</si>
  <si>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</si>
  <si>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</si>
  <si>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</si>
  <si>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</si>
  <si>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</si>
  <si>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</si>
  <si>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</si>
  <si>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</si>
  <si>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</si>
  <si>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</si>
  <si>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</si>
  <si>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</si>
  <si>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</si>
  <si>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</si>
  <si>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</si>
  <si>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</si>
  <si>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</si>
  <si>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</si>
  <si>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</si>
  <si>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</si>
  <si>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</si>
  <si>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</si>
  <si>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</si>
  <si>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</si>
  <si>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</si>
  <si>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</si>
  <si>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</si>
  <si>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</si>
  <si>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</si>
  <si>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</si>
  <si>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</si>
  <si>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</si>
  <si>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</si>
  <si>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</si>
  <si>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</si>
  <si>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</si>
  <si>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</si>
  <si>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</si>
  <si>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</si>
  <si>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</si>
  <si>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</si>
  <si>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</si>
  <si>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</si>
  <si>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</si>
  <si>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</si>
  <si>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</si>
  <si>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</si>
  <si>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</si>
  <si>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</si>
  <si>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</si>
  <si>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</si>
  <si>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</si>
  <si>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</si>
  <si>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</si>
  <si>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</si>
  <si>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</si>
  <si>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</si>
  <si>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</si>
  <si>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</si>
  <si>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</si>
  <si>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</si>
  <si>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</si>
  <si>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</si>
  <si>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</si>
  <si>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</si>
  <si>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</si>
  <si>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</si>
  <si>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</si>
  <si>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</si>
  <si>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</si>
  <si>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 Million )</t>
  </si>
  <si>
    <t>revenue ( Million )</t>
  </si>
  <si>
    <t>budget (INR)</t>
  </si>
  <si>
    <t>revenue ( INR )</t>
  </si>
  <si>
    <t>Total Budget ( INR )</t>
  </si>
  <si>
    <t>Total Revenue ( INR )</t>
  </si>
  <si>
    <t>budget ( USD )</t>
  </si>
  <si>
    <t>revenue ( USD )</t>
  </si>
  <si>
    <t>Total Budget ( USD )</t>
  </si>
  <si>
    <t>Total Revenue ( USD )</t>
  </si>
  <si>
    <t xml:space="preserve">Total Movies </t>
  </si>
  <si>
    <t>Total Bollywood Movies</t>
  </si>
  <si>
    <t>Total Bollywood Movies Revenue (INR )</t>
  </si>
  <si>
    <t xml:space="preserve">Total Hollywood Movies </t>
  </si>
  <si>
    <t>Total Hollywood Movies Revenue (INR)</t>
  </si>
  <si>
    <t>Average Bollywood Movies Revenue (INR)</t>
  </si>
  <si>
    <t>Average Hollywood Movies Revenue (INR)</t>
  </si>
  <si>
    <t>% Revenue from Bollywood</t>
  </si>
  <si>
    <t>% Revenue from Hollywood</t>
  </si>
  <si>
    <t>Key Metrics</t>
  </si>
  <si>
    <t>Marvel Consolidated P &amp; L</t>
  </si>
  <si>
    <t>Revenue</t>
  </si>
  <si>
    <t>Budget</t>
  </si>
  <si>
    <t>Profit/Loss</t>
  </si>
  <si>
    <t>Profit/Loss %</t>
  </si>
  <si>
    <t>Market Share %</t>
  </si>
  <si>
    <t>Target</t>
  </si>
  <si>
    <t>Target - Actuals</t>
  </si>
  <si>
    <t>Target - Actuals %</t>
  </si>
  <si>
    <t>Property Prices in Rajajinagar, Banglore</t>
  </si>
  <si>
    <t>Square Ft</t>
  </si>
  <si>
    <t>Price (INR Cr)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</si>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</sst>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[$₹-4009]\ * #,##0.00_ ;_ [$₹-4009]\ * \-#,##0.00_ ;_ [$₹-4009]\ * &quot;-&quot;??_ ;_ @_ "/>
    <numFmt numFmtId="170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3" borderId="0" xfId="0" applyFill="1"/>
    <xf numFmtId="164" fontId="0" fillId="3" borderId="0" xfId="0" applyNumberFormat="1" applyFill="1"/>
    <xf numFmtId="2" fontId="0" fillId="0" borderId="0" xfId="0" applyNumberFormat="1"/>
    <xf numFmtId="170" fontId="0" fillId="0" borderId="0" xfId="0" applyNumberFormat="1"/>
    <xf numFmtId="170" fontId="0" fillId="3" borderId="0" xfId="0" applyNumberFormat="1" applyFill="1"/>
    <xf numFmtId="9" fontId="0" fillId="0" borderId="0" xfId="1" applyFont="1"/>
    <xf numFmtId="0" fontId="0" fillId="4" borderId="0" xfId="0" applyFill="1"/>
    <xf numFmtId="2" fontId="0" fillId="3" borderId="0" xfId="0" applyNumberFormat="1" applyFill="1"/>
    <xf numFmtId="9" fontId="0" fillId="3" borderId="0" xfId="1" applyFont="1" applyFill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</a:t>
            </a:r>
            <a:r>
              <a:rPr lang="en-IN" baseline="0"/>
              <a:t> ( INR Cr. 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Sheet2!$B$3:$B$7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A-4820-B217-5CEE8EA1A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11456"/>
        <c:axId val="632311104"/>
      </c:scatterChart>
      <c:valAx>
        <c:axId val="63231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11104"/>
        <c:crosses val="autoZero"/>
        <c:crossBetween val="midCat"/>
      </c:valAx>
      <c:valAx>
        <c:axId val="6323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1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163830</xdr:rowOff>
    </xdr:from>
    <xdr:to>
      <xdr:col>12</xdr:col>
      <xdr:colOff>327660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28F52-280F-023B-F040-33063A0F4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0.07333</cdr:x>
      <cdr:y>0.17639</cdr:y>
    </cdr:from>
    <cdr:to>
      <cdr:x>0.945</cdr:x>
      <cdr:y>0.8875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59F6E0C-3C2C-C3C1-9579-B5ED00107589}"/>
            </a:ext>
          </a:extLst>
        </cdr:cNvPr>
        <cdr:cNvCxnSpPr/>
      </cdr:nvCxnSpPr>
      <cdr:spPr>
        <a:xfrm xmlns:a="http://schemas.openxmlformats.org/drawingml/2006/main" flipV="1">
          <a:off x="335280" y="483870"/>
          <a:ext cx="3985260" cy="19507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0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9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8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7">
      <calculatedColumnFormula array="1">_xlfn.XLOOKUP(Movies[[#This Row],[movie_id]:[movie_id]],Financials[[#All],[movie_id]:[movie_id]],Financials[[#All],[currency]],"Not Available",0)</calculatedColumnFormula>
    </tableColumn>
    <tableColumn id="2" xr3:uid="{190C1EA7-B2C0-412D-873C-A52F48D3124C}" name="budget ( Million )" dataDxfId="6">
      <calculatedColumnFormula>IF(Movies[[#This Row],[unit]]="Billions",Movies[[#This Row],[budget]]*1000,Movies[[#This Row],[budget]])</calculatedColumnFormula>
    </tableColumn>
    <tableColumn id="9" xr3:uid="{84E9179F-2109-4CBD-8B0E-92F725426113}" name="revenue ( Million )" dataDxfId="5">
      <calculatedColumnFormula>IF(Movies[[#This Row],[unit]]="Billions",Movies[[#This Row],[revenue]]*1000,Movies[[#This Row],[revenue]])</calculatedColumnFormula>
    </tableColumn>
    <tableColumn id="10" xr3:uid="{F8D824AD-8F2C-4BF3-A4CE-9A5D63D4BB27}" name="budget (INR)" dataDxfId="4">
      <calculatedColumnFormula>IF(Movies[[#This Row],[currency]]="USD",Movies[[#This Row],[budget ( Million )]]*83,Movies[[#This Row],[budget ( Million )]])</calculatedColumnFormula>
    </tableColumn>
    <tableColumn id="11" xr3:uid="{E16CDEDE-C8CC-4602-AFF8-8C626322C519}" name="revenue ( INR )" dataDxfId="3">
      <calculatedColumnFormula>IF(Movies[[#This Row],[currency]] = "USD",Movies[[#This Row],[revenue ( Million )]] * 83,Movies[[#This Row],[revenue ( Million )]])</calculatedColumnFormula>
    </tableColumn>
    <tableColumn id="12" xr3:uid="{305B5FB5-15A0-4E9F-90B6-D1BFBAB44CF4}" name="budget ( USD )" dataDxfId="2">
      <calculatedColumnFormula>IF(Movies[[#This Row],[currency]] = "INR",Movies[[#This Row],[budget ( Million )]]/83,Movies[[#This Row],[budget ( Million )]])</calculatedColumnFormula>
    </tableColumn>
    <tableColumn id="13" xr3:uid="{5BA814D0-B152-4EF9-AE57-912772F2FE0A}" name="revenue ( USD )" dataDxfId="1">
      <calculatedColumnFormula>IF(Movies[[#This Row],[currency]] = "INR",Movies[[#This Row],[revenue ( Million )]]/83,Movies[[#This Row],[revenue ( Million 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opLeftCell="C1" zoomScale="85" zoomScaleNormal="85" workbookViewId="0">
      <selection activeCell="K46" sqref="K46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6.6640625" customWidth="1"/>
    <col min="9" max="9" width="38" customWidth="1"/>
    <col min="10" max="10" width="13.109375" customWidth="1"/>
    <col min="12" max="12" width="18" customWidth="1"/>
    <col min="13" max="13" width="17.88671875" customWidth="1"/>
    <col min="14" max="14" width="17.5546875" customWidth="1"/>
    <col min="15" max="15" width="20.88671875" customWidth="1"/>
    <col min="16" max="16" width="18.6640625" customWidth="1"/>
    <col min="17" max="17" width="23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Row],[currency]]="USD",Movies[[#This Row],[budget ( Million )]]*83,Movies[[#This Row],[budget ( Million )]])</f>
        <v>1000</v>
      </c>
      <c r="O2" s="3">
        <f>IF(Movies[[#This Row],[currency]] = "USD",Movies[[#This Row],[revenue ( Million )]] * 83,Movies[[#This Row],[revenue ( Million )]])</f>
        <v>12500</v>
      </c>
      <c r="P2" s="6">
        <f>IF(Movies[[#This Row],[currency]] = "INR",Movies[[#This Row],[budget ( Million )]]/83,Movies[[#This Row],[budget ( Million )]])</f>
        <v>12.048192771084338</v>
      </c>
      <c r="Q2" s="6">
        <f>IF(Movies[[#This Row],[currency]] = "INR",Movies[[#This Row],[revenue ( Million )]]/83,Movies[[#This Row],[revenue ( Million )]])</f>
        <v>150.60240963855421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Row],[currency]]="USD",Movies[[#This Row],[budget ( Million )]]*83,Movies[[#This Row],[budget ( Million )]])</f>
        <v>16600</v>
      </c>
      <c r="O3" s="3">
        <f>IF(Movies[[#This Row],[currency]] = "USD",Movies[[#This Row],[revenue ( Million )]] * 83,Movies[[#This Row],[revenue ( Million )]])</f>
        <v>79248.399999999994</v>
      </c>
      <c r="P3" s="6">
        <f>IF(Movies[[#This Row],[currency]] = "INR",Movies[[#This Row],[budget ( Million )]]/83,Movies[[#This Row],[budget ( Million )]])</f>
        <v>200</v>
      </c>
      <c r="Q3" s="6">
        <f>IF(Movies[[#This Row],[currency]] = "INR",Movies[[#This Row],[revenue ( Million )]]/83,Movies[[#This Row],[revenue ( Million 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Row],[currency]]="USD",Movies[[#This Row],[budget ( Million )]]*83,Movies[[#This Row],[budget ( Million )]])</f>
        <v>13695</v>
      </c>
      <c r="O4" s="3">
        <f>IF(Movies[[#This Row],[currency]] = "USD",Movies[[#This Row],[revenue ( Million )]] * 83,Movies[[#This Row],[revenue ( Million )]])</f>
        <v>53518.399999999994</v>
      </c>
      <c r="P4" s="6">
        <f>IF(Movies[[#This Row],[currency]] = "INR",Movies[[#This Row],[budget ( Million )]]/83,Movies[[#This Row],[budget ( Million )]])</f>
        <v>165</v>
      </c>
      <c r="Q4" s="6">
        <f>IF(Movies[[#This Row],[currency]] = "INR",Movies[[#This Row],[revenue ( Million )]]/83,Movies[[#This Row],[revenue ( Million 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Row],[currency]]="USD",Movies[[#This Row],[budget ( Million )]]*83,Movies[[#This Row],[budget ( Million )]])</f>
        <v>14940</v>
      </c>
      <c r="O5" s="3">
        <f>IF(Movies[[#This Row],[currency]] = "USD",Movies[[#This Row],[revenue ( Million )]] * 83,Movies[[#This Row],[revenue ( Million )]])</f>
        <v>70882</v>
      </c>
      <c r="P5" s="6">
        <f>IF(Movies[[#This Row],[currency]] = "INR",Movies[[#This Row],[budget ( Million )]]/83,Movies[[#This Row],[budget ( Million )]])</f>
        <v>180</v>
      </c>
      <c r="Q5" s="6">
        <f>IF(Movies[[#This Row],[currency]] = "INR",Movies[[#This Row],[revenue ( Million )]]/83,Movies[[#This Row],[revenue ( Million 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Row],[currency]]="USD",Movies[[#This Row],[budget ( Million )]]*83,Movies[[#This Row],[budget ( Million )]])</f>
        <v>20750</v>
      </c>
      <c r="O6" s="3">
        <f>IF(Movies[[#This Row],[currency]] = "USD",Movies[[#This Row],[revenue ( Million )]] * 83,Movies[[#This Row],[revenue ( Million )]])</f>
        <v>55610</v>
      </c>
      <c r="P6" s="6">
        <f>IF(Movies[[#This Row],[currency]] = "INR",Movies[[#This Row],[budget ( Million )]]/83,Movies[[#This Row],[budget ( Million )]])</f>
        <v>250</v>
      </c>
      <c r="Q6" s="6">
        <f>IF(Movies[[#This Row],[currency]] = "INR",Movies[[#This Row],[revenue ( Million )]]/83,Movies[[#This Row],[revenue ( Million 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Row],[currency]]="USD",Movies[[#This Row],[budget ( Million )]]*83,Movies[[#This Row],[budget ( Million )]])</f>
        <v>Not Available</v>
      </c>
      <c r="O7" s="3" t="str">
        <f>IF(Movies[[#This Row],[currency]] = "USD",Movies[[#This Row],[revenue ( Million )]] * 83,Movies[[#This Row],[revenue ( Million )]])</f>
        <v>Not Available</v>
      </c>
      <c r="P7" s="6" t="str">
        <f>IF(Movies[[#This Row],[currency]] = "INR",Movies[[#This Row],[budget ( Million )]]/83,Movies[[#This Row],[budget ( Million )]])</f>
        <v>Not Available</v>
      </c>
      <c r="Q7" s="6" t="str">
        <f>IF(Movies[[#This Row],[currency]] = "INR",Movies[[#This Row],[revenue ( Million )]]/83,Movies[[#This Row],[revenue ( Million 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Row],[currency]]="USD",Movies[[#This Row],[budget ( Million )]]*83,Movies[[#This Row],[budget ( Million )]])</f>
        <v>400</v>
      </c>
      <c r="O8" s="3">
        <f>IF(Movies[[#This Row],[currency]] = "USD",Movies[[#This Row],[revenue ( Million )]] * 83,Movies[[#This Row],[revenue ( Million )]])</f>
        <v>2000</v>
      </c>
      <c r="P8" s="6">
        <f>IF(Movies[[#This Row],[currency]] = "INR",Movies[[#This Row],[budget ( Million )]]/83,Movies[[#This Row],[budget ( Million )]])</f>
        <v>4.8192771084337354</v>
      </c>
      <c r="Q8" s="6">
        <f>IF(Movies[[#This Row],[currency]] = "INR",Movies[[#This Row],[revenue ( Million )]]/83,Movies[[#This Row],[revenue ( Million )]])</f>
        <v>24.096385542168676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Row],[currency]]="USD",Movies[[#This Row],[budget ( Million )]]*83,Movies[[#This Row],[budget ( Million )]])</f>
        <v>550</v>
      </c>
      <c r="O9" s="3">
        <f>IF(Movies[[#This Row],[currency]] = "USD",Movies[[#This Row],[revenue ( Million )]] * 83,Movies[[#This Row],[revenue ( Million )]])</f>
        <v>4000</v>
      </c>
      <c r="P9" s="6">
        <f>IF(Movies[[#This Row],[currency]] = "INR",Movies[[#This Row],[budget ( Million )]]/83,Movies[[#This Row],[budget ( Million )]])</f>
        <v>6.6265060240963853</v>
      </c>
      <c r="Q9" s="6">
        <f>IF(Movies[[#This Row],[currency]] = "INR",Movies[[#This Row],[revenue ( Million )]]/83,Movies[[#This Row],[revenue ( Million )]])</f>
        <v>48.192771084337352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Row],[currency]]="USD",Movies[[#This Row],[budget ( Million )]]*83,Movies[[#This Row],[budget ( Million )]])</f>
        <v>390</v>
      </c>
      <c r="O10" s="3">
        <f>IF(Movies[[#This Row],[currency]] = "USD",Movies[[#This Row],[revenue ( Million )]] * 83,Movies[[#This Row],[revenue ( Million )]])</f>
        <v>1360</v>
      </c>
      <c r="P10" s="6">
        <f>IF(Movies[[#This Row],[currency]] = "INR",Movies[[#This Row],[budget ( Million )]]/83,Movies[[#This Row],[budget ( Million )]])</f>
        <v>4.6987951807228914</v>
      </c>
      <c r="Q10" s="6">
        <f>IF(Movies[[#This Row],[currency]] = "INR",Movies[[#This Row],[revenue ( Million )]]/83,Movies[[#This Row],[revenue ( Million )]])</f>
        <v>16.3855421686747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Row],[currency]]="USD",Movies[[#This Row],[budget ( Million )]]*83,Movies[[#This Row],[budget ( Million )]])</f>
        <v>1400</v>
      </c>
      <c r="O11" s="3">
        <f>IF(Movies[[#This Row],[currency]] = "USD",Movies[[#This Row],[revenue ( Million )]] * 83,Movies[[#This Row],[revenue ( Million )]])</f>
        <v>3500</v>
      </c>
      <c r="P11" s="6">
        <f>IF(Movies[[#This Row],[currency]] = "INR",Movies[[#This Row],[budget ( Million )]]/83,Movies[[#This Row],[budget ( Million )]])</f>
        <v>16.867469879518072</v>
      </c>
      <c r="Q11" s="6">
        <f>IF(Movies[[#This Row],[currency]] = "INR",Movies[[#This Row],[revenue ( Million )]]/83,Movies[[#This Row],[revenue ( Million )]])</f>
        <v>42.168674698795179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Row],[currency]]="USD",Movies[[#This Row],[budget ( Million )]]*83,Movies[[#This Row],[budget ( Million )]])</f>
        <v>2075</v>
      </c>
      <c r="O12" s="3">
        <f>IF(Movies[[#This Row],[currency]] = "USD",Movies[[#This Row],[revenue ( Million )]] * 83,Movies[[#This Row],[revenue ( Million )]])</f>
        <v>6083.9</v>
      </c>
      <c r="P12" s="6">
        <f>IF(Movies[[#This Row],[currency]] = "INR",Movies[[#This Row],[budget ( Million )]]/83,Movies[[#This Row],[budget ( Million )]])</f>
        <v>25</v>
      </c>
      <c r="Q12" s="6">
        <f>IF(Movies[[#This Row],[currency]] = "INR",Movies[[#This Row],[revenue ( Million )]]/83,Movies[[#This Row],[revenue ( Million 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Row],[currency]]="USD",Movies[[#This Row],[budget ( Million )]]*83,Movies[[#This Row],[budget ( Million )]])</f>
        <v>Not Available</v>
      </c>
      <c r="O13" s="3" t="str">
        <f>IF(Movies[[#This Row],[currency]] = "USD",Movies[[#This Row],[revenue ( Million )]] * 83,Movies[[#This Row],[revenue ( Million )]])</f>
        <v>Not Available</v>
      </c>
      <c r="P13" s="6" t="str">
        <f>IF(Movies[[#This Row],[currency]] = "INR",Movies[[#This Row],[budget ( Million )]]/83,Movies[[#This Row],[budget ( Million )]])</f>
        <v>Not Available</v>
      </c>
      <c r="Q13" s="6" t="str">
        <f>IF(Movies[[#This Row],[currency]] = "INR",Movies[[#This Row],[revenue ( Million )]]/83,Movies[[#This Row],[revenue ( Million 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Row],[currency]]="USD",Movies[[#This Row],[budget ( Million )]]*83,Movies[[#This Row],[budget ( Million )]])</f>
        <v>13695</v>
      </c>
      <c r="O14" s="3">
        <f>IF(Movies[[#This Row],[currency]] = "USD",Movies[[#This Row],[revenue ( Million )]] * 83,Movies[[#This Row],[revenue ( Million )]])</f>
        <v>58249.399999999994</v>
      </c>
      <c r="P14" s="6">
        <f>IF(Movies[[#This Row],[currency]] = "INR",Movies[[#This Row],[budget ( Million )]]/83,Movies[[#This Row],[budget ( Million )]])</f>
        <v>165</v>
      </c>
      <c r="Q14" s="6">
        <f>IF(Movies[[#This Row],[currency]] = "INR",Movies[[#This Row],[revenue ( Million )]]/83,Movies[[#This Row],[revenue ( Million 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 ( Million )]]*83,Movies[[#This Row],[budget ( Million )]])</f>
        <v>4565</v>
      </c>
      <c r="O15" s="3">
        <f>IF(Movies[[#This Row],[currency]] = "USD",Movies[[#This Row],[revenue ( Million )]] * 83,Movies[[#This Row],[revenue ( Million )]])</f>
        <v>25489.300000000003</v>
      </c>
      <c r="P15" s="6">
        <f>IF(Movies[[#This Row],[currency]] = "INR",Movies[[#This Row],[budget ( Million )]]/83,Movies[[#This Row],[budget ( Million )]])</f>
        <v>55</v>
      </c>
      <c r="Q15" s="6">
        <f>IF(Movies[[#This Row],[currency]] = "INR",Movies[[#This Row],[revenue ( Million )]]/83,Movies[[#This Row],[revenue ( Million 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Row],[currency]]="USD",Movies[[#This Row],[budget ( Million )]]*83,Movies[[#This Row],[budget ( Million )]])</f>
        <v>8549</v>
      </c>
      <c r="O16" s="3">
        <f>IF(Movies[[#This Row],[currency]] = "USD",Movies[[#This Row],[revenue ( Million )]] * 83,Movies[[#This Row],[revenue ( Million )]])</f>
        <v>38221.5</v>
      </c>
      <c r="P16" s="6">
        <f>IF(Movies[[#This Row],[currency]] = "INR",Movies[[#This Row],[budget ( Million )]]/83,Movies[[#This Row],[budget ( Million )]])</f>
        <v>103</v>
      </c>
      <c r="Q16" s="6">
        <f>IF(Movies[[#This Row],[currency]] = "INR",Movies[[#This Row],[revenue ( Million )]]/83,Movies[[#This Row],[revenue ( Million 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Row],[currency]]="USD",Movies[[#This Row],[budget ( Million )]]*83,Movies[[#This Row],[budget ( Million )]])</f>
        <v>16600</v>
      </c>
      <c r="O17" s="3">
        <f>IF(Movies[[#This Row],[currency]] = "USD",Movies[[#This Row],[revenue ( Million )]] * 83,Movies[[#This Row],[revenue ( Million )]])</f>
        <v>182766</v>
      </c>
      <c r="P17" s="6">
        <f>IF(Movies[[#This Row],[currency]] = "INR",Movies[[#This Row],[budget ( Million )]]/83,Movies[[#This Row],[budget ( Million )]])</f>
        <v>200</v>
      </c>
      <c r="Q17" s="6">
        <f>IF(Movies[[#This Row],[currency]] = "INR",Movies[[#This Row],[revenue ( Million )]]/83,Movies[[#This Row],[revenue ( Million 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Row],[currency]]="USD",Movies[[#This Row],[budget ( Million )]]*83,Movies[[#This Row],[budget ( Million )]])</f>
        <v>263.94</v>
      </c>
      <c r="O18" s="3">
        <f>IF(Movies[[#This Row],[currency]] = "USD",Movies[[#This Row],[revenue ( Million )]] * 83,Movies[[#This Row],[revenue ( Million )]])</f>
        <v>273.89999999999998</v>
      </c>
      <c r="P18" s="6">
        <f>IF(Movies[[#This Row],[currency]] = "INR",Movies[[#This Row],[budget ( Million )]]/83,Movies[[#This Row],[budget ( Million )]])</f>
        <v>3.18</v>
      </c>
      <c r="Q18" s="6">
        <f>IF(Movies[[#This Row],[currency]] = "INR",Movies[[#This Row],[revenue ( Million )]]/83,Movies[[#This Row],[revenue ( Million 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Row],[currency]]="USD",Movies[[#This Row],[budget ( Million )]]*83,Movies[[#This Row],[budget ( Million )]])</f>
        <v>19671</v>
      </c>
      <c r="O19" s="3">
        <f>IF(Movies[[#This Row],[currency]] = "USD",Movies[[#This Row],[revenue ( Million )]] * 83,Movies[[#This Row],[revenue ( Million )]])</f>
        <v>236301</v>
      </c>
      <c r="P19" s="6">
        <f>IF(Movies[[#This Row],[currency]] = "INR",Movies[[#This Row],[budget ( Million )]]/83,Movies[[#This Row],[budget ( Million )]])</f>
        <v>237</v>
      </c>
      <c r="Q19" s="6">
        <f>IF(Movies[[#This Row],[currency]] = "INR",Movies[[#This Row],[revenue ( Million )]]/83,Movies[[#This Row],[revenue ( Million 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Row],[currency]]="USD",Movies[[#This Row],[budget ( Million )]]*83,Movies[[#This Row],[budget ( Million )]])</f>
        <v>597.6</v>
      </c>
      <c r="O20" s="3">
        <f>IF(Movies[[#This Row],[currency]] = "USD",Movies[[#This Row],[revenue ( Million )]] * 83,Movies[[#This Row],[revenue ( Million )]])</f>
        <v>24153</v>
      </c>
      <c r="P20" s="6">
        <f>IF(Movies[[#This Row],[currency]] = "INR",Movies[[#This Row],[budget ( Million )]]/83,Movies[[#This Row],[budget ( Million )]])</f>
        <v>7.2</v>
      </c>
      <c r="Q20" s="6">
        <f>IF(Movies[[#This Row],[currency]] = "INR",Movies[[#This Row],[revenue ( Million )]]/83,Movies[[#This Row],[revenue ( Million 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Row],[currency]]="USD",Movies[[#This Row],[budget ( Million )]]*83,Movies[[#This Row],[budget ( Million )]])</f>
        <v>15355</v>
      </c>
      <c r="O21" s="3">
        <f>IF(Movies[[#This Row],[currency]] = "USD",Movies[[#This Row],[revenue ( Million )]] * 83,Movies[[#This Row],[revenue ( Million )]])</f>
        <v>83498</v>
      </c>
      <c r="P21" s="6">
        <f>IF(Movies[[#This Row],[currency]] = "INR",Movies[[#This Row],[budget ( Million )]]/83,Movies[[#This Row],[budget ( Million )]])</f>
        <v>185</v>
      </c>
      <c r="Q21" s="6">
        <f>IF(Movies[[#This Row],[currency]] = "INR",Movies[[#This Row],[revenue ( Million )]]/83,Movies[[#This Row],[revenue ( Million 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Row],[currency]]="USD",Movies[[#This Row],[budget ( Million )]]*83,Movies[[#This Row],[budget ( Million )]])</f>
        <v>1826</v>
      </c>
      <c r="O22" s="3">
        <f>IF(Movies[[#This Row],[currency]] = "USD",Movies[[#This Row],[revenue ( Million )]] * 83,Movies[[#This Row],[revenue ( Million )]])</f>
        <v>26742.6</v>
      </c>
      <c r="P22" s="6">
        <f>IF(Movies[[#This Row],[currency]] = "INR",Movies[[#This Row],[budget ( Million )]]/83,Movies[[#This Row],[budget ( Million )]])</f>
        <v>22</v>
      </c>
      <c r="Q22" s="6">
        <f>IF(Movies[[#This Row],[currency]] = "INR",Movies[[#This Row],[revenue ( Million )]]/83,Movies[[#This Row],[revenue ( Million 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Row],[currency]]="USD",Movies[[#This Row],[budget ( Million )]]*83,Movies[[#This Row],[budget ( Million )]])</f>
        <v>5229</v>
      </c>
      <c r="O23" s="3">
        <f>IF(Movies[[#This Row],[currency]] = "USD",Movies[[#This Row],[revenue ( Million )]] * 83,Movies[[#This Row],[revenue ( Million )]])</f>
        <v>86818</v>
      </c>
      <c r="P23" s="6">
        <f>IF(Movies[[#This Row],[currency]] = "INR",Movies[[#This Row],[budget ( Million )]]/83,Movies[[#This Row],[budget ( Million )]])</f>
        <v>63</v>
      </c>
      <c r="Q23" s="6">
        <f>IF(Movies[[#This Row],[currency]] = "INR",Movies[[#This Row],[revenue ( Million )]]/83,Movies[[#This Row],[revenue ( Million 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Row],[currency]]="USD",Movies[[#This Row],[budget ( Million )]]*83,Movies[[#This Row],[budget ( Million )]])</f>
        <v>1286.5</v>
      </c>
      <c r="O24" s="3">
        <f>IF(Movies[[#This Row],[currency]] = "USD",Movies[[#This Row],[revenue ( Million )]] * 83,Movies[[#This Row],[revenue ( Million )]])</f>
        <v>21837.300000000003</v>
      </c>
      <c r="P24" s="6">
        <f>IF(Movies[[#This Row],[currency]] = "INR",Movies[[#This Row],[budget ( Million )]]/83,Movies[[#This Row],[budget ( Million )]])</f>
        <v>15.5</v>
      </c>
      <c r="Q24" s="6">
        <f>IF(Movies[[#This Row],[currency]] = "INR",Movies[[#This Row],[revenue ( Million )]]/83,Movies[[#This Row],[revenue ( Million 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Row],[currency]]="USD",Movies[[#This Row],[budget ( Million )]]*83,Movies[[#This Row],[budget ( Million )]])</f>
        <v>33200</v>
      </c>
      <c r="O25" s="3">
        <f>IF(Movies[[#This Row],[currency]] = "USD",Movies[[#This Row],[revenue ( Million )]] * 83,Movies[[#This Row],[revenue ( Million )]])</f>
        <v>232234</v>
      </c>
      <c r="P25" s="6">
        <f>IF(Movies[[#This Row],[currency]] = "INR",Movies[[#This Row],[budget ( Million )]]/83,Movies[[#This Row],[budget ( Million )]])</f>
        <v>400</v>
      </c>
      <c r="Q25" s="6">
        <f>IF(Movies[[#This Row],[currency]] = "INR",Movies[[#This Row],[revenue ( Million )]]/83,Movies[[#This Row],[revenue ( Million 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Row],[currency]]="USD",Movies[[#This Row],[budget ( Million )]]*83,Movies[[#This Row],[budget ( Million )]])</f>
        <v>33200</v>
      </c>
      <c r="O26" s="3">
        <f>IF(Movies[[#This Row],[currency]] = "USD",Movies[[#This Row],[revenue ( Million )]] * 83,Movies[[#This Row],[revenue ( Million )]])</f>
        <v>169984</v>
      </c>
      <c r="P26" s="6">
        <f>IF(Movies[[#This Row],[currency]] = "INR",Movies[[#This Row],[budget ( Million )]]/83,Movies[[#This Row],[budget ( Million )]])</f>
        <v>400</v>
      </c>
      <c r="Q26" s="6">
        <f>IF(Movies[[#This Row],[currency]] = "INR",Movies[[#This Row],[revenue ( Million )]]/83,Movies[[#This Row],[revenue ( Million 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Row],[currency]]="USD",Movies[[#This Row],[budget ( Million )]]*83,Movies[[#This Row],[budget ( Million )]])</f>
        <v>70</v>
      </c>
      <c r="O27" s="3">
        <f>IF(Movies[[#This Row],[currency]] = "USD",Movies[[#This Row],[revenue ( Million )]] * 83,Movies[[#This Row],[revenue ( Million )]])</f>
        <v>100</v>
      </c>
      <c r="P27" s="6">
        <f>IF(Movies[[#This Row],[currency]] = "INR",Movies[[#This Row],[budget ( Million )]]/83,Movies[[#This Row],[budget ( Million )]])</f>
        <v>0.84337349397590367</v>
      </c>
      <c r="Q27" s="6">
        <f>IF(Movies[[#This Row],[currency]] = "INR",Movies[[#This Row],[revenue ( Million )]]/83,Movies[[#This Row],[revenue ( Million )]])</f>
        <v>1.2048192771084338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Row],[currency]]="USD",Movies[[#This Row],[budget ( Million )]]*83,Movies[[#This Row],[budget ( Million )]])</f>
        <v>120</v>
      </c>
      <c r="O28" s="3">
        <f>IF(Movies[[#This Row],[currency]] = "USD",Movies[[#This Row],[revenue ( Million )]] * 83,Movies[[#This Row],[revenue ( Million )]])</f>
        <v>1350</v>
      </c>
      <c r="P28" s="6">
        <f>IF(Movies[[#This Row],[currency]] = "INR",Movies[[#This Row],[budget ( Million )]]/83,Movies[[#This Row],[budget ( Million )]])</f>
        <v>1.4457831325301205</v>
      </c>
      <c r="Q28" s="6">
        <f>IF(Movies[[#This Row],[currency]] = "INR",Movies[[#This Row],[revenue ( Million )]]/83,Movies[[#This Row],[revenue ( Million )]])</f>
        <v>16.265060240963855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Row],[currency]]="USD",Movies[[#This Row],[budget ( Million )]]*83,Movies[[#This Row],[budget ( Million )]])</f>
        <v>100</v>
      </c>
      <c r="O29" s="3">
        <f>IF(Movies[[#This Row],[currency]] = "USD",Movies[[#This Row],[revenue ( Million )]] * 83,Movies[[#This Row],[revenue ( Million )]])</f>
        <v>410</v>
      </c>
      <c r="P29" s="6">
        <f>IF(Movies[[#This Row],[currency]] = "INR",Movies[[#This Row],[budget ( Million )]]/83,Movies[[#This Row],[budget ( Million )]])</f>
        <v>1.2048192771084338</v>
      </c>
      <c r="Q29" s="6">
        <f>IF(Movies[[#This Row],[currency]] = "INR",Movies[[#This Row],[revenue ( Million )]]/83,Movies[[#This Row],[revenue ( Million )]])</f>
        <v>4.9397590361445785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Row],[currency]]="USD",Movies[[#This Row],[budget ( Million )]]*83,Movies[[#This Row],[budget ( Million )]])</f>
        <v>850</v>
      </c>
      <c r="O30" s="3">
        <f>IF(Movies[[#This Row],[currency]] = "USD",Movies[[#This Row],[revenue ( Million )]] * 83,Movies[[#This Row],[revenue ( Million )]])</f>
        <v>8540</v>
      </c>
      <c r="P30" s="6">
        <f>IF(Movies[[#This Row],[currency]] = "INR",Movies[[#This Row],[budget ( Million )]]/83,Movies[[#This Row],[budget ( Million )]])</f>
        <v>10.240963855421686</v>
      </c>
      <c r="Q30" s="6">
        <f>IF(Movies[[#This Row],[currency]] = "INR",Movies[[#This Row],[revenue ( Million )]]/83,Movies[[#This Row],[revenue ( Million )]])</f>
        <v>102.89156626506023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Row],[currency]]="USD",Movies[[#This Row],[budget ( Million )]]*83,Movies[[#This Row],[budget ( Million )]])</f>
        <v>1000</v>
      </c>
      <c r="O31" s="3">
        <f>IF(Movies[[#This Row],[currency]] = "USD",Movies[[#This Row],[revenue ( Million )]] * 83,Movies[[#This Row],[revenue ( Million )]])</f>
        <v>5900</v>
      </c>
      <c r="P31" s="6">
        <f>IF(Movies[[#This Row],[currency]] = "INR",Movies[[#This Row],[budget ( Million )]]/83,Movies[[#This Row],[budget ( Million )]])</f>
        <v>12.048192771084338</v>
      </c>
      <c r="Q31" s="6">
        <f>IF(Movies[[#This Row],[currency]] = "INR",Movies[[#This Row],[revenue ( Million )]]/83,Movies[[#This Row],[revenue ( Million )]])</f>
        <v>71.084337349397586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Row],[currency]]="USD",Movies[[#This Row],[budget ( Million )]]*83,Movies[[#This Row],[budget ( Million )]])</f>
        <v>2000</v>
      </c>
      <c r="O32" s="3">
        <f>IF(Movies[[#This Row],[currency]] = "USD",Movies[[#This Row],[revenue ( Million )]] * 83,Movies[[#This Row],[revenue ( Million )]])</f>
        <v>3600</v>
      </c>
      <c r="P32" s="6">
        <f>IF(Movies[[#This Row],[currency]] = "INR",Movies[[#This Row],[budget ( Million )]]/83,Movies[[#This Row],[budget ( Million )]])</f>
        <v>24.096385542168676</v>
      </c>
      <c r="Q32" s="6">
        <f>IF(Movies[[#This Row],[currency]] = "INR",Movies[[#This Row],[revenue ( Million )]]/83,Movies[[#This Row],[revenue ( Million )]])</f>
        <v>43.373493975903614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Row],[currency]]="USD",Movies[[#This Row],[budget ( Million )]]*83,Movies[[#This Row],[budget ( Million )]])</f>
        <v>5500</v>
      </c>
      <c r="O33" s="3">
        <f>IF(Movies[[#This Row],[currency]] = "USD",Movies[[#This Row],[revenue ( Million )]] * 83,Movies[[#This Row],[revenue ( Million )]])</f>
        <v>12000</v>
      </c>
      <c r="P33" s="6">
        <f>IF(Movies[[#This Row],[currency]] = "INR",Movies[[#This Row],[budget ( Million )]]/83,Movies[[#This Row],[budget ( Million )]])</f>
        <v>66.265060240963862</v>
      </c>
      <c r="Q33" s="6">
        <f>IF(Movies[[#This Row],[currency]] = "INR",Movies[[#This Row],[revenue ( Million )]]/83,Movies[[#This Row],[revenue ( Million )]])</f>
        <v>144.57831325301206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Row],[currency]]="USD",Movies[[#This Row],[budget ( Million )]]*83,Movies[[#This Row],[budget ( Million )]])</f>
        <v>1800</v>
      </c>
      <c r="O34" s="3">
        <f>IF(Movies[[#This Row],[currency]] = "USD",Movies[[#This Row],[revenue ( Million )]] * 83,Movies[[#This Row],[revenue ( Million )]])</f>
        <v>6500</v>
      </c>
      <c r="P34" s="6">
        <f>IF(Movies[[#This Row],[currency]] = "INR",Movies[[#This Row],[budget ( Million )]]/83,Movies[[#This Row],[budget ( Million )]])</f>
        <v>21.686746987951807</v>
      </c>
      <c r="Q34" s="6">
        <f>IF(Movies[[#This Row],[currency]] = "INR",Movies[[#This Row],[revenue ( Million )]]/83,Movies[[#This Row],[revenue ( Million )]])</f>
        <v>78.313253012048193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Row],[currency]]="USD",Movies[[#This Row],[budget ( Million )]]*83,Movies[[#This Row],[budget ( Million )]])</f>
        <v>250</v>
      </c>
      <c r="O35" s="3">
        <f>IF(Movies[[#This Row],[currency]] = "USD",Movies[[#This Row],[revenue ( Million )]] * 83,Movies[[#This Row],[revenue ( Million )]])</f>
        <v>3409</v>
      </c>
      <c r="P35" s="6">
        <f>IF(Movies[[#This Row],[currency]] = "INR",Movies[[#This Row],[budget ( Million )]]/83,Movies[[#This Row],[budget ( Million )]])</f>
        <v>3.0120481927710845</v>
      </c>
      <c r="Q35" s="6">
        <f>IF(Movies[[#This Row],[currency]] = "INR",Movies[[#This Row],[revenue ( Million )]]/83,Movies[[#This Row],[revenue ( Million )]])</f>
        <v>41.072289156626503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Row],[currency]]="USD",Movies[[#This Row],[budget ( Million )]]*83,Movies[[#This Row],[budget ( Million )]])</f>
        <v>900</v>
      </c>
      <c r="O36" s="3">
        <f>IF(Movies[[#This Row],[currency]] = "USD",Movies[[#This Row],[revenue ( Million )]] * 83,Movies[[#This Row],[revenue ( Million )]])</f>
        <v>11690</v>
      </c>
      <c r="P36" s="6">
        <f>IF(Movies[[#This Row],[currency]] = "INR",Movies[[#This Row],[budget ( Million )]]/83,Movies[[#This Row],[budget ( Million )]])</f>
        <v>10.843373493975903</v>
      </c>
      <c r="Q36" s="6">
        <f>IF(Movies[[#This Row],[currency]] = "INR",Movies[[#This Row],[revenue ( Million )]]/83,Movies[[#This Row],[revenue ( Million )]])</f>
        <v>140.84337349397592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Row],[currency]]="USD",Movies[[#This Row],[budget ( Million )]]*83,Movies[[#This Row],[budget ( Million )]])</f>
        <v>17986.099999999999</v>
      </c>
      <c r="O37" s="3">
        <f>IF(Movies[[#This Row],[currency]] = "USD",Movies[[#This Row],[revenue ( Million )]] * 83,Movies[[#This Row],[revenue ( Million )]])</f>
        <v>30759.800000000003</v>
      </c>
      <c r="P37" s="6">
        <f>IF(Movies[[#This Row],[currency]] = "INR",Movies[[#This Row],[budget ( Million )]]/83,Movies[[#This Row],[budget ( Million )]])</f>
        <v>216.7</v>
      </c>
      <c r="Q37" s="6">
        <f>IF(Movies[[#This Row],[currency]] = "INR",Movies[[#This Row],[revenue ( Million )]]/83,Movies[[#This Row],[revenue ( Million 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Row],[currency]]="USD",Movies[[#This Row],[budget ( Million )]]*83,Movies[[#This Row],[budget ( Million )]])</f>
        <v>14691</v>
      </c>
      <c r="O38" s="3">
        <f>IF(Movies[[#This Row],[currency]] = "USD",Movies[[#This Row],[revenue ( Million )]] * 83,Movies[[#This Row],[revenue ( Million )]])</f>
        <v>59295.199999999997</v>
      </c>
      <c r="P38" s="6">
        <f>IF(Movies[[#This Row],[currency]] = "INR",Movies[[#This Row],[budget ( Million )]]/83,Movies[[#This Row],[budget ( Million )]])</f>
        <v>177</v>
      </c>
      <c r="Q38" s="6">
        <f>IF(Movies[[#This Row],[currency]] = "INR",Movies[[#This Row],[revenue ( Million )]]/83,Movies[[#This Row],[revenue ( Million 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Row],[currency]]="USD",Movies[[#This Row],[budget ( Million )]]*83,Movies[[#This Row],[budget ( Million )]])</f>
        <v>1800</v>
      </c>
      <c r="O39" s="3">
        <f>IF(Movies[[#This Row],[currency]] = "USD",Movies[[#This Row],[revenue ( Million )]] * 83,Movies[[#This Row],[revenue ( Million )]])</f>
        <v>3100</v>
      </c>
      <c r="P39" s="6">
        <f>IF(Movies[[#This Row],[currency]] = "INR",Movies[[#This Row],[budget ( Million )]]/83,Movies[[#This Row],[budget ( Million )]])</f>
        <v>21.686746987951807</v>
      </c>
      <c r="Q39" s="6">
        <f>IF(Movies[[#This Row],[currency]] = "INR",Movies[[#This Row],[revenue ( Million )]]/83,Movies[[#This Row],[revenue ( Million )]])</f>
        <v>37.349397590361448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Row],[currency]]="USD",Movies[[#This Row],[budget ( Million )]]*83,Movies[[#This Row],[budget ( Million )]])</f>
        <v>500</v>
      </c>
      <c r="O40" s="3">
        <f>IF(Movies[[#This Row],[currency]] = "USD",Movies[[#This Row],[revenue ( Million )]] * 83,Movies[[#This Row],[revenue ( Million )]])</f>
        <v>950</v>
      </c>
      <c r="P40" s="6">
        <f>IF(Movies[[#This Row],[currency]] = "INR",Movies[[#This Row],[budget ( Million )]]/83,Movies[[#This Row],[budget ( Million )]])</f>
        <v>6.024096385542169</v>
      </c>
      <c r="Q40" s="6">
        <f>IF(Movies[[#This Row],[currency]] = "INR",Movies[[#This Row],[revenue ( Million )]]/83,Movies[[#This Row],[revenue ( Million )]])</f>
        <v>11.445783132530121</v>
      </c>
    </row>
    <row r="43" spans="1:17" x14ac:dyDescent="0.3">
      <c r="I43" s="10" t="s">
        <v>167</v>
      </c>
      <c r="J43" s="4">
        <f>COUNT(A2:A40)</f>
        <v>39</v>
      </c>
      <c r="N43" s="10" t="s">
        <v>161</v>
      </c>
      <c r="O43" s="10" t="s">
        <v>162</v>
      </c>
      <c r="P43" s="10" t="s">
        <v>165</v>
      </c>
      <c r="Q43" s="10" t="s">
        <v>166</v>
      </c>
    </row>
    <row r="44" spans="1:17" x14ac:dyDescent="0.3">
      <c r="I44" s="10" t="s">
        <v>168</v>
      </c>
      <c r="J44" s="4">
        <f>COUNTIF(Movies[industry],"Bollywood")</f>
        <v>18</v>
      </c>
      <c r="N44" s="5">
        <f>SUM(N2:N40)</f>
        <v>273405.14</v>
      </c>
      <c r="O44" s="5">
        <f>SUM(O2:O40)</f>
        <v>1622874.7</v>
      </c>
      <c r="P44" s="8">
        <f>SUM(P2:P40)</f>
        <v>3294.0378313253013</v>
      </c>
      <c r="Q44" s="8">
        <f>SUM(Q2:Q40)</f>
        <v>19552.707228915668</v>
      </c>
    </row>
    <row r="45" spans="1:17" x14ac:dyDescent="0.3">
      <c r="I45" s="10" t="s">
        <v>169</v>
      </c>
      <c r="J45" s="4">
        <f>SUMIF(Movies[industry],"Bollywood",Movies[revenue ( INR )])</f>
        <v>80909</v>
      </c>
    </row>
    <row r="46" spans="1:17" x14ac:dyDescent="0.3">
      <c r="I46" s="10" t="s">
        <v>170</v>
      </c>
      <c r="J46" s="4">
        <f>COUNTIF(Movies[industry],"Hollywood")</f>
        <v>21</v>
      </c>
    </row>
    <row r="47" spans="1:17" x14ac:dyDescent="0.3">
      <c r="I47" s="10" t="s">
        <v>171</v>
      </c>
      <c r="J47" s="4">
        <f>SUMIF(Movies[industry],"Hollywood",Movies[revenue ( INR )])</f>
        <v>1541965.7</v>
      </c>
    </row>
    <row r="48" spans="1:17" x14ac:dyDescent="0.3">
      <c r="I48" s="10" t="s">
        <v>172</v>
      </c>
      <c r="J48" s="11">
        <f>J45/J44</f>
        <v>4494.9444444444443</v>
      </c>
    </row>
    <row r="49" spans="9:10" x14ac:dyDescent="0.3">
      <c r="I49" s="10" t="s">
        <v>173</v>
      </c>
      <c r="J49" s="11">
        <f>J47/J46</f>
        <v>73426.938095238089</v>
      </c>
    </row>
    <row r="50" spans="9:10" x14ac:dyDescent="0.3">
      <c r="I50" s="10" t="s">
        <v>174</v>
      </c>
      <c r="J50" s="12">
        <f>J48/O44</f>
        <v>2.7697421399473692E-3</v>
      </c>
    </row>
    <row r="51" spans="9:10" x14ac:dyDescent="0.3">
      <c r="I51" s="10" t="s">
        <v>175</v>
      </c>
      <c r="J51" s="12">
        <f>J49/O44</f>
        <v>4.5244982927664157E-2</v>
      </c>
    </row>
  </sheetData>
  <conditionalFormatting sqref="A1:B1">
    <cfRule type="duplicateValues" dxfId="14" priority="5"/>
    <cfRule type="duplicateValues" dxfId="13" priority="6"/>
  </conditionalFormatting>
  <conditionalFormatting sqref="A2:B40">
    <cfRule type="duplicateValues" dxfId="12" priority="9"/>
    <cfRule type="duplicateValues" dxfId="1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6F07-02A3-46C3-9A9E-FBB9C2DDBC41}">
  <dimension ref="A1:E7"/>
  <sheetViews>
    <sheetView workbookViewId="0">
      <selection activeCell="E12" sqref="E12"/>
    </sheetView>
  </sheetViews>
  <sheetFormatPr defaultRowHeight="14.4" x14ac:dyDescent="0.3"/>
  <cols>
    <col min="1" max="1" width="19.44140625" customWidth="1"/>
    <col min="2" max="2" width="30.44140625" customWidth="1"/>
    <col min="3" max="3" width="13.44140625" customWidth="1"/>
    <col min="4" max="4" width="15.5546875" customWidth="1"/>
    <col min="5" max="5" width="17.77734375" customWidth="1"/>
  </cols>
  <sheetData>
    <row r="1" spans="1:5" x14ac:dyDescent="0.3">
      <c r="A1" s="4" t="s">
        <v>176</v>
      </c>
      <c r="B1" s="4" t="s">
        <v>177</v>
      </c>
      <c r="C1" s="4" t="s">
        <v>183</v>
      </c>
      <c r="D1" s="4" t="s">
        <v>184</v>
      </c>
      <c r="E1" s="4" t="s">
        <v>185</v>
      </c>
    </row>
    <row r="2" spans="1:5" x14ac:dyDescent="0.3">
      <c r="A2" t="s">
        <v>178</v>
      </c>
      <c r="B2" s="7">
        <f>SUMIF(Movies[studio],"Marvel Studios",Movies[revenue])</f>
        <v>9054.6</v>
      </c>
      <c r="C2" s="7">
        <v>8000</v>
      </c>
      <c r="D2" s="7">
        <f>B2-C2</f>
        <v>1054.6000000000004</v>
      </c>
      <c r="E2" s="9">
        <f>D2/B2</f>
        <v>0.11647118591655074</v>
      </c>
    </row>
    <row r="3" spans="1:5" x14ac:dyDescent="0.3">
      <c r="A3" t="s">
        <v>179</v>
      </c>
      <c r="B3" s="7">
        <f>SUMIF(Movies[studio],"Marvel Studios",Movies[budget])</f>
        <v>1988.7</v>
      </c>
      <c r="C3" s="7">
        <v>2000</v>
      </c>
      <c r="D3" s="7">
        <f>C3-B3</f>
        <v>11.299999999999955</v>
      </c>
      <c r="E3" s="9">
        <f t="shared" ref="E3:E6" si="0">D3/B3</f>
        <v>5.6821038869613082E-3</v>
      </c>
    </row>
    <row r="4" spans="1:5" x14ac:dyDescent="0.3">
      <c r="A4" t="s">
        <v>180</v>
      </c>
      <c r="B4" s="7">
        <f>B2-B3</f>
        <v>7065.9000000000005</v>
      </c>
      <c r="C4" s="7">
        <v>6000</v>
      </c>
      <c r="D4" s="7">
        <f>B4-C4</f>
        <v>1065.9000000000005</v>
      </c>
      <c r="E4" s="9">
        <f t="shared" si="0"/>
        <v>0.15085127160022085</v>
      </c>
    </row>
    <row r="5" spans="1:5" x14ac:dyDescent="0.3">
      <c r="A5" t="s">
        <v>181</v>
      </c>
      <c r="B5" s="9">
        <f>B4/B3</f>
        <v>3.5530245889274403</v>
      </c>
      <c r="C5" s="9">
        <f>C4/C3</f>
        <v>3</v>
      </c>
      <c r="D5" s="13">
        <f>B5-C5</f>
        <v>0.55302458892744033</v>
      </c>
      <c r="E5" s="9">
        <f t="shared" si="0"/>
        <v>0.15564896191567959</v>
      </c>
    </row>
    <row r="6" spans="1:5" x14ac:dyDescent="0.3">
      <c r="A6" t="s">
        <v>182</v>
      </c>
      <c r="B6" s="9">
        <f>B2/SUMIF(Movies[industry],"Hollywood",Movies[revenue ( USD )])</f>
        <v>0.48738554949698293</v>
      </c>
      <c r="C6" s="13">
        <v>0.55000000000000004</v>
      </c>
      <c r="D6" s="13">
        <f>B6-C6</f>
        <v>-6.2614450503017116E-2</v>
      </c>
      <c r="E6" s="9">
        <f t="shared" si="0"/>
        <v>-0.12847005941731293</v>
      </c>
    </row>
    <row r="7" spans="1:5" x14ac:dyDescent="0.3">
      <c r="B7" s="9"/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D36C-913F-48DA-9CA0-24FB731C4197}">
  <dimension ref="A1:B9"/>
  <sheetViews>
    <sheetView tabSelected="1" workbookViewId="0">
      <selection activeCell="C16" sqref="C16"/>
    </sheetView>
  </sheetViews>
  <sheetFormatPr defaultRowHeight="14.4" x14ac:dyDescent="0.3"/>
  <cols>
    <col min="1" max="1" width="19.44140625" customWidth="1"/>
    <col min="2" max="2" width="31.88671875" customWidth="1"/>
  </cols>
  <sheetData>
    <row r="1" spans="1:2" x14ac:dyDescent="0.3">
      <c r="A1" s="14" t="s">
        <v>186</v>
      </c>
      <c r="B1" s="14"/>
    </row>
    <row r="2" spans="1:2" x14ac:dyDescent="0.3">
      <c r="A2" t="s">
        <v>187</v>
      </c>
      <c r="B2" t="s">
        <v>188</v>
      </c>
    </row>
    <row r="3" spans="1:2" x14ac:dyDescent="0.3">
      <c r="A3">
        <v>1760</v>
      </c>
      <c r="B3">
        <v>2.64</v>
      </c>
    </row>
    <row r="4" spans="1:2" x14ac:dyDescent="0.3">
      <c r="A4">
        <v>1943</v>
      </c>
      <c r="B4">
        <v>2.98</v>
      </c>
    </row>
    <row r="5" spans="1:2" x14ac:dyDescent="0.3">
      <c r="A5">
        <v>1914</v>
      </c>
      <c r="B5">
        <v>3.13</v>
      </c>
    </row>
    <row r="6" spans="1:2" x14ac:dyDescent="0.3">
      <c r="A6">
        <v>1618</v>
      </c>
      <c r="B6">
        <v>1.76</v>
      </c>
    </row>
    <row r="7" spans="1:2" x14ac:dyDescent="0.3">
      <c r="A7">
        <v>1369</v>
      </c>
      <c r="B7">
        <v>1.99</v>
      </c>
    </row>
    <row r="9" spans="1:2" x14ac:dyDescent="0.3">
      <c r="A9" t="s">
        <v>189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 Financials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Tanmay  Rajgor</cp:lastModifiedBy>
  <dcterms:created xsi:type="dcterms:W3CDTF">2015-06-05T18:17:20Z</dcterms:created>
  <dcterms:modified xsi:type="dcterms:W3CDTF">2024-02-23T06:47:32Z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