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may\Downloads\"/>
    </mc:Choice>
  </mc:AlternateContent>
  <xr:revisionPtr revIDLastSave="0" documentId="13_ncr:1_{22D4B229-D43B-4B39-AD08-CEB672B64C36}" xr6:coauthVersionLast="47" xr6:coauthVersionMax="47" xr10:uidLastSave="{00000000-0000-0000-0000-000000000000}"/>
  <bookViews>
    <workbookView xWindow="-120" yWindow="-120" windowWidth="51840" windowHeight="20925" tabRatio="578" xr2:uid="{0B5D40DD-E95E-497D-8BEC-451F1050BECD}"/>
  </bookViews>
  <sheets>
    <sheet name="FormationSplitting" sheetId="4" r:id="rId1"/>
    <sheet name="Table - Considerations" sheetId="11" r:id="rId2"/>
    <sheet name="Table - References" sheetId="19" r:id="rId3"/>
  </sheets>
  <definedNames>
    <definedName name="_xlnm._FilterDatabase" localSheetId="0" hidden="1">FormationSplitting!#REF!</definedName>
    <definedName name="_xlnm._FilterDatabase" localSheetId="2" hidden="1">'Table - References'!$A$1:$G$11</definedName>
    <definedName name="Table_Aero">_xlfn.ANCHORARRAY(#REF!)</definedName>
    <definedName name="Table_PT">_xlfn.ANCHORARRAY('Table - Considerations'!$F$2)</definedName>
    <definedName name="Table_Tests" localSheetId="2">_xlfn.ANCHORARRAY('Table - References'!$F$2)</definedName>
    <definedName name="Table_Tests">_xlfn.ANCHORARRAY(#REF!)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4" l="1"/>
  <c r="Z4" i="4"/>
  <c r="H5" i="4"/>
  <c r="Z5" i="4"/>
  <c r="H6" i="4" l="1"/>
  <c r="H2" i="4"/>
  <c r="H3" i="4"/>
  <c r="B2" i="19" a="1"/>
  <c r="B2" i="19" s="1"/>
  <c r="A2" i="19" s="1" a="1"/>
  <c r="A2" i="19" s="1"/>
  <c r="AE4" i="4" l="1"/>
  <c r="AE6" i="4"/>
  <c r="AE5" i="4"/>
  <c r="AE2" i="4"/>
  <c r="AE3" i="4"/>
  <c r="D2" i="19" l="1" a="1"/>
  <c r="D2" i="19" s="1"/>
  <c r="F1" i="19" s="1" a="1"/>
  <c r="F1" i="19" s="1"/>
  <c r="AA5" i="4" l="1"/>
  <c r="AB5" i="4"/>
  <c r="AC5" i="4"/>
  <c r="AD5" i="4"/>
  <c r="AD6" i="4" l="1"/>
  <c r="AD4" i="4"/>
  <c r="AD2" i="4"/>
  <c r="AD3" i="4"/>
  <c r="AC6" i="4"/>
  <c r="AC4" i="4"/>
  <c r="AC2" i="4"/>
  <c r="AC3" i="4"/>
  <c r="AB6" i="4"/>
  <c r="AB4" i="4"/>
  <c r="AB2" i="4"/>
  <c r="AB3" i="4"/>
  <c r="AA6" i="4"/>
  <c r="AA4" i="4"/>
  <c r="AA2" i="4"/>
  <c r="AA3" i="4"/>
  <c r="Z6" i="4"/>
  <c r="Z2" i="4"/>
  <c r="Z3" i="4"/>
  <c r="B2" i="11" a="1"/>
  <c r="B2" i="11" s="1"/>
  <c r="A2" i="11" s="1" a="1"/>
  <c r="A2" i="11" s="1"/>
  <c r="D2" i="11" l="1" a="1"/>
  <c r="D2" i="11" l="1"/>
  <c r="F1" i="11" s="1" a="1"/>
  <c r="F1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<sst xmlns="http://schemas.openxmlformats.org/spreadsheetml/2006/main" count="108" uniqueCount="75">
  <si>
    <t>Year</t>
  </si>
  <si>
    <t>Notes</t>
  </si>
  <si>
    <t>DOI</t>
  </si>
  <si>
    <t>Publisher</t>
  </si>
  <si>
    <t>journal-article</t>
  </si>
  <si>
    <t>Publication</t>
  </si>
  <si>
    <t>Validation</t>
  </si>
  <si>
    <t>Powertrain</t>
  </si>
  <si>
    <t>Vehicle</t>
  </si>
  <si>
    <t>Control</t>
  </si>
  <si>
    <t>Sim</t>
  </si>
  <si>
    <t>-</t>
  </si>
  <si>
    <t>N</t>
  </si>
  <si>
    <t>Novelty</t>
  </si>
  <si>
    <t>Case</t>
  </si>
  <si>
    <t>Target</t>
  </si>
  <si>
    <t>Strategy</t>
  </si>
  <si>
    <t>Platoon size</t>
  </si>
  <si>
    <t>Demonstration of integrated longitudinal and lateral control for the operation of automated vehicles in platoons</t>
  </si>
  <si>
    <t>Ontology</t>
  </si>
  <si>
    <t>proceedings-article</t>
  </si>
  <si>
    <t>SAE International</t>
  </si>
  <si>
    <t>following</t>
  </si>
  <si>
    <t>Aero</t>
  </si>
  <si>
    <t>data</t>
  </si>
  <si>
    <t>10.1109/87.852914</t>
  </si>
  <si>
    <t>10.1109/9.250509</t>
  </si>
  <si>
    <t>Varaiya</t>
  </si>
  <si>
    <t>Authors</t>
  </si>
  <si>
    <t>definitions of maneuvers and interactions</t>
  </si>
  <si>
    <t>old paper</t>
  </si>
  <si>
    <t>platoon merging, splitting</t>
  </si>
  <si>
    <t>https://www.eia.gov/energyexplained/use-of-energy/transportation.php</t>
  </si>
  <si>
    <t>Use of energy - Transportation</t>
  </si>
  <si>
    <t>Statistics</t>
  </si>
  <si>
    <t>Institute of Electrical and Electronics Engineers (IEEE)</t>
  </si>
  <si>
    <t>Cite as</t>
  </si>
  <si>
    <t>merging, splitting</t>
  </si>
  <si>
    <t>Sliding mode control</t>
  </si>
  <si>
    <t>2-4</t>
  </si>
  <si>
    <t>engine pseudo model</t>
  </si>
  <si>
    <t>nonlinear dynamics, small vehicle spacing</t>
  </si>
  <si>
    <t>https://www.bts.gov/product/freight-facts-and-figures</t>
  </si>
  <si>
    <t>Freight Facts and Figures</t>
  </si>
  <si>
    <t>Centralized</t>
  </si>
  <si>
    <t>Optimization</t>
  </si>
  <si>
    <t>Joining loc</t>
  </si>
  <si>
    <t>Columns</t>
  </si>
  <si>
    <t>Sequence</t>
  </si>
  <si>
    <t>Col num</t>
  </si>
  <si>
    <t>Selection</t>
  </si>
  <si>
    <t>Test Name</t>
  </si>
  <si>
    <t>Ref</t>
  </si>
  <si>
    <t>Considerations</t>
  </si>
  <si>
    <t>Fuel cost</t>
  </si>
  <si>
    <t>non-CAVs</t>
  </si>
  <si>
    <t>Hetero</t>
  </si>
  <si>
    <t>Dest</t>
  </si>
  <si>
    <t>Speed lim</t>
  </si>
  <si>
    <t>10.4271/940421</t>
  </si>
  <si>
    <t>Drag Measurements on 2, 3 and 4 Car Platoons</t>
  </si>
  <si>
    <t>Wind tunnel</t>
  </si>
  <si>
    <t>Sedan type cars</t>
  </si>
  <si>
    <t>Bureau of Transportation Statistics</t>
  </si>
  <si>
    <t>report</t>
  </si>
  <si>
    <t>Energy Information Administration</t>
  </si>
  <si>
    <r>
      <rPr>
        <b/>
        <sz val="11"/>
        <color theme="1"/>
        <rFont val="Aptos Narrow"/>
        <family val="2"/>
        <scheme val="minor"/>
      </rPr>
      <t xml:space="preserve">Joining loc
</t>
    </r>
    <r>
      <rPr>
        <sz val="11"/>
        <color theme="1"/>
        <rFont val="Aptos Narrow"/>
        <family val="2"/>
        <scheme val="minor"/>
      </rPr>
      <t>A=Aero, B=Brakes
C=Closest, D=Destination, F=Front, R=Rear</t>
    </r>
  </si>
  <si>
    <t>Savings
[%]</t>
  </si>
  <si>
    <t>Speed
[kph]</t>
  </si>
  <si>
    <t>Title</t>
  </si>
  <si>
    <t>Smart cars on smart roads: problems of control</t>
  </si>
  <si>
    <t>Citations</t>
  </si>
  <si>
    <t>Zabatet al.</t>
  </si>
  <si>
    <t>Unknown</t>
  </si>
  <si>
    <t>Rajamaniet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</si>
</sst>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7" fillId="2" borderId="2" applyNumberFormat="0" applyAlignment="0" applyProtection="0"/>
    <xf numFmtId="0" fontId="8" fillId="3" borderId="2" applyNumberFormat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8" fillId="3" borderId="2" xfId="3"/>
    <xf numFmtId="0" fontId="7" fillId="2" borderId="2" xfId="2"/>
    <xf numFmtId="0" fontId="6" fillId="0" borderId="0" xfId="0" applyFont="1"/>
    <xf numFmtId="0" fontId="6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right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 wrapText="1"/>
    </xf>
    <xf numFmtId="2" fontId="0" fillId="0" borderId="0" xfId="0" quotePrefix="1" applyNumberForma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1" fontId="0" fillId="0" borderId="0" xfId="0" applyNumberFormat="1" applyAlignment="1">
      <alignment horizontal="left" vertical="top" wrapText="1"/>
    </xf>
    <xf numFmtId="164" fontId="1" fillId="0" borderId="0" xfId="0" applyNumberFormat="1" applyFont="1" applyAlignment="1">
      <alignment horizontal="right" wrapText="1"/>
    </xf>
    <xf numFmtId="10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left" wrapText="1"/>
    </xf>
    <xf numFmtId="10" fontId="0" fillId="0" borderId="0" xfId="0" applyNumberFormat="1" applyAlignment="1">
      <alignment horizontal="center" wrapText="1"/>
    </xf>
    <xf numFmtId="1" fontId="1" fillId="0" borderId="0" xfId="0" applyNumberFormat="1" applyFont="1" applyAlignment="1">
      <alignment horizontal="left" wrapText="1"/>
    </xf>
    <xf numFmtId="10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/>
    <xf numFmtId="0" fontId="5" fillId="0" borderId="0" xfId="1"/>
  </cellXfs>
  <cellStyles count="4">
    <cellStyle name="Calculation" xfId="3" builtinId="22"/>
    <cellStyle name="Hyperlink" xfId="1" builtinId="8"/>
    <cellStyle name="Input" xfId="2" builtinId="20"/>
    <cellStyle name="Normal" xfId="0" builtinId="0"/>
  </cellStyles>
  <dxfs count="38">
    <dxf>
      <font>
        <color auto="1"/>
      </font>
      <fill>
        <patternFill>
          <bgColor rgb="FFFFC000"/>
        </patternFill>
      </fill>
    </dxf>
    <dxf>
      <fill>
        <patternFill>
          <bgColor rgb="FFFFDEC8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F56600"/>
        </patternFill>
      </fill>
    </dxf>
    <dxf>
      <fill>
        <patternFill>
          <bgColor rgb="FFFF0000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C8C9C7"/>
      <color rgb="FFE6D8B9"/>
      <color rgb="FF512C80"/>
      <color rgb="FFF56600"/>
      <color rgb="FFFFDEC8"/>
      <color rgb="FFFFCCCC"/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469900</xdr:colOff>
      <xdr:row>0</xdr:row>
      <xdr:rowOff>292100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47F62D8-D1E2-458F-AF89-C33C46AD2FFE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jbGVtc29uLW15LnNoYXJlcG9pbnQuY29tLzp1Oi9nL3BlcnNvbmFsL3RjaGhhdGJfY2xlbXNvbl9lZHUvRWFaZld4S3JJd1pBb2JSdzZmLWRzendCNFpuQkJMZjlCMVZZVl9ZRnhYeHFUQQ&quot;}"/>
            </a:ext>
          </a:extLst>
        </xdr:cNvPr>
        <xdr:cNvSpPr/>
      </xdr:nvSpPr>
      <xdr:spPr>
        <a:xfrm>
          <a:off x="0" y="0"/>
          <a:ext cx="1231900" cy="292100"/>
        </a:xfrm>
        <a:prstGeom prst="roundRect">
          <a:avLst/>
        </a:prstGeom>
        <a:solidFill>
          <a:srgbClr val="107C4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DOI_from_Data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E2EF0E-7A97-42C5-9A92-7DCB68DCCFE2}" name="Main" displayName="Main" ref="A1:AE6" totalsRowShown="0" headerRowDxfId="37" dataDxfId="36" dataCellStyle="Normal">
  <autoFilter ref="A1:AE6" xr:uid="{D8773499-8894-4D32-83C7-D1EC90B8D239}"/>
  <sortState xmlns:xlrd2="http://schemas.microsoft.com/office/spreadsheetml/2017/richdata2" ref="A2:AE6">
    <sortCondition ref="T1:T6"/>
  </sortState>
  <tableColumns count="31">
    <tableColumn id="30" xr3:uid="{ECF17523-E4FA-4FF5-A921-61A36BBB6AB9}" name="DOI" dataDxfId="35" dataCellStyle="Hyperlink"/>
    <tableColumn id="21" xr3:uid="{5FCAAD68-6178-4D52-96C2-49B3EC48FEFB}" name="Authors" dataDxfId="34"/>
    <tableColumn id="2" xr3:uid="{371CC886-4D48-4D35-9847-36A7A47069D5}" name="Title" dataDxfId="33" dataCellStyle="Normal"/>
    <tableColumn id="3" xr3:uid="{13F0AEDC-37E9-4B92-8C68-B7778B24D7F6}" name="Year" dataDxfId="32" dataCellStyle="Normal"/>
    <tableColumn id="4" xr3:uid="{59A729CE-79C2-4793-8E1D-B0B682E40469}" name="Citations" dataDxfId="31" dataCellStyle="Normal"/>
    <tableColumn id="5" xr3:uid="{308FD6D8-6906-495B-BF91-A3E63806EEC4}" name="Publication" dataDxfId="30" dataCellStyle="Normal"/>
    <tableColumn id="6" xr3:uid="{B8ACE4E8-73CD-417A-B4B8-225113A72382}" name="Publisher" dataDxfId="29" dataCellStyle="Normal"/>
    <tableColumn id="18" xr3:uid="{6B1C613E-C1F0-4BD5-A4BE-DC8B6D8E3B4C}" name="Cite as" dataDxfId="28">
      <calculatedColumnFormula>Main[[#This Row],[Authors]]&amp;" ("&amp;Main[[#This Row],[Year]]&amp;"). "&amp;Main[[#This Row],[Title]]&amp;". "&amp;Main[[#This Row],[Publisher]]&amp;". "&amp;IF(NOT(ISBLANK(Main[[#This Row],[DOI]])),"https://doi.org/"&amp;Main[[#This Row],[DOI]],"")</calculatedColumnFormula>
    </tableColumn>
    <tableColumn id="7" xr3:uid="{615CC6D8-D9F4-46C2-A5B0-D5F1821B36D1}" name="Target" dataDxfId="27" dataCellStyle="Normal"/>
    <tableColumn id="8" xr3:uid="{AA4188D1-D473-4952-AA82-DE412DB39845}" name="Strategy" dataDxfId="26" dataCellStyle="Normal"/>
    <tableColumn id="9" xr3:uid="{0AFCDC78-488D-45DF-A21B-8088A4B7FEE6}" name="Vehicle" dataDxfId="25" dataCellStyle="Normal"/>
    <tableColumn id="10" xr3:uid="{75A570B5-D0C5-464E-A294-06AFC013FE7A}" name="Powertrain" dataDxfId="24" dataCellStyle="Normal"/>
    <tableColumn id="12" xr3:uid="{C95B6D48-047B-409E-8337-9B6E31ABAD4A}" name="Case" dataDxfId="23" dataCellStyle="Normal"/>
    <tableColumn id="14" xr3:uid="{B173FEA3-6DB1-456F-9703-B59C97A0E79B}" name="Platoon size" dataDxfId="22" dataCellStyle="Normal"/>
    <tableColumn id="11" xr3:uid="{F9759EA3-A252-4EAE-8B39-4DECE9DC8AA8}" name="Validation" dataDxfId="21" dataCellStyle="Normal"/>
    <tableColumn id="13" xr3:uid="{4AE75FB1-E308-4778-90BB-9119F8096F99}" name="Savings_x000a_[%]" dataDxfId="20" dataCellStyle="Normal"/>
    <tableColumn id="15" xr3:uid="{D2FC5431-7C1E-4BBC-AED0-97985A22F7A1}" name="Centralized" dataDxfId="19" dataCellStyle="Normal"/>
    <tableColumn id="16" xr3:uid="{983D6E3E-FECD-40D8-AEE3-0B3F8EFE86B8}" name="Novelty" dataDxfId="18" dataCellStyle="Normal"/>
    <tableColumn id="17" xr3:uid="{C1DB30CF-DE6A-4046-8A70-E36B39F4F3A8}" name="Notes" dataDxfId="17" dataCellStyle="Normal"/>
    <tableColumn id="27" xr3:uid="{48EBCF21-22CC-4B2C-A061-34AFE9E65E28}" name="Ref"/>
    <tableColumn id="22" xr3:uid="{305D2C49-E301-4E7E-BBDC-337A5149C75A}" name="Joining loc" dataDxfId="16" dataCellStyle="Normal"/>
    <tableColumn id="24" xr3:uid="{2DEAFD7C-62FF-4143-A6B5-4A7C3C9E7B57}" name="Considerations" dataDxfId="15" dataCellStyle="Normal"/>
    <tableColumn id="26" xr3:uid="{1E103202-9281-4F4D-A032-5A4A6B8CDC62}" name="Optimization" dataDxfId="14" dataCellStyle="Normal"/>
    <tableColumn id="28" xr3:uid="{93769477-AE76-405A-AB97-5C81A7BBAB05}" name="Test Name" dataDxfId="13" dataCellStyle="Normal"/>
    <tableColumn id="29" xr3:uid="{7B02D5C0-D5E2-4D8B-BD7A-EC4B703C4648}" name="Speed_x000a_[kph]" dataDxfId="12" dataCellStyle="Normal"/>
    <tableColumn id="19" xr3:uid="{96E4F14F-33E2-4C93-B134-ED6BAB613AD5}" name="Fuel cost" dataDxfId="11" dataCellStyle="Normal">
      <calculatedColumnFormula>IF(ISNUMBER(SEARCH("fuel",Main[[#This Row],[Considerations]])),"✓","")</calculatedColumnFormula>
    </tableColumn>
    <tableColumn id="20" xr3:uid="{F4A4DD78-9DD8-4B9F-AD70-A7DDE65A8673}" name="Dest" dataDxfId="10" dataCellStyle="Normal">
      <calculatedColumnFormula>IF(ISNUMBER(SEARCH("destination",Main[[#This Row],[Considerations]])),"✓","")</calculatedColumnFormula>
    </tableColumn>
    <tableColumn id="25" xr3:uid="{8787A085-A5C2-4ED2-BFF6-8878130D235F}" name="Speed lim" dataDxfId="9" dataCellStyle="Normal">
      <calculatedColumnFormula>IF(ISNUMBER(SEARCH("speed",Main[[#This Row],[Considerations]])),"✓","")</calculatedColumnFormula>
    </tableColumn>
    <tableColumn id="31" xr3:uid="{C27EDAC7-E2B0-4CEC-93CA-5A1BA1D6B39E}" name="Hetero" dataDxfId="8" dataCellStyle="Normal">
      <calculatedColumnFormula>IF(ISNUMBER(SEARCH("hetero",Main[[#This Row],[Considerations]])),"✓","")</calculatedColumnFormula>
    </tableColumn>
    <tableColumn id="32" xr3:uid="{7413E7D3-90BC-4296-BF1E-26A415CA3978}" name="non-CAVs" dataDxfId="7" dataCellStyle="Normal">
      <calculatedColumnFormula>IF(ISNUMBER(SEARCH("non-CAV",Main[[#This Row],[Considerations]])),"✓","")</calculatedColumnFormula>
    </tableColumn>
    <tableColumn id="23" xr3:uid="{2E51AEA5-A697-4D64-8D5E-C1FC656E0595}" name="Aero" dataDxfId="6">
      <calculatedColumnFormula>IF(ISNUMBER(SEARCH("aero",Main[[#This Row],[Considerations]])),"✓","")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bts.gov/product/freight-facts-and-figures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api.crossref.org/works/10.1109/87.852914" TargetMode="External"/><Relationship Id="rId1" Type="http://schemas.openxmlformats.org/officeDocument/2006/relationships/hyperlink" Target="https://www.eia.gov/energyexplained/use-of-energy/transportation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i.crossref.org/works/10.1109/9.250509" TargetMode="External"/><Relationship Id="rId4" Type="http://schemas.openxmlformats.org/officeDocument/2006/relationships/hyperlink" Target="https://api.crossref.org/works/10.4271/9404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96F0-1C4E-41B6-ADF5-25031C07931D}">
  <sheetPr>
    <pageSetUpPr autoPageBreaks="0"/>
  </sheetPr>
  <dimension ref="A1:AE6"/>
  <sheetViews>
    <sheetView tabSelected="1" zoomScale="145" zoomScaleNormal="145" workbookViewId="0">
      <pane xSplit="3" ySplit="1" topLeftCell="S2" activePane="bottomRight" state="frozen"/>
      <selection activeCell="I46" sqref="I46"/>
      <selection pane="topRight" activeCell="I46" sqref="I46"/>
      <selection pane="bottomLeft" activeCell="I46" sqref="I46"/>
      <selection pane="bottomRight" activeCell="U2" sqref="U2"/>
    </sheetView>
  </sheetViews>
  <sheetFormatPr defaultRowHeight="15" x14ac:dyDescent="0.25"/>
  <cols>
    <col min="1" max="1" width="11.42578125" style="2" customWidth="1"/>
    <col min="2" max="2" width="11.5703125" customWidth="1"/>
    <col min="3" max="3" width="47.5703125" customWidth="1"/>
    <col min="4" max="4" width="7.140625" customWidth="1"/>
    <col min="5" max="5" width="8" customWidth="1"/>
    <col min="6" max="6" width="13.85546875" customWidth="1"/>
    <col min="7" max="8" width="18.28515625" customWidth="1"/>
    <col min="9" max="9" width="17.140625" customWidth="1"/>
    <col min="10" max="10" width="24.85546875" customWidth="1"/>
    <col min="11" max="11" width="9.85546875" customWidth="1"/>
    <col min="12" max="12" width="8.42578125" customWidth="1"/>
    <col min="13" max="13" width="10" customWidth="1"/>
    <col min="14" max="14" width="11.42578125" style="7" customWidth="1"/>
    <col min="15" max="15" width="12.28515625" bestFit="1" customWidth="1"/>
    <col min="16" max="16" width="9.140625" style="25"/>
    <col min="17" max="17" width="9.140625" customWidth="1"/>
    <col min="18" max="18" width="32.140625" style="9" customWidth="1"/>
    <col min="19" max="19" width="75.7109375" style="19" customWidth="1"/>
    <col min="20" max="20" width="12.7109375" style="9" bestFit="1" customWidth="1"/>
    <col min="21" max="21" width="12.28515625" bestFit="1" customWidth="1"/>
    <col min="22" max="22" width="19.5703125" bestFit="1" customWidth="1"/>
    <col min="23" max="23" width="14.140625" bestFit="1" customWidth="1"/>
    <col min="25" max="25" width="13.42578125" customWidth="1"/>
    <col min="27" max="27" width="13.42578125" bestFit="1" customWidth="1"/>
    <col min="28" max="28" width="12.5703125" customWidth="1"/>
  </cols>
  <sheetData>
    <row r="1" spans="1:31" s="1" customFormat="1" ht="30" x14ac:dyDescent="0.25">
      <c r="A1" s="4" t="s">
        <v>2</v>
      </c>
      <c r="B1" s="1" t="s">
        <v>28</v>
      </c>
      <c r="C1" s="1" t="s">
        <v>69</v>
      </c>
      <c r="D1" s="1" t="s">
        <v>0</v>
      </c>
      <c r="E1" s="1" t="s">
        <v>71</v>
      </c>
      <c r="F1" s="1" t="s">
        <v>5</v>
      </c>
      <c r="G1" s="3" t="s">
        <v>3</v>
      </c>
      <c r="H1" s="1" t="s">
        <v>36</v>
      </c>
      <c r="I1" s="1" t="s">
        <v>15</v>
      </c>
      <c r="J1" s="1" t="s">
        <v>16</v>
      </c>
      <c r="K1" s="1" t="s">
        <v>8</v>
      </c>
      <c r="L1" s="1" t="s">
        <v>7</v>
      </c>
      <c r="M1" s="1" t="s">
        <v>14</v>
      </c>
      <c r="N1" s="1" t="s">
        <v>17</v>
      </c>
      <c r="O1" s="1" t="s">
        <v>6</v>
      </c>
      <c r="P1" s="33" t="s">
        <v>67</v>
      </c>
      <c r="Q1" s="1" t="s">
        <v>44</v>
      </c>
      <c r="R1" s="5" t="s">
        <v>13</v>
      </c>
      <c r="S1" s="23" t="s">
        <v>1</v>
      </c>
      <c r="T1" s="5" t="s">
        <v>52</v>
      </c>
      <c r="U1" s="13" t="s">
        <v>46</v>
      </c>
      <c r="V1" s="28" t="s">
        <v>53</v>
      </c>
      <c r="W1" s="13" t="s">
        <v>45</v>
      </c>
      <c r="X1" s="13" t="s">
        <v>51</v>
      </c>
      <c r="Y1" s="5" t="s">
        <v>68</v>
      </c>
      <c r="Z1" s="1" t="s">
        <v>54</v>
      </c>
      <c r="AA1" s="1" t="s">
        <v>57</v>
      </c>
      <c r="AB1" s="1" t="s">
        <v>58</v>
      </c>
      <c r="AC1" s="1" t="s">
        <v>56</v>
      </c>
      <c r="AD1" s="1" t="s">
        <v>55</v>
      </c>
      <c r="AE1" s="1" t="s">
        <v>23</v>
      </c>
    </row>
    <row r="2" spans="1:31" x14ac:dyDescent="0.25">
      <c r="A2" s="17" t="s">
        <v>32</v>
      </c>
      <c r="B2" t="s">
        <v>65</v>
      </c>
      <c r="C2" s="17" t="s">
        <v>33</v>
      </c>
      <c r="D2" s="17">
        <v>2022</v>
      </c>
      <c r="E2" s="17" t="s">
        <v>11</v>
      </c>
      <c r="F2" t="s">
        <v>64</v>
      </c>
      <c r="G2" t="s">
        <v>65</v>
      </c>
      <c r="H2" t="str">
        <f>Main[[#This Row],[Authors]]&amp;" ("&amp;Main[[#This Row],[Year]]&amp;"). "&amp;Main[[#This Row],[Title]]&amp;". "&amp;Main[[#This Row],[Publisher]]&amp;". "&amp;IF(NOT(ISBLANK(Main[[#This Row],[DOI]])),"https://doi.org/"&amp;Main[[#This Row],[DOI]],"")</f>
        <v>Energy Information Administration (2022). Use of energy - Transportation. Energy Information Administration. https://doi.org/https://www.eia.gov/energyexplained/use-of-energy/transportation.php</v>
      </c>
      <c r="I2" s="17" t="s">
        <v>34</v>
      </c>
      <c r="J2" s="17" t="s">
        <v>24</v>
      </c>
      <c r="K2" s="17" t="s">
        <v>11</v>
      </c>
      <c r="L2" s="17" t="s">
        <v>11</v>
      </c>
      <c r="M2" s="17" t="s">
        <v>11</v>
      </c>
      <c r="N2" s="6" t="s">
        <v>11</v>
      </c>
      <c r="O2" s="17" t="s">
        <v>11</v>
      </c>
      <c r="P2" s="17" t="s">
        <v>11</v>
      </c>
      <c r="Q2" s="17" t="s">
        <v>11</v>
      </c>
      <c r="R2" s="17" t="s">
        <v>11</v>
      </c>
      <c r="S2" s="18" t="s">
        <v>11</v>
      </c>
      <c r="T2">
        <v>1</v>
      </c>
      <c r="Z2" t="str">
        <f>IF(ISNUMBER(SEARCH("fuel",Main[[#This Row],[Considerations]])),"✓","")</f>
        <v/>
      </c>
      <c r="AA2" t="str">
        <f>IF(ISNUMBER(SEARCH("destination",Main[[#This Row],[Considerations]])),"✓","")</f>
        <v/>
      </c>
      <c r="AB2" t="str">
        <f>IF(ISNUMBER(SEARCH("speed",Main[[#This Row],[Considerations]])),"✓","")</f>
        <v/>
      </c>
      <c r="AC2" t="str">
        <f>IF(ISNUMBER(SEARCH("hetero",Main[[#This Row],[Considerations]])),"✓","")</f>
        <v/>
      </c>
      <c r="AD2" t="str">
        <f>IF(ISNUMBER(SEARCH("non-CAV",Main[[#This Row],[Considerations]])),"✓","")</f>
        <v/>
      </c>
      <c r="AE2" t="str">
        <f>IF(ISNUMBER(SEARCH("aero",Main[[#This Row],[Considerations]])),"✓","")</f>
        <v/>
      </c>
    </row>
    <row r="3" spans="1:31" x14ac:dyDescent="0.25">
      <c r="A3" s="11" t="s">
        <v>42</v>
      </c>
      <c r="B3" t="s">
        <v>63</v>
      </c>
      <c r="C3" t="s">
        <v>43</v>
      </c>
      <c r="D3">
        <v>2023</v>
      </c>
      <c r="E3" t="s">
        <v>11</v>
      </c>
      <c r="F3" t="s">
        <v>64</v>
      </c>
      <c r="G3" t="s">
        <v>11</v>
      </c>
      <c r="H3" t="str">
        <f>Main[[#This Row],[Authors]]&amp;" ("&amp;Main[[#This Row],[Year]]&amp;"). "&amp;Main[[#This Row],[Title]]&amp;". "&amp;Main[[#This Row],[Publisher]]&amp;". "&amp;IF(NOT(ISBLANK(Main[[#This Row],[DOI]])),"https://doi.org/"&amp;Main[[#This Row],[DOI]],"")</f>
        <v>Bureau of Transportation Statistics (2023). Freight Facts and Figures. -. https://doi.org/https://www.bts.gov/product/freight-facts-and-figures</v>
      </c>
      <c r="I3" t="s">
        <v>34</v>
      </c>
      <c r="N3" s="8"/>
      <c r="P3"/>
      <c r="R3"/>
      <c r="S3" s="14"/>
      <c r="T3">
        <v>2</v>
      </c>
      <c r="Z3" t="str">
        <f>IF(ISNUMBER(SEARCH("fuel",Main[[#This Row],[Considerations]])),"✓","")</f>
        <v/>
      </c>
      <c r="AA3" t="str">
        <f>IF(ISNUMBER(SEARCH("destination",Main[[#This Row],[Considerations]])),"✓","")</f>
        <v/>
      </c>
      <c r="AB3" t="str">
        <f>IF(ISNUMBER(SEARCH("speed",Main[[#This Row],[Considerations]])),"✓","")</f>
        <v/>
      </c>
      <c r="AC3" t="str">
        <f>IF(ISNUMBER(SEARCH("hetero",Main[[#This Row],[Considerations]])),"✓","")</f>
        <v/>
      </c>
      <c r="AD3" t="str">
        <f>IF(ISNUMBER(SEARCH("non-CAV",Main[[#This Row],[Considerations]])),"✓","")</f>
        <v/>
      </c>
      <c r="AE3" t="str">
        <f>IF(ISNUMBER(SEARCH("aero",Main[[#This Row],[Considerations]])),"✓","")</f>
        <v/>
      </c>
    </row>
    <row r="4" spans="1:31" x14ac:dyDescent="0.25">
      <c r="A4" s="41" t="s">
        <v>26</v>
      </c>
      <c r="B4" s="40" t="s">
        <v>27</v>
      </c>
      <c r="C4" s="40" t="s">
        <v>70</v>
      </c>
      <c r="D4" s="17">
        <v>1993</v>
      </c>
      <c r="E4" s="17">
        <v>1024</v>
      </c>
      <c r="F4" s="17" t="s">
        <v>4</v>
      </c>
      <c r="G4" s="17" t="s">
        <v>35</v>
      </c>
      <c r="H4" t="str">
        <f>Main[[#This Row],[Authors]]&amp;" ("&amp;Main[[#This Row],[Year]]&amp;"). "&amp;Main[[#This Row],[Title]]&amp;". "&amp;Main[[#This Row],[Publisher]]&amp;". "&amp;IF(NOT(ISBLANK(Main[[#This Row],[DOI]])),"https://doi.org/"&amp;Main[[#This Row],[DOI]],"")</f>
        <v>Varaiya (1993). Smart cars on smart roads: problems of control. Institute of Electrical and Electronics Engineers (IEEE). https://doi.org/10.1109/9.250509</v>
      </c>
      <c r="I4" t="s">
        <v>19</v>
      </c>
      <c r="J4" s="17" t="s">
        <v>11</v>
      </c>
      <c r="K4" s="17" t="s">
        <v>11</v>
      </c>
      <c r="L4" s="17" t="s">
        <v>11</v>
      </c>
      <c r="M4" s="17" t="s">
        <v>31</v>
      </c>
      <c r="N4" s="6" t="s">
        <v>12</v>
      </c>
      <c r="O4" s="17" t="s">
        <v>11</v>
      </c>
      <c r="P4" s="17" t="s">
        <v>11</v>
      </c>
      <c r="Q4" s="17" t="b">
        <v>1</v>
      </c>
      <c r="R4" s="17" t="s">
        <v>29</v>
      </c>
      <c r="S4" s="18" t="s">
        <v>30</v>
      </c>
      <c r="T4">
        <v>3</v>
      </c>
      <c r="Z4" t="str">
        <f>IF(ISNUMBER(SEARCH("fuel",Main[[#This Row],[Considerations]])),"✓","")</f>
        <v/>
      </c>
      <c r="AA4" t="str">
        <f>IF(ISNUMBER(SEARCH("destination",Main[[#This Row],[Considerations]])),"✓","")</f>
        <v/>
      </c>
      <c r="AB4" t="str">
        <f>IF(ISNUMBER(SEARCH("speed",Main[[#This Row],[Considerations]])),"✓","")</f>
        <v/>
      </c>
      <c r="AC4" t="str">
        <f>IF(ISNUMBER(SEARCH("hetero",Main[[#This Row],[Considerations]])),"✓","")</f>
        <v/>
      </c>
      <c r="AD4" t="str">
        <f>IF(ISNUMBER(SEARCH("non-CAV",Main[[#This Row],[Considerations]])),"✓","")</f>
        <v/>
      </c>
      <c r="AE4" t="str">
        <f>IF(ISNUMBER(SEARCH("aero",Main[[#This Row],[Considerations]])),"✓","")</f>
        <v/>
      </c>
    </row>
    <row r="5" spans="1:31" x14ac:dyDescent="0.25">
      <c r="A5" s="11" t="s">
        <v>59</v>
      </c>
      <c r="B5" t="s">
        <v>72</v>
      </c>
      <c r="C5" t="s">
        <v>60</v>
      </c>
      <c r="D5" t="s">
        <v>73</v>
      </c>
      <c r="E5">
        <v>28</v>
      </c>
      <c r="F5" t="s">
        <v>20</v>
      </c>
      <c r="G5" t="s">
        <v>21</v>
      </c>
      <c r="H5" t="str">
        <f>Main[[#This Row],[Authors]]&amp;" ("&amp;Main[[#This Row],[Year]]&amp;"). "&amp;Main[[#This Row],[Title]]&amp;". "&amp;Main[[#This Row],[Publisher]]&amp;". "&amp;IF(NOT(ISBLANK(Main[[#This Row],[DOI]])),"https://doi.org/"&amp;Main[[#This Row],[DOI]],"")</f>
        <v>Zabatet al. (Unknown). Drag Measurements on 2, 3 and 4 Car Platoons. SAE International. https://doi.org/10.4271/940421</v>
      </c>
      <c r="I5" t="s">
        <v>23</v>
      </c>
      <c r="J5" t="s">
        <v>61</v>
      </c>
      <c r="K5" t="s">
        <v>62</v>
      </c>
      <c r="L5" t="s">
        <v>11</v>
      </c>
      <c r="M5" s="17" t="s">
        <v>22</v>
      </c>
      <c r="N5" s="27" t="s">
        <v>39</v>
      </c>
      <c r="O5" t="s">
        <v>61</v>
      </c>
      <c r="P5"/>
      <c r="R5"/>
      <c r="S5" s="14"/>
      <c r="T5">
        <v>100</v>
      </c>
      <c r="Z5" t="str">
        <f>IF(ISNUMBER(SEARCH("fuel",Main[[#This Row],[Considerations]])),"✓","")</f>
        <v/>
      </c>
      <c r="AA5" t="str">
        <f>IF(ISNUMBER(SEARCH("destination",Main[[#This Row],[Considerations]])),"✓","")</f>
        <v/>
      </c>
      <c r="AB5" t="str">
        <f>IF(ISNUMBER(SEARCH("speed",Main[[#This Row],[Considerations]])),"✓","")</f>
        <v/>
      </c>
      <c r="AC5" t="str">
        <f>IF(ISNUMBER(SEARCH("hetero",Main[[#This Row],[Considerations]])),"✓","")</f>
        <v/>
      </c>
      <c r="AD5" t="str">
        <f>IF(ISNUMBER(SEARCH("non-CAV",Main[[#This Row],[Considerations]])),"✓","")</f>
        <v/>
      </c>
      <c r="AE5" t="str">
        <f>IF(ISNUMBER(SEARCH("aero",Main[[#This Row],[Considerations]])),"✓","")</f>
        <v/>
      </c>
    </row>
    <row r="6" spans="1:31" x14ac:dyDescent="0.25">
      <c r="A6" s="11" t="s">
        <v>25</v>
      </c>
      <c r="B6" s="17" t="s">
        <v>74</v>
      </c>
      <c r="C6" s="17" t="s">
        <v>18</v>
      </c>
      <c r="D6" s="17">
        <v>2000</v>
      </c>
      <c r="E6" s="17">
        <v>440</v>
      </c>
      <c r="F6" s="17" t="s">
        <v>4</v>
      </c>
      <c r="G6" s="17" t="s">
        <v>35</v>
      </c>
      <c r="H6" t="str">
        <f>Main[[#This Row],[Authors]]&amp;" ("&amp;Main[[#This Row],[Year]]&amp;"). "&amp;Main[[#This Row],[Title]]&amp;". "&amp;Main[[#This Row],[Publisher]]&amp;". "&amp;IF(NOT(ISBLANK(Main[[#This Row],[DOI]])),"https://doi.org/"&amp;Main[[#This Row],[DOI]],"")</f>
        <v>Rajamaniet al. (2000). Demonstration of integrated longitudinal and lateral control for the operation of automated vehicles in platoons. Institute of Electrical and Electronics Engineers (IEEE). https://doi.org/10.1109/87.852914</v>
      </c>
      <c r="I6" s="17" t="s">
        <v>9</v>
      </c>
      <c r="J6" s="17" t="s">
        <v>38</v>
      </c>
      <c r="K6" s="17" t="s">
        <v>11</v>
      </c>
      <c r="L6" s="17" t="s">
        <v>40</v>
      </c>
      <c r="M6" s="17" t="s">
        <v>37</v>
      </c>
      <c r="N6" s="6" t="s">
        <v>12</v>
      </c>
      <c r="O6" s="17" t="s">
        <v>10</v>
      </c>
      <c r="P6" s="17" t="s">
        <v>11</v>
      </c>
      <c r="Q6" s="17" t="s">
        <v>11</v>
      </c>
      <c r="R6" s="17" t="s">
        <v>41</v>
      </c>
      <c r="S6" s="18" t="s">
        <v>11</v>
      </c>
      <c r="T6">
        <v>100</v>
      </c>
      <c r="Z6" t="str">
        <f>IF(ISNUMBER(SEARCH("fuel",Main[[#This Row],[Considerations]])),"✓","")</f>
        <v/>
      </c>
      <c r="AA6" t="str">
        <f>IF(ISNUMBER(SEARCH("destination",Main[[#This Row],[Considerations]])),"✓","")</f>
        <v/>
      </c>
      <c r="AB6" t="str">
        <f>IF(ISNUMBER(SEARCH("speed",Main[[#This Row],[Considerations]])),"✓","")</f>
        <v/>
      </c>
      <c r="AC6" t="str">
        <f>IF(ISNUMBER(SEARCH("hetero",Main[[#This Row],[Considerations]])),"✓","")</f>
        <v/>
      </c>
      <c r="AD6" t="str">
        <f>IF(ISNUMBER(SEARCH("non-CAV",Main[[#This Row],[Considerations]])),"✓","")</f>
        <v/>
      </c>
      <c r="AE6" t="str">
        <f>IF(ISNUMBER(SEARCH("aero",Main[[#This Row],[Considerations]])),"✓","")</f>
        <v/>
      </c>
    </row>
  </sheetData>
  <phoneticPr fontId="4" type="noConversion"/>
  <conditionalFormatting sqref="A2:A3 A5:A6">
    <cfRule type="expression" dxfId="5" priority="480">
      <formula>AND(OR(ISBLANK(B2:S2)),NOT(ISBLANK($A2)))</formula>
    </cfRule>
  </conditionalFormatting>
  <conditionalFormatting sqref="B2:S6">
    <cfRule type="expression" dxfId="4" priority="477">
      <formula>AND(ISBLANK(B2),NOT(ISBLANK($A2)))</formula>
    </cfRule>
  </conditionalFormatting>
  <conditionalFormatting sqref="T1:T1048576">
    <cfRule type="cellIs" priority="1" stopIfTrue="1" operator="greaterThan">
      <formula>99</formula>
    </cfRule>
    <cfRule type="duplicateValues" dxfId="3" priority="2"/>
  </conditionalFormatting>
  <conditionalFormatting sqref="A2:A3 C2:C6 A5:A6">
    <cfRule type="duplicateValues" dxfId="0" priority="489"/>
  </conditionalFormatting>
  <hyperlinks>
    <hyperlink ref="A2" r:id="rId1" xr:uid="{30AAFCB7-F64E-4263-9D5C-A5D8203E5391}"/>
    <hyperlink ref="A6" r:id="rId2" xr:uid="{13DBE488-7118-4EE5-9D6A-DA22D9A29C56}"/>
    <hyperlink ref="A3" r:id="rId3" xr:uid="{BCF3B5E0-8C5B-4DC3-BBEE-107727AC376C}"/>
    <hyperlink ref="A5" r:id="rId4" xr:uid="{289CC11C-371A-44A9-ABA3-5762E070729B}"/>
    <hyperlink ref="A4" r:id="rId5" xr:uid="{E213E251-5A4D-48C0-8A77-46695757C7FE}"/>
  </hyperlinks>
  <pageMargins left="0.7" right="0.7" top="0.75" bottom="0.75" header="0.3" footer="0.3"/>
  <pageSetup orientation="portrait" r:id="rId6"/>
  <drawing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795B-6EA8-4CF6-9F90-D547BFE63F9F}">
  <sheetPr>
    <pageSetUpPr autoPageBreaks="0"/>
  </sheetPr>
  <dimension ref="A1:Q38"/>
  <sheetViews>
    <sheetView zoomScaleNormal="100" workbookViewId="0">
      <selection activeCell="F1" sqref="F1"/>
    </sheetView>
  </sheetViews>
  <sheetFormatPr defaultRowHeight="15" x14ac:dyDescent="0.25"/>
  <cols>
    <col min="1" max="1" width="8.28515625" bestFit="1" customWidth="1"/>
    <col min="2" max="2" width="19" customWidth="1"/>
    <col min="3" max="3" width="9.42578125" bestFit="1" customWidth="1"/>
    <col min="4" max="4" width="9" bestFit="1" customWidth="1"/>
    <col min="5" max="5" width="2.5703125" customWidth="1"/>
    <col min="6" max="6" width="4.140625" style="21" bestFit="1" customWidth="1"/>
    <col min="7" max="7" width="5" style="21" bestFit="1" customWidth="1"/>
    <col min="8" max="8" width="23.85546875" style="32" bestFit="1" customWidth="1"/>
    <col min="9" max="9" width="7.28515625" style="31" customWidth="1"/>
    <col min="10" max="15" width="7.28515625" style="29" customWidth="1"/>
    <col min="16" max="16" width="7.85546875" style="7" bestFit="1" customWidth="1"/>
    <col min="17" max="17" width="30.7109375" customWidth="1"/>
  </cols>
  <sheetData>
    <row r="1" spans="1:17" x14ac:dyDescent="0.25">
      <c r="A1" s="1" t="s">
        <v>49</v>
      </c>
      <c r="B1" s="1" t="s">
        <v>47</v>
      </c>
      <c r="C1" s="1" t="s">
        <v>48</v>
      </c>
      <c r="D1" s="1" t="s">
        <v>50</v>
      </c>
      <c r="E1" s="10"/>
      <c r="F1" s="24" t="e" cm="1" vm="1">
        <f t="array" ref="F1">_xlfn.VSTACK(_xlfn.CHOOSECOLS(Main[#Headers],D2:INDEX(D2:D21,COUNTA(D2:D21))),_xlfn._xlws.SORT(_xlfn._xlws.SORT(_xlfn._xlws.SORT(_xlfn._xlws.SORT(_xlfn._xlws.SORT(_xlfn._xlws.SORT(_xlfn._xlws.SORT(_xlfn._xlws.FILTER(_xlfn.LET(_xlpm.longExp,_xlfn.CHOOSECOLS(Main[],D2:INDEX(D2:D21,COUNTA(D2:D21))),IF(ISBLANK(_xlpm.longExp),"",_xlpm.longExp)),ISNUMBER(SEARCH("Formation",Main[Target]))),2),4),7),6),5),8),9,1))</f>
        <v>#VALUE!</v>
      </c>
      <c r="G1" s="24"/>
      <c r="I1" s="29"/>
      <c r="O1" s="30"/>
      <c r="P1" s="26"/>
      <c r="Q1" s="9"/>
    </row>
    <row r="2" spans="1:17" x14ac:dyDescent="0.25">
      <c r="A2" s="15" cm="1">
        <f t="array" ref="A2:A32">IF(B2&lt;&gt;"", _xlfn.SEQUENCE(COUNTA(B$2:B$100)-1), "")</f>
        <v>1</v>
      </c>
      <c r="B2" s="15" t="str" cm="1">
        <f t="array" ref="B2:B32">TRANSPOSE(Main[#Headers])</f>
        <v>DOI</v>
      </c>
      <c r="C2" s="16"/>
      <c r="D2" s="15" cm="1">
        <f t="array" ref="D2:D12">_xlfn.SORTBY(_xlfn._xlws.FILTER(A2:A100,C2:C100&lt;&gt;""),_xlfn._xlws.FILTER(C2:C100,C2:C100&lt;&gt;""))</f>
        <v>20</v>
      </c>
      <c r="E2" s="9"/>
      <c r="H2" s="35"/>
      <c r="I2" s="36"/>
      <c r="J2" s="24"/>
      <c r="K2" s="24"/>
      <c r="L2" s="24"/>
      <c r="M2" s="24"/>
      <c r="N2" s="24"/>
      <c r="O2" s="24"/>
    </row>
    <row r="3" spans="1:17" x14ac:dyDescent="0.25">
      <c r="A3" s="15">
        <v>2</v>
      </c>
      <c r="B3" s="15" t="str">
        <v>Authors</v>
      </c>
      <c r="C3" s="16">
        <v>3</v>
      </c>
      <c r="D3" s="15">
        <v>4</v>
      </c>
      <c r="E3" s="9"/>
      <c r="H3" s="35"/>
      <c r="I3" s="36"/>
      <c r="J3" s="24"/>
      <c r="K3" s="24"/>
      <c r="L3" s="24"/>
      <c r="M3" s="24"/>
      <c r="N3" s="24"/>
      <c r="O3" s="24"/>
    </row>
    <row r="4" spans="1:17" x14ac:dyDescent="0.25">
      <c r="A4" s="15">
        <v>3</v>
      </c>
      <c r="B4" s="15" t="str">
        <v>Title</v>
      </c>
      <c r="C4" s="16"/>
      <c r="D4" s="15">
        <v>2</v>
      </c>
      <c r="E4" s="9"/>
      <c r="H4" s="35"/>
      <c r="I4" s="36"/>
      <c r="J4" s="24"/>
      <c r="K4" s="24"/>
      <c r="L4" s="24"/>
      <c r="M4" s="24"/>
      <c r="N4" s="24"/>
      <c r="O4" s="24"/>
    </row>
    <row r="5" spans="1:17" x14ac:dyDescent="0.25">
      <c r="A5" s="15">
        <v>4</v>
      </c>
      <c r="B5" s="15" t="str">
        <v>Year</v>
      </c>
      <c r="C5" s="16">
        <v>2</v>
      </c>
      <c r="D5" s="15">
        <v>26</v>
      </c>
      <c r="E5" s="9"/>
      <c r="H5" s="35"/>
      <c r="I5" s="36"/>
      <c r="J5" s="24"/>
      <c r="K5" s="24"/>
      <c r="L5" s="24"/>
      <c r="M5" s="24"/>
      <c r="N5" s="24"/>
      <c r="O5" s="24"/>
    </row>
    <row r="6" spans="1:17" x14ac:dyDescent="0.25">
      <c r="A6" s="15">
        <v>5</v>
      </c>
      <c r="B6" s="15" t="str">
        <v>Citations</v>
      </c>
      <c r="C6" s="16"/>
      <c r="D6" s="15">
        <v>27</v>
      </c>
      <c r="E6" s="9"/>
      <c r="H6" s="35"/>
      <c r="I6" s="36"/>
      <c r="J6" s="24"/>
      <c r="K6" s="24"/>
      <c r="L6" s="24"/>
      <c r="M6" s="24"/>
      <c r="N6" s="24"/>
      <c r="O6" s="24"/>
    </row>
    <row r="7" spans="1:17" x14ac:dyDescent="0.25">
      <c r="A7" s="15">
        <v>6</v>
      </c>
      <c r="B7" s="15" t="str">
        <v>Publication</v>
      </c>
      <c r="C7" s="16"/>
      <c r="D7" s="15">
        <v>28</v>
      </c>
      <c r="E7" s="9"/>
      <c r="H7" s="35"/>
      <c r="I7" s="36"/>
      <c r="J7" s="24"/>
      <c r="K7" s="24"/>
      <c r="L7" s="24"/>
      <c r="M7" s="24"/>
      <c r="N7" s="24"/>
      <c r="O7" s="24"/>
    </row>
    <row r="8" spans="1:17" x14ac:dyDescent="0.25">
      <c r="A8" s="15">
        <v>7</v>
      </c>
      <c r="B8" s="15" t="str">
        <v>Publisher</v>
      </c>
      <c r="C8" s="16"/>
      <c r="D8" s="15">
        <v>29</v>
      </c>
      <c r="E8" s="9"/>
      <c r="H8" s="35"/>
      <c r="I8" s="36"/>
      <c r="J8" s="24"/>
      <c r="K8" s="24"/>
      <c r="L8" s="24"/>
      <c r="M8" s="24"/>
      <c r="N8" s="24"/>
      <c r="O8" s="24"/>
    </row>
    <row r="9" spans="1:17" x14ac:dyDescent="0.25">
      <c r="A9" s="15">
        <v>8</v>
      </c>
      <c r="B9" s="15" t="str">
        <v>Cite as</v>
      </c>
      <c r="C9" s="16"/>
      <c r="D9" s="15">
        <v>30</v>
      </c>
      <c r="E9" s="9"/>
      <c r="H9" s="35"/>
      <c r="I9" s="36"/>
      <c r="J9" s="24"/>
      <c r="K9" s="24"/>
      <c r="L9" s="24"/>
      <c r="M9" s="24"/>
      <c r="N9" s="24"/>
      <c r="O9" s="24"/>
    </row>
    <row r="10" spans="1:17" x14ac:dyDescent="0.25">
      <c r="A10" s="15">
        <v>9</v>
      </c>
      <c r="B10" s="15" t="str">
        <v>Target</v>
      </c>
      <c r="C10" s="16"/>
      <c r="D10" s="15">
        <v>31</v>
      </c>
      <c r="E10" s="9"/>
      <c r="H10" s="35"/>
      <c r="I10" s="36"/>
      <c r="J10" s="24"/>
      <c r="K10" s="24"/>
      <c r="L10" s="24"/>
      <c r="M10" s="24"/>
      <c r="N10" s="24"/>
      <c r="O10" s="24"/>
    </row>
    <row r="11" spans="1:17" x14ac:dyDescent="0.25">
      <c r="A11" s="15">
        <v>10</v>
      </c>
      <c r="B11" s="15" t="str">
        <v>Strategy</v>
      </c>
      <c r="C11" s="16"/>
      <c r="D11" s="15">
        <v>21</v>
      </c>
      <c r="E11" s="9"/>
      <c r="H11" s="35"/>
      <c r="I11" s="36"/>
      <c r="J11" s="24"/>
      <c r="K11" s="24"/>
      <c r="L11" s="24"/>
      <c r="M11" s="24"/>
      <c r="N11" s="24"/>
      <c r="O11" s="24"/>
    </row>
    <row r="12" spans="1:17" x14ac:dyDescent="0.25">
      <c r="A12" s="15">
        <v>11</v>
      </c>
      <c r="B12" s="15" t="str">
        <v>Vehicle</v>
      </c>
      <c r="C12" s="16"/>
      <c r="D12" s="15">
        <v>16</v>
      </c>
      <c r="E12" s="9"/>
      <c r="H12" s="35"/>
      <c r="I12" s="36"/>
      <c r="J12" s="24"/>
      <c r="K12" s="24"/>
      <c r="L12" s="24"/>
      <c r="M12" s="24"/>
      <c r="N12" s="24"/>
      <c r="O12" s="24"/>
    </row>
    <row r="13" spans="1:17" x14ac:dyDescent="0.25">
      <c r="A13" s="15">
        <v>12</v>
      </c>
      <c r="B13" s="15" t="str">
        <v>Powertrain</v>
      </c>
      <c r="C13" s="16"/>
      <c r="D13" s="15"/>
      <c r="E13" s="9"/>
      <c r="H13" s="35"/>
      <c r="I13" s="36"/>
      <c r="J13" s="24"/>
      <c r="K13" s="24"/>
      <c r="L13" s="24"/>
      <c r="M13" s="24"/>
      <c r="N13" s="24"/>
      <c r="O13" s="24"/>
    </row>
    <row r="14" spans="1:17" x14ac:dyDescent="0.25">
      <c r="A14" s="15">
        <v>13</v>
      </c>
      <c r="B14" s="15" t="str">
        <v>Case</v>
      </c>
      <c r="C14" s="16"/>
      <c r="D14" s="15"/>
      <c r="E14" s="9"/>
      <c r="H14" s="35"/>
      <c r="I14" s="36"/>
      <c r="J14" s="24"/>
      <c r="K14" s="24"/>
      <c r="L14" s="24"/>
      <c r="M14" s="24"/>
      <c r="N14" s="24"/>
      <c r="O14" s="24"/>
    </row>
    <row r="15" spans="1:17" x14ac:dyDescent="0.25">
      <c r="A15" s="15">
        <v>14</v>
      </c>
      <c r="B15" s="15" t="str">
        <v>Platoon size</v>
      </c>
      <c r="C15" s="16"/>
      <c r="D15" s="15"/>
      <c r="E15" s="9"/>
      <c r="H15" s="35"/>
      <c r="I15" s="36"/>
      <c r="J15" s="24"/>
      <c r="K15" s="24"/>
      <c r="L15" s="24"/>
      <c r="M15" s="24"/>
      <c r="N15" s="24"/>
      <c r="O15" s="24"/>
    </row>
    <row r="16" spans="1:17" x14ac:dyDescent="0.25">
      <c r="A16" s="15">
        <v>15</v>
      </c>
      <c r="B16" s="15" t="str">
        <v>Validation</v>
      </c>
      <c r="C16" s="16"/>
      <c r="D16" s="15"/>
      <c r="H16" s="35"/>
      <c r="I16" s="36"/>
      <c r="J16" s="24"/>
      <c r="K16" s="24"/>
      <c r="L16" s="24"/>
      <c r="M16" s="24"/>
      <c r="N16" s="24"/>
      <c r="O16" s="24"/>
    </row>
    <row r="17" spans="1:16" x14ac:dyDescent="0.25">
      <c r="A17" s="15">
        <v>16</v>
      </c>
      <c r="B17" s="15" t="str">
        <v>Savings
[%]</v>
      </c>
      <c r="C17" s="16">
        <v>7</v>
      </c>
      <c r="D17" s="15"/>
      <c r="H17" s="35"/>
      <c r="I17" s="36"/>
      <c r="J17" s="24"/>
      <c r="K17" s="24"/>
      <c r="L17" s="24"/>
      <c r="M17" s="24"/>
      <c r="N17" s="24"/>
      <c r="O17" s="24"/>
    </row>
    <row r="18" spans="1:16" x14ac:dyDescent="0.25">
      <c r="A18" s="15">
        <v>17</v>
      </c>
      <c r="B18" s="15" t="str">
        <v>Centralized</v>
      </c>
      <c r="C18" s="16"/>
      <c r="D18" s="15"/>
      <c r="H18" s="35"/>
      <c r="I18" s="36"/>
      <c r="J18" s="24"/>
      <c r="K18" s="24"/>
      <c r="L18" s="24"/>
      <c r="M18" s="24"/>
      <c r="N18" s="24"/>
      <c r="O18" s="24"/>
    </row>
    <row r="19" spans="1:16" x14ac:dyDescent="0.25">
      <c r="A19" s="15">
        <v>18</v>
      </c>
      <c r="B19" s="15" t="str">
        <v>Novelty</v>
      </c>
      <c r="C19" s="16"/>
      <c r="D19" s="15"/>
      <c r="H19" s="35"/>
      <c r="I19" s="36"/>
      <c r="J19" s="24"/>
      <c r="K19" s="24"/>
      <c r="L19" s="24"/>
      <c r="M19" s="24"/>
      <c r="N19" s="24"/>
      <c r="O19" s="24"/>
    </row>
    <row r="20" spans="1:16" x14ac:dyDescent="0.25">
      <c r="A20" s="15">
        <v>19</v>
      </c>
      <c r="B20" s="15" t="str">
        <v>Notes</v>
      </c>
      <c r="C20" s="16"/>
      <c r="D20" s="15"/>
      <c r="H20" s="35"/>
      <c r="I20" s="36"/>
      <c r="J20" s="24"/>
      <c r="K20" s="24"/>
      <c r="L20" s="24"/>
      <c r="M20" s="24"/>
      <c r="N20" s="24"/>
      <c r="O20" s="24"/>
    </row>
    <row r="21" spans="1:16" x14ac:dyDescent="0.25">
      <c r="A21" s="15">
        <v>20</v>
      </c>
      <c r="B21" s="15" t="str">
        <v>Ref</v>
      </c>
      <c r="C21" s="16">
        <v>1</v>
      </c>
      <c r="D21" s="15"/>
      <c r="H21" s="35"/>
      <c r="I21" s="36"/>
      <c r="J21" s="24"/>
      <c r="K21" s="24"/>
      <c r="L21" s="24"/>
      <c r="M21" s="24"/>
      <c r="N21" s="24"/>
      <c r="O21" s="24"/>
    </row>
    <row r="22" spans="1:16" x14ac:dyDescent="0.25">
      <c r="A22" s="15">
        <v>21</v>
      </c>
      <c r="B22" s="15" t="str">
        <v>Joining loc</v>
      </c>
      <c r="C22" s="16">
        <v>6</v>
      </c>
      <c r="D22" s="15"/>
      <c r="H22" s="35"/>
      <c r="I22" s="36"/>
      <c r="J22" s="24"/>
      <c r="K22" s="24"/>
      <c r="L22" s="24"/>
      <c r="M22" s="24"/>
      <c r="N22" s="24"/>
      <c r="O22" s="24"/>
    </row>
    <row r="23" spans="1:16" x14ac:dyDescent="0.25">
      <c r="A23" s="15">
        <v>22</v>
      </c>
      <c r="B23" s="15" t="str">
        <v>Considerations</v>
      </c>
      <c r="C23" s="16"/>
      <c r="D23" s="15"/>
      <c r="H23" s="35"/>
      <c r="I23" s="36"/>
      <c r="J23" s="24"/>
      <c r="K23" s="24"/>
      <c r="L23" s="24"/>
      <c r="M23" s="24"/>
      <c r="N23" s="24"/>
      <c r="O23" s="24"/>
    </row>
    <row r="24" spans="1:16" x14ac:dyDescent="0.25">
      <c r="A24" s="15">
        <v>23</v>
      </c>
      <c r="B24" s="15" t="str">
        <v>Optimization</v>
      </c>
      <c r="C24" s="16"/>
      <c r="D24" s="15"/>
      <c r="H24" s="35"/>
      <c r="I24" s="36"/>
      <c r="J24" s="24"/>
      <c r="K24" s="24"/>
      <c r="L24" s="24"/>
      <c r="M24" s="24"/>
      <c r="N24" s="24"/>
      <c r="O24" s="24"/>
    </row>
    <row r="25" spans="1:16" x14ac:dyDescent="0.25">
      <c r="A25" s="15">
        <v>24</v>
      </c>
      <c r="B25" s="15" t="str">
        <v>Test Name</v>
      </c>
      <c r="C25" s="16"/>
      <c r="D25" s="15"/>
      <c r="H25" s="35"/>
      <c r="I25" s="36"/>
      <c r="J25" s="24"/>
      <c r="K25" s="24"/>
      <c r="L25" s="24"/>
      <c r="M25" s="24"/>
      <c r="N25" s="24"/>
      <c r="O25" s="24"/>
    </row>
    <row r="26" spans="1:16" x14ac:dyDescent="0.25">
      <c r="A26" s="15">
        <v>25</v>
      </c>
      <c r="B26" s="15" t="str">
        <v>Speed
[kph]</v>
      </c>
      <c r="C26" s="16"/>
      <c r="D26" s="15"/>
      <c r="F26" s="20"/>
      <c r="G26" s="20"/>
      <c r="H26" s="37"/>
      <c r="I26" s="38"/>
      <c r="J26" s="39"/>
      <c r="K26" s="39"/>
      <c r="L26" s="39"/>
      <c r="M26" s="39"/>
      <c r="N26" s="39"/>
      <c r="O26" s="24"/>
      <c r="P26" s="34"/>
    </row>
    <row r="27" spans="1:16" x14ac:dyDescent="0.25">
      <c r="A27" s="15">
        <v>26</v>
      </c>
      <c r="B27" s="15" t="str">
        <v>Fuel cost</v>
      </c>
      <c r="C27" s="16">
        <v>5</v>
      </c>
      <c r="D27" s="15"/>
      <c r="H27" s="35"/>
      <c r="I27" s="36"/>
      <c r="J27" s="24"/>
      <c r="K27" s="24"/>
      <c r="L27" s="24"/>
      <c r="M27" s="24"/>
      <c r="N27" s="24"/>
      <c r="O27" s="24"/>
    </row>
    <row r="28" spans="1:16" x14ac:dyDescent="0.25">
      <c r="A28" s="15">
        <v>27</v>
      </c>
      <c r="B28" s="15" t="str">
        <v>Dest</v>
      </c>
      <c r="C28" s="16">
        <v>5</v>
      </c>
      <c r="D28" s="15"/>
      <c r="H28" s="35"/>
      <c r="I28" s="36"/>
      <c r="J28" s="24"/>
      <c r="K28" s="24"/>
      <c r="L28" s="24"/>
      <c r="M28" s="24"/>
      <c r="N28" s="24"/>
      <c r="O28" s="24"/>
    </row>
    <row r="29" spans="1:16" x14ac:dyDescent="0.25">
      <c r="A29" s="15">
        <v>28</v>
      </c>
      <c r="B29" s="15" t="str">
        <v>Speed lim</v>
      </c>
      <c r="C29" s="16">
        <v>5</v>
      </c>
      <c r="D29" s="15"/>
      <c r="H29" s="35"/>
      <c r="I29" s="36"/>
      <c r="J29" s="24"/>
      <c r="K29" s="24"/>
      <c r="L29" s="24"/>
      <c r="M29" s="24"/>
      <c r="N29" s="24"/>
      <c r="O29" s="24"/>
    </row>
    <row r="30" spans="1:16" x14ac:dyDescent="0.25">
      <c r="A30" s="15">
        <v>29</v>
      </c>
      <c r="B30" s="15" t="str">
        <v>Hetero</v>
      </c>
      <c r="C30" s="16">
        <v>5</v>
      </c>
      <c r="D30" s="15"/>
      <c r="H30" s="35"/>
      <c r="I30" s="36"/>
      <c r="J30" s="24"/>
      <c r="K30" s="24"/>
      <c r="L30" s="24"/>
      <c r="M30" s="24"/>
      <c r="N30" s="24"/>
      <c r="O30" s="24"/>
    </row>
    <row r="31" spans="1:16" x14ac:dyDescent="0.25">
      <c r="A31" s="15">
        <v>30</v>
      </c>
      <c r="B31" s="15" t="str">
        <v>non-CAVs</v>
      </c>
      <c r="C31" s="16">
        <v>5</v>
      </c>
      <c r="D31" s="15"/>
      <c r="H31" s="35"/>
      <c r="I31" s="36"/>
      <c r="J31" s="24"/>
      <c r="K31" s="24"/>
      <c r="L31" s="24"/>
      <c r="M31" s="24"/>
      <c r="N31" s="24"/>
      <c r="O31" s="24"/>
    </row>
    <row r="32" spans="1:16" x14ac:dyDescent="0.25">
      <c r="A32" s="15">
        <v>31</v>
      </c>
      <c r="B32" s="15" t="str">
        <v>Aero</v>
      </c>
      <c r="C32" s="16">
        <v>5</v>
      </c>
      <c r="D32" s="15"/>
      <c r="H32" s="35"/>
      <c r="I32" s="36"/>
      <c r="J32" s="24"/>
      <c r="K32" s="24"/>
      <c r="L32" s="24"/>
      <c r="M32" s="24"/>
      <c r="N32" s="24"/>
      <c r="O32" s="24"/>
    </row>
    <row r="33" spans="1:15" x14ac:dyDescent="0.25">
      <c r="A33" s="15"/>
      <c r="B33" s="15"/>
      <c r="C33" s="16"/>
      <c r="D33" s="15"/>
      <c r="H33" s="35"/>
      <c r="I33" s="36"/>
      <c r="J33" s="24"/>
      <c r="K33" s="24"/>
      <c r="L33" s="24"/>
      <c r="M33" s="24"/>
      <c r="N33" s="24"/>
      <c r="O33" s="24"/>
    </row>
    <row r="34" spans="1:15" x14ac:dyDescent="0.25">
      <c r="H34" s="35"/>
      <c r="I34" s="36"/>
      <c r="J34" s="24"/>
      <c r="K34" s="24"/>
      <c r="L34" s="24"/>
      <c r="M34" s="24"/>
      <c r="N34" s="24"/>
      <c r="O34" s="24"/>
    </row>
    <row r="35" spans="1:15" x14ac:dyDescent="0.25">
      <c r="H35" s="35"/>
      <c r="I35" s="36"/>
      <c r="J35" s="24"/>
      <c r="K35" s="24"/>
      <c r="L35" s="24"/>
      <c r="M35" s="24"/>
      <c r="N35" s="24"/>
      <c r="O35" s="24"/>
    </row>
    <row r="38" spans="1:15" ht="75" x14ac:dyDescent="0.25">
      <c r="B38" s="9" t="s">
        <v>66</v>
      </c>
    </row>
  </sheetData>
  <conditionalFormatting sqref="F1:S1">
    <cfRule type="expression" dxfId="2" priority="2">
      <formula>F1&lt;&gt;""</formula>
    </cfRule>
  </conditionalFormatting>
  <conditionalFormatting sqref="F2:S100">
    <cfRule type="expression" dxfId="1" priority="3">
      <formula>AND($F2&lt;&gt;"",OR(F$2:F$20&lt;&gt;""))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69B6-7C68-4225-9624-7264EAC50D9E}">
  <sheetPr>
    <pageSetUpPr autoPageBreaks="0"/>
  </sheetPr>
  <dimension ref="A1:L94"/>
  <sheetViews>
    <sheetView topLeftCell="C1" zoomScale="85" zoomScaleNormal="85" workbookViewId="0">
      <selection activeCell="G50" sqref="G50"/>
    </sheetView>
  </sheetViews>
  <sheetFormatPr defaultRowHeight="15" x14ac:dyDescent="0.25"/>
  <cols>
    <col min="1" max="1" width="8.28515625" style="1" bestFit="1" customWidth="1"/>
    <col min="2" max="2" width="19" bestFit="1" customWidth="1"/>
    <col min="3" max="3" width="9.42578125" bestFit="1" customWidth="1"/>
    <col min="4" max="4" width="9" bestFit="1" customWidth="1"/>
    <col min="5" max="5" width="2.5703125" customWidth="1"/>
    <col min="6" max="6" width="13.42578125" style="12" customWidth="1"/>
    <col min="7" max="7" width="159.5703125" bestFit="1" customWidth="1"/>
    <col min="8" max="8" width="9.140625" customWidth="1"/>
    <col min="9" max="9" width="9.140625" style="22" customWidth="1"/>
    <col min="10" max="11" width="9.140625" customWidth="1"/>
  </cols>
  <sheetData>
    <row r="1" spans="1:12" x14ac:dyDescent="0.25">
      <c r="A1" s="1" t="s">
        <v>49</v>
      </c>
      <c r="B1" s="1" t="s">
        <v>47</v>
      </c>
      <c r="C1" s="1" t="s">
        <v>48</v>
      </c>
      <c r="D1" s="1" t="s">
        <v>50</v>
      </c>
      <c r="E1" s="10"/>
      <c r="F1" t="str" cm="1">
        <f t="array" ref="F1:I20">"[" &amp; TEXT(_xlfn.SEQUENCE(COUNTA(_xlfn.LET(_xlpm.longExp,_xlfn.CHOOSECOLS(Main[],D2:INDEX(D2:D21,COUNTA(D2:D21))),IF(ISBLANK(_xlpm.longExp),"",_xlpm.longExp)))), "0") &amp;"] "&amp;_xlfn._xlws.SORT(_xlfn._xlws.SORT(_xlfn._xlws.SORT(_xlfn._xlws.FILTER(_xlfn.LET(_xlpm.longExp,_xlfn.CHOOSECOLS(Main[],D2:INDEX(D2:D21,COUNTA(D2:D21))),IF(ISBLANK(_xlpm.longExp),"",_xlpm.longExp)),NOT(ISBLANK(Main[Ref]))),1),3),4)</f>
        <v>[1] 2022</v>
      </c>
      <c r="G1" t="str">
        <v>[1] Energy Information Administration (2022). Use of energy - Transportation. Energy Information Administration. https://doi.org/https://www.eia.gov/energyexplained/use-of-energy/transportation.php</v>
      </c>
      <c r="H1" t="str">
        <v>[1] Statistics</v>
      </c>
      <c r="I1" s="8" t="str">
        <v>[1] 1</v>
      </c>
    </row>
    <row r="2" spans="1:12" x14ac:dyDescent="0.25">
      <c r="A2" s="15" cm="1">
        <f t="array" ref="A2:A32">IF(B2&lt;&gt;"", _xlfn.SEQUENCE(COUNTA(B$2:B$100)), "")</f>
        <v>1</v>
      </c>
      <c r="B2" s="15" t="str" cm="1">
        <f t="array" ref="B2:B32">TRANSPOSE(Main[#Headers])</f>
        <v>DOI</v>
      </c>
      <c r="C2" s="16"/>
      <c r="D2" s="15" cm="1">
        <f t="array" ref="D2:D5">_xlfn.SORTBY(_xlfn._xlws.FILTER(A2:A100,C2:C100&lt;&gt;""),_xlfn._xlws.FILTER(C2:C100,C2:C100&lt;&gt;""))</f>
        <v>4</v>
      </c>
      <c r="E2" s="9"/>
      <c r="F2" t="str">
        <v>[2] 2023</v>
      </c>
      <c r="G2" t="str">
        <v>[2] Bureau of Transportation Statistics (2023). Freight Facts and Figures. -. https://doi.org/https://www.bts.gov/product/freight-facts-and-figures</v>
      </c>
      <c r="H2" t="str">
        <v>[2] Statistics</v>
      </c>
      <c r="I2" s="22" t="str">
        <v>[2] 2</v>
      </c>
      <c r="J2" s="9"/>
      <c r="K2" s="9"/>
      <c r="L2" s="9"/>
    </row>
    <row r="3" spans="1:12" x14ac:dyDescent="0.25">
      <c r="A3" s="15">
        <v>2</v>
      </c>
      <c r="B3" s="15" t="str">
        <v>Authors</v>
      </c>
      <c r="C3" s="16"/>
      <c r="D3" s="15">
        <v>8</v>
      </c>
      <c r="E3" s="9"/>
      <c r="F3" t="str">
        <v>[3] 1993</v>
      </c>
      <c r="G3" t="str">
        <v>[3] Varaiya (1993). Smart cars on smart roads: problems of control. Institute of Electrical and Electronics Engineers (IEEE). https://doi.org/10.1109/9.250509</v>
      </c>
      <c r="H3" t="str">
        <v>[3] Ontology</v>
      </c>
      <c r="I3" s="22" t="str">
        <v>[3] 3</v>
      </c>
      <c r="J3" s="9"/>
      <c r="K3" s="9"/>
      <c r="L3" s="9"/>
    </row>
    <row r="4" spans="1:12" x14ac:dyDescent="0.25">
      <c r="A4" s="15">
        <v>3</v>
      </c>
      <c r="B4" s="15" t="str">
        <v>Title</v>
      </c>
      <c r="C4" s="16"/>
      <c r="D4" s="15">
        <v>9</v>
      </c>
      <c r="E4" s="9"/>
      <c r="F4" t="str">
        <v>[4] Unknown</v>
      </c>
      <c r="G4" t="str">
        <v>[4] Zabatet al. (Unknown). Drag Measurements on 2, 3 and 4 Car Platoons. SAE International. https://doi.org/10.4271/940421</v>
      </c>
      <c r="H4" t="str">
        <v>[4] Aero</v>
      </c>
      <c r="I4" s="22" t="str">
        <v>[4] 100</v>
      </c>
      <c r="J4" s="9"/>
      <c r="K4" s="9"/>
      <c r="L4" s="9"/>
    </row>
    <row r="5" spans="1:12" x14ac:dyDescent="0.25">
      <c r="A5" s="15">
        <v>4</v>
      </c>
      <c r="B5" s="15" t="str">
        <v>Year</v>
      </c>
      <c r="C5" s="16">
        <v>1</v>
      </c>
      <c r="D5" s="15">
        <v>20</v>
      </c>
      <c r="E5" s="9"/>
      <c r="F5" t="str">
        <v>[5] 2000</v>
      </c>
      <c r="G5" t="str">
        <v>[5] Rajamaniet al. (2000). Demonstration of integrated longitudinal and lateral control for the operation of automated vehicles in platoons. Institute of Electrical and Electronics Engineers (IEEE). https://doi.org/10.1109/87.852914</v>
      </c>
      <c r="H5" t="str">
        <v>[5] Control</v>
      </c>
      <c r="I5" s="22" t="str">
        <v>[5] 100</v>
      </c>
      <c r="J5" s="9"/>
      <c r="K5" s="9"/>
      <c r="L5" s="9"/>
    </row>
    <row r="6" spans="1:12" x14ac:dyDescent="0.25">
      <c r="A6" s="15">
        <v>5</v>
      </c>
      <c r="B6" s="15" t="str">
        <v>Citations</v>
      </c>
      <c r="C6" s="16"/>
      <c r="D6" s="15"/>
      <c r="E6" s="9"/>
      <c r="F6" t="e">
        <v>#N/A</v>
      </c>
      <c r="G6" t="e">
        <v>#N/A</v>
      </c>
      <c r="H6" t="e">
        <v>#N/A</v>
      </c>
      <c r="I6" s="22" t="e">
        <v>#N/A</v>
      </c>
      <c r="J6" s="9"/>
      <c r="K6" s="9"/>
      <c r="L6" s="9"/>
    </row>
    <row r="7" spans="1:12" x14ac:dyDescent="0.25">
      <c r="A7" s="15">
        <v>6</v>
      </c>
      <c r="B7" s="15" t="str">
        <v>Publication</v>
      </c>
      <c r="C7" s="16"/>
      <c r="D7" s="15"/>
      <c r="E7" s="9"/>
      <c r="F7" t="e">
        <v>#N/A</v>
      </c>
      <c r="G7" t="e">
        <v>#N/A</v>
      </c>
      <c r="H7" t="e">
        <v>#N/A</v>
      </c>
      <c r="I7" s="22" t="e">
        <v>#N/A</v>
      </c>
      <c r="J7" s="9"/>
      <c r="K7" s="9"/>
      <c r="L7" s="9"/>
    </row>
    <row r="8" spans="1:12" x14ac:dyDescent="0.25">
      <c r="A8" s="15">
        <v>7</v>
      </c>
      <c r="B8" s="15" t="str">
        <v>Publisher</v>
      </c>
      <c r="C8" s="16"/>
      <c r="D8" s="15"/>
      <c r="E8" s="9"/>
      <c r="F8" t="e">
        <v>#N/A</v>
      </c>
      <c r="G8" t="e">
        <v>#N/A</v>
      </c>
      <c r="H8" t="e">
        <v>#N/A</v>
      </c>
      <c r="I8" s="22" t="e">
        <v>#N/A</v>
      </c>
      <c r="J8" s="9"/>
      <c r="K8" s="9"/>
      <c r="L8" s="9"/>
    </row>
    <row r="9" spans="1:12" x14ac:dyDescent="0.25">
      <c r="A9" s="15">
        <v>8</v>
      </c>
      <c r="B9" s="15" t="str">
        <v>Cite as</v>
      </c>
      <c r="C9" s="16">
        <v>2</v>
      </c>
      <c r="D9" s="15"/>
      <c r="E9" s="9"/>
      <c r="F9" t="e">
        <v>#N/A</v>
      </c>
      <c r="G9" t="e">
        <v>#N/A</v>
      </c>
      <c r="H9" t="e">
        <v>#N/A</v>
      </c>
      <c r="I9" s="22" t="e">
        <v>#N/A</v>
      </c>
      <c r="J9" s="9"/>
      <c r="K9" s="9"/>
      <c r="L9" s="9"/>
    </row>
    <row r="10" spans="1:12" x14ac:dyDescent="0.25">
      <c r="A10" s="15">
        <v>9</v>
      </c>
      <c r="B10" s="15" t="str">
        <v>Target</v>
      </c>
      <c r="C10" s="16">
        <v>3</v>
      </c>
      <c r="D10" s="15"/>
      <c r="E10" s="9"/>
      <c r="F10" t="e">
        <v>#N/A</v>
      </c>
      <c r="G10" t="e">
        <v>#N/A</v>
      </c>
      <c r="H10" t="e">
        <v>#N/A</v>
      </c>
      <c r="I10" s="22" t="e">
        <v>#N/A</v>
      </c>
      <c r="J10" s="9"/>
      <c r="K10" s="9"/>
      <c r="L10" s="9"/>
    </row>
    <row r="11" spans="1:12" x14ac:dyDescent="0.25">
      <c r="A11" s="15">
        <v>10</v>
      </c>
      <c r="B11" s="15" t="str">
        <v>Strategy</v>
      </c>
      <c r="C11" s="16"/>
      <c r="D11" s="15"/>
      <c r="E11" s="9"/>
      <c r="F11" t="e">
        <v>#N/A</v>
      </c>
      <c r="G11" t="e">
        <v>#N/A</v>
      </c>
      <c r="H11" t="e">
        <v>#N/A</v>
      </c>
      <c r="I11" s="22" t="e">
        <v>#N/A</v>
      </c>
      <c r="J11" s="9"/>
      <c r="K11" s="9"/>
      <c r="L11" s="9"/>
    </row>
    <row r="12" spans="1:12" x14ac:dyDescent="0.25">
      <c r="A12" s="15">
        <v>11</v>
      </c>
      <c r="B12" s="15" t="str">
        <v>Vehicle</v>
      </c>
      <c r="C12" s="16"/>
      <c r="D12" s="15"/>
      <c r="E12" s="9"/>
      <c r="F12" t="e">
        <v>#N/A</v>
      </c>
      <c r="G12" t="e">
        <v>#N/A</v>
      </c>
      <c r="H12" t="e">
        <v>#N/A</v>
      </c>
      <c r="I12" s="22" t="e">
        <v>#N/A</v>
      </c>
      <c r="J12" s="9"/>
      <c r="K12" s="9"/>
      <c r="L12" s="9"/>
    </row>
    <row r="13" spans="1:12" x14ac:dyDescent="0.25">
      <c r="A13" s="15">
        <v>12</v>
      </c>
      <c r="B13" s="15" t="str">
        <v>Powertrain</v>
      </c>
      <c r="C13" s="16"/>
      <c r="D13" s="15"/>
      <c r="E13" s="9"/>
      <c r="F13" t="e">
        <v>#N/A</v>
      </c>
      <c r="G13" t="e">
        <v>#N/A</v>
      </c>
      <c r="H13" t="e">
        <v>#N/A</v>
      </c>
      <c r="I13" s="22" t="e">
        <v>#N/A</v>
      </c>
      <c r="J13" s="9"/>
      <c r="K13" s="9"/>
      <c r="L13" s="9"/>
    </row>
    <row r="14" spans="1:12" x14ac:dyDescent="0.25">
      <c r="A14" s="15">
        <v>13</v>
      </c>
      <c r="B14" s="15" t="str">
        <v>Case</v>
      </c>
      <c r="C14" s="16"/>
      <c r="D14" s="15"/>
      <c r="E14" s="9"/>
      <c r="F14" t="e">
        <v>#N/A</v>
      </c>
      <c r="G14" t="e">
        <v>#N/A</v>
      </c>
      <c r="H14" t="e">
        <v>#N/A</v>
      </c>
      <c r="I14" s="22" t="e">
        <v>#N/A</v>
      </c>
      <c r="J14" s="9"/>
      <c r="K14" s="9"/>
      <c r="L14" s="9"/>
    </row>
    <row r="15" spans="1:12" x14ac:dyDescent="0.25">
      <c r="A15" s="15">
        <v>14</v>
      </c>
      <c r="B15" s="15" t="str">
        <v>Platoon size</v>
      </c>
      <c r="C15" s="16"/>
      <c r="D15" s="15"/>
      <c r="E15" s="9"/>
      <c r="F15" t="e">
        <v>#N/A</v>
      </c>
      <c r="G15" t="e">
        <v>#N/A</v>
      </c>
      <c r="H15" t="e">
        <v>#N/A</v>
      </c>
      <c r="I15" s="22" t="e">
        <v>#N/A</v>
      </c>
      <c r="J15" s="9"/>
      <c r="K15" s="9"/>
      <c r="L15" s="9"/>
    </row>
    <row r="16" spans="1:12" x14ac:dyDescent="0.25">
      <c r="A16" s="15">
        <v>15</v>
      </c>
      <c r="B16" s="15" t="str">
        <v>Validation</v>
      </c>
      <c r="C16" s="16"/>
      <c r="D16" s="15"/>
      <c r="F16" t="e">
        <v>#N/A</v>
      </c>
      <c r="G16" t="e">
        <v>#N/A</v>
      </c>
      <c r="H16" t="e">
        <v>#N/A</v>
      </c>
      <c r="I16" s="22" t="e">
        <v>#N/A</v>
      </c>
      <c r="J16" s="9"/>
      <c r="K16" s="9"/>
      <c r="L16" s="9"/>
    </row>
    <row r="17" spans="1:12" x14ac:dyDescent="0.25">
      <c r="A17" s="15">
        <v>16</v>
      </c>
      <c r="B17" s="15" t="str">
        <v>Savings
[%]</v>
      </c>
      <c r="C17" s="16"/>
      <c r="D17" s="15"/>
      <c r="F17" t="e">
        <v>#N/A</v>
      </c>
      <c r="G17" t="e">
        <v>#N/A</v>
      </c>
      <c r="H17" t="e">
        <v>#N/A</v>
      </c>
      <c r="I17" s="22" t="e">
        <v>#N/A</v>
      </c>
      <c r="J17" s="9"/>
      <c r="K17" s="9"/>
      <c r="L17" s="9"/>
    </row>
    <row r="18" spans="1:12" x14ac:dyDescent="0.25">
      <c r="A18" s="15">
        <v>17</v>
      </c>
      <c r="B18" s="15" t="str">
        <v>Centralized</v>
      </c>
      <c r="C18" s="16"/>
      <c r="D18" s="15"/>
      <c r="F18" t="e">
        <v>#N/A</v>
      </c>
      <c r="G18" t="e">
        <v>#N/A</v>
      </c>
      <c r="H18" t="e">
        <v>#N/A</v>
      </c>
      <c r="I18" s="22" t="e">
        <v>#N/A</v>
      </c>
      <c r="J18" s="9"/>
      <c r="K18" s="9"/>
      <c r="L18" s="9"/>
    </row>
    <row r="19" spans="1:12" x14ac:dyDescent="0.25">
      <c r="A19" s="15">
        <v>18</v>
      </c>
      <c r="B19" s="15" t="str">
        <v>Novelty</v>
      </c>
      <c r="C19" s="16"/>
      <c r="D19" s="15"/>
      <c r="F19" t="e">
        <v>#N/A</v>
      </c>
      <c r="G19" t="e">
        <v>#N/A</v>
      </c>
      <c r="H19" t="e">
        <v>#N/A</v>
      </c>
      <c r="I19" s="22" t="e">
        <v>#N/A</v>
      </c>
      <c r="J19" s="9"/>
      <c r="K19" s="9"/>
      <c r="L19" s="9"/>
    </row>
    <row r="20" spans="1:12" x14ac:dyDescent="0.25">
      <c r="A20" s="15">
        <v>19</v>
      </c>
      <c r="B20" s="15" t="str">
        <v>Notes</v>
      </c>
      <c r="C20" s="16"/>
      <c r="D20" s="15"/>
      <c r="F20" t="e">
        <v>#N/A</v>
      </c>
      <c r="G20" t="e">
        <v>#N/A</v>
      </c>
      <c r="H20" t="e">
        <v>#N/A</v>
      </c>
      <c r="I20" s="22" t="e">
        <v>#N/A</v>
      </c>
      <c r="J20" s="9"/>
      <c r="K20" s="9"/>
    </row>
    <row r="21" spans="1:12" x14ac:dyDescent="0.25">
      <c r="A21" s="15">
        <v>20</v>
      </c>
      <c r="B21" s="15" t="str">
        <v>Ref</v>
      </c>
      <c r="C21" s="16">
        <v>4</v>
      </c>
      <c r="D21" s="15"/>
      <c r="F21"/>
    </row>
    <row r="22" spans="1:12" x14ac:dyDescent="0.25">
      <c r="A22" s="15">
        <v>21</v>
      </c>
      <c r="B22" s="15" t="str">
        <v>Joining loc</v>
      </c>
      <c r="C22" s="16"/>
      <c r="D22" s="15"/>
      <c r="F22"/>
    </row>
    <row r="23" spans="1:12" x14ac:dyDescent="0.25">
      <c r="A23" s="15">
        <v>22</v>
      </c>
      <c r="B23" s="15" t="str">
        <v>Considerations</v>
      </c>
      <c r="C23" s="16"/>
      <c r="D23" s="15"/>
      <c r="F23"/>
    </row>
    <row r="24" spans="1:12" x14ac:dyDescent="0.25">
      <c r="A24" s="15">
        <v>23</v>
      </c>
      <c r="B24" s="15" t="str">
        <v>Optimization</v>
      </c>
      <c r="C24" s="16"/>
      <c r="D24" s="15"/>
      <c r="F24"/>
    </row>
    <row r="25" spans="1:12" x14ac:dyDescent="0.25">
      <c r="A25" s="15">
        <v>24</v>
      </c>
      <c r="B25" s="15" t="str">
        <v>Test Name</v>
      </c>
      <c r="C25" s="16"/>
      <c r="D25" s="15"/>
      <c r="F25"/>
    </row>
    <row r="26" spans="1:12" x14ac:dyDescent="0.25">
      <c r="A26" s="15">
        <v>25</v>
      </c>
      <c r="B26" s="15" t="str">
        <v>Speed
[kph]</v>
      </c>
      <c r="C26" s="16"/>
      <c r="D26" s="15"/>
      <c r="F26"/>
    </row>
    <row r="27" spans="1:12" x14ac:dyDescent="0.25">
      <c r="A27" s="15">
        <v>26</v>
      </c>
      <c r="B27" s="15" t="str">
        <v>Fuel cost</v>
      </c>
      <c r="C27" s="16"/>
      <c r="D27" s="15"/>
      <c r="F27"/>
    </row>
    <row r="28" spans="1:12" x14ac:dyDescent="0.25">
      <c r="A28" s="15">
        <v>27</v>
      </c>
      <c r="B28" s="15" t="str">
        <v>Dest</v>
      </c>
      <c r="C28" s="16"/>
      <c r="D28" s="15"/>
      <c r="F28"/>
    </row>
    <row r="29" spans="1:12" x14ac:dyDescent="0.25">
      <c r="A29" s="15">
        <v>28</v>
      </c>
      <c r="B29" s="15" t="str">
        <v>Speed lim</v>
      </c>
      <c r="C29" s="16"/>
      <c r="D29" s="15"/>
      <c r="F29"/>
    </row>
    <row r="30" spans="1:12" x14ac:dyDescent="0.25">
      <c r="A30" s="15">
        <v>29</v>
      </c>
      <c r="B30" s="15" t="str">
        <v>Hetero</v>
      </c>
      <c r="C30" s="16"/>
      <c r="D30" s="15"/>
      <c r="F30"/>
    </row>
    <row r="31" spans="1:12" x14ac:dyDescent="0.25">
      <c r="A31" s="15">
        <v>30</v>
      </c>
      <c r="B31" s="15" t="str">
        <v>non-CAVs</v>
      </c>
      <c r="C31" s="16"/>
      <c r="D31" s="15"/>
      <c r="F31"/>
    </row>
    <row r="32" spans="1:12" x14ac:dyDescent="0.25">
      <c r="A32" s="15">
        <v>31</v>
      </c>
      <c r="B32" s="15" t="str">
        <v>Aero</v>
      </c>
      <c r="C32" s="16"/>
      <c r="D32" s="15"/>
      <c r="F32"/>
    </row>
    <row r="33" spans="1:6" x14ac:dyDescent="0.25">
      <c r="A33" s="15"/>
      <c r="B33" s="15"/>
      <c r="C33" s="16"/>
      <c r="D33" s="15"/>
      <c r="F33"/>
    </row>
    <row r="34" spans="1:6" x14ac:dyDescent="0.25">
      <c r="F34"/>
    </row>
    <row r="35" spans="1:6" x14ac:dyDescent="0.25">
      <c r="F35"/>
    </row>
    <row r="36" spans="1:6" x14ac:dyDescent="0.25">
      <c r="F36"/>
    </row>
    <row r="37" spans="1:6" x14ac:dyDescent="0.25">
      <c r="F37"/>
    </row>
    <row r="38" spans="1:6" x14ac:dyDescent="0.25">
      <c r="F38"/>
    </row>
    <row r="39" spans="1:6" x14ac:dyDescent="0.25">
      <c r="F39"/>
    </row>
    <row r="40" spans="1:6" x14ac:dyDescent="0.25">
      <c r="F40"/>
    </row>
    <row r="41" spans="1:6" x14ac:dyDescent="0.25">
      <c r="F41"/>
    </row>
    <row r="42" spans="1:6" x14ac:dyDescent="0.25">
      <c r="F42"/>
    </row>
    <row r="43" spans="1:6" x14ac:dyDescent="0.25">
      <c r="F43"/>
    </row>
    <row r="44" spans="1:6" x14ac:dyDescent="0.25">
      <c r="F44"/>
    </row>
    <row r="45" spans="1:6" x14ac:dyDescent="0.25">
      <c r="F45"/>
    </row>
    <row r="46" spans="1:6" x14ac:dyDescent="0.25">
      <c r="F46"/>
    </row>
    <row r="47" spans="1:6" x14ac:dyDescent="0.25">
      <c r="F47"/>
    </row>
    <row r="48" spans="1:6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  <row r="57" spans="6:6" x14ac:dyDescent="0.25">
      <c r="F57"/>
    </row>
    <row r="58" spans="6:6" x14ac:dyDescent="0.25">
      <c r="F58"/>
    </row>
    <row r="59" spans="6:6" x14ac:dyDescent="0.25">
      <c r="F59"/>
    </row>
    <row r="60" spans="6:6" x14ac:dyDescent="0.25">
      <c r="F60"/>
    </row>
    <row r="61" spans="6:6" x14ac:dyDescent="0.25">
      <c r="F61"/>
    </row>
    <row r="62" spans="6:6" x14ac:dyDescent="0.25">
      <c r="F62"/>
    </row>
    <row r="63" spans="6:6" x14ac:dyDescent="0.25">
      <c r="F63"/>
    </row>
    <row r="64" spans="6:6" x14ac:dyDescent="0.25">
      <c r="F64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  <row r="74" spans="6:6" x14ac:dyDescent="0.25">
      <c r="F74"/>
    </row>
    <row r="75" spans="6:6" x14ac:dyDescent="0.25">
      <c r="F75"/>
    </row>
    <row r="76" spans="6:6" x14ac:dyDescent="0.25">
      <c r="F76"/>
    </row>
    <row r="77" spans="6:6" x14ac:dyDescent="0.25">
      <c r="F77"/>
    </row>
    <row r="78" spans="6:6" x14ac:dyDescent="0.25">
      <c r="F78"/>
    </row>
    <row r="79" spans="6:6" x14ac:dyDescent="0.25">
      <c r="F79"/>
    </row>
    <row r="80" spans="6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  <row r="92" spans="6:6" x14ac:dyDescent="0.25">
      <c r="F92"/>
    </row>
    <row r="93" spans="6:6" x14ac:dyDescent="0.25">
      <c r="F93"/>
    </row>
    <row r="94" spans="6:6" x14ac:dyDescent="0.25">
      <c r="F9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xmlns="" id="ms-officescript%3A%2F%2Fonedrive_business_itemlink%2F01CEFSIF4GKFKITXBIABF3LRNG7POCKF6I:ms-officescript%3A%2F%2Fonedrive_business_sharinglink%2Fu!aHR0cHM6Ly9jbGVtc29uLW15LnNoYXJlcG9pbnQuY29tLzp1Oi9nL3BlcnNvbmFsL3RjaGhhdGJfY2xlbXNvbl9lZHUvRVlaUlZJbmNLQUJMdGNXbS05d2xGOGdCcFQ3SEdwMTRMblgzeWhuQjlpb1Itdw"/>
  <scriptId xmlns="" id="ms-officescript%3A%2F%2Fonedrive_business_itemlink%2F01CEFSIF5GL5NRFKZDAZAKDNDQ5H7Z3MZ4:ms-officescript%3A%2F%2Fonedrive_business_sharinglink%2Fu!aHR0cHM6Ly9jbGVtc29uLW15LnNoYXJlcG9pbnQuY29tLzp1Oi9nL3BlcnNvbmFsL3RjaGhhdGJfY2xlbXNvbl9lZHUvRWFaZld4S3JJd1pBb2JSdzZmLWRzendCNFpuQkJMZjlCMVZZVl9ZRnhYeHFUQQ"/>
</scriptIds>
</file>

<file path=customXml/itemProps1.xml><?xml version="1.0" encoding="utf-8"?>
<ds:datastoreItem xmlns:ds="http://schemas.openxmlformats.org/officeDocument/2006/customXml" ds:itemID="{B054BBEB-49C6-46C3-A7D8-ECA1E17B2B3F}">
  <ds:schemaRefs>
    <ds:schemaRef ds:uri="http://schemas.microsoft.com/office/extensibility/maker/v1.0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FormationSplitting</vt:lpstr>
      <vt:lpstr>Table - Considerations</vt:lpstr>
      <vt:lpstr>Table -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Chhatbar</dc:creator>
  <cp:lastModifiedBy>Tanmay Chhatbar</cp:lastModifiedBy>
  <dcterms:created xsi:type="dcterms:W3CDTF">2024-06-13T15:31:32Z</dcterms:created>
  <dcterms:modified xsi:type="dcterms:W3CDTF">2024-09-04T12:55:27Z</dcterms:modified>
</cp:coreProperties>
</file>