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rcuit Systems and Design1\MyProcessor\Phase 18 - 30.6.2017\"/>
    </mc:Choice>
  </mc:AlternateContent>
  <bookViews>
    <workbookView xWindow="0" yWindow="0" windowWidth="14376" windowHeight="4416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L44" i="1" s="1"/>
  <c r="O44" i="1"/>
  <c r="Q44" i="1"/>
  <c r="C45" i="1"/>
  <c r="I43" i="1"/>
  <c r="L43" i="1" s="1"/>
  <c r="I40" i="1"/>
  <c r="L40" i="1" s="1"/>
  <c r="O40" i="1"/>
  <c r="Q40" i="1"/>
  <c r="I41" i="1"/>
  <c r="L41" i="1" s="1"/>
  <c r="O41" i="1"/>
  <c r="Q41" i="1"/>
  <c r="I42" i="1"/>
  <c r="L42" i="1" s="1"/>
  <c r="O42" i="1"/>
  <c r="Q42" i="1"/>
  <c r="O43" i="1"/>
  <c r="Q43" i="1"/>
  <c r="M40" i="1"/>
  <c r="M41" i="1"/>
  <c r="M42" i="1"/>
  <c r="M43" i="1"/>
  <c r="M44" i="1"/>
  <c r="P44" i="1" l="1"/>
  <c r="P40" i="1"/>
  <c r="P41" i="1"/>
  <c r="P42" i="1"/>
  <c r="P43" i="1"/>
  <c r="I39" i="1"/>
  <c r="L39" i="1" s="1"/>
  <c r="O39" i="1"/>
  <c r="Q39" i="1"/>
  <c r="M39" i="1"/>
  <c r="P39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I34" i="1"/>
  <c r="L34" i="1" s="1"/>
  <c r="O34" i="1"/>
  <c r="I30" i="1"/>
  <c r="L30" i="1" s="1"/>
  <c r="O30" i="1"/>
  <c r="I24" i="1"/>
  <c r="L24" i="1" s="1"/>
  <c r="O24" i="1"/>
  <c r="I16" i="1"/>
  <c r="L16" i="1" s="1"/>
  <c r="O16" i="1"/>
  <c r="I13" i="1"/>
  <c r="L13" i="1" s="1"/>
  <c r="O13" i="1"/>
  <c r="I6" i="1"/>
  <c r="L6" i="1" s="1"/>
  <c r="O6" i="1"/>
  <c r="O2" i="1"/>
  <c r="O3" i="1"/>
  <c r="O4" i="1"/>
  <c r="O5" i="1"/>
  <c r="O7" i="1"/>
  <c r="O8" i="1"/>
  <c r="O9" i="1"/>
  <c r="O10" i="1"/>
  <c r="O11" i="1"/>
  <c r="O12" i="1"/>
  <c r="O14" i="1"/>
  <c r="O15" i="1"/>
  <c r="O17" i="1"/>
  <c r="O18" i="1"/>
  <c r="O19" i="1"/>
  <c r="O20" i="1"/>
  <c r="O21" i="1"/>
  <c r="O22" i="1"/>
  <c r="O23" i="1"/>
  <c r="O25" i="1"/>
  <c r="O26" i="1"/>
  <c r="O27" i="1"/>
  <c r="O28" i="1"/>
  <c r="O29" i="1"/>
  <c r="O31" i="1"/>
  <c r="O32" i="1"/>
  <c r="O33" i="1"/>
  <c r="O35" i="1"/>
  <c r="O36" i="1"/>
  <c r="O37" i="1"/>
  <c r="O38" i="1"/>
  <c r="I2" i="1"/>
  <c r="L2" i="1" s="1"/>
  <c r="I3" i="1"/>
  <c r="I4" i="1"/>
  <c r="I5" i="1"/>
  <c r="I7" i="1"/>
  <c r="I8" i="1"/>
  <c r="I9" i="1"/>
  <c r="I10" i="1"/>
  <c r="I11" i="1"/>
  <c r="I12" i="1"/>
  <c r="I14" i="1"/>
  <c r="I15" i="1"/>
  <c r="I17" i="1"/>
  <c r="L17" i="1" s="1"/>
  <c r="I18" i="1"/>
  <c r="I19" i="1"/>
  <c r="I20" i="1"/>
  <c r="I21" i="1"/>
  <c r="I22" i="1"/>
  <c r="I23" i="1"/>
  <c r="I25" i="1"/>
  <c r="I26" i="1"/>
  <c r="I27" i="1"/>
  <c r="I28" i="1"/>
  <c r="I29" i="1"/>
  <c r="I31" i="1"/>
  <c r="I32" i="1"/>
  <c r="I33" i="1"/>
  <c r="I35" i="1"/>
  <c r="I36" i="1"/>
  <c r="I37" i="1"/>
  <c r="I38" i="1"/>
  <c r="M30" i="1"/>
  <c r="M17" i="1"/>
  <c r="M24" i="1"/>
  <c r="M13" i="1"/>
  <c r="M16" i="1"/>
  <c r="M6" i="1"/>
  <c r="M34" i="1"/>
  <c r="P34" i="1" l="1"/>
  <c r="P30" i="1"/>
  <c r="P24" i="1"/>
  <c r="P16" i="1"/>
  <c r="P13" i="1"/>
  <c r="P6" i="1"/>
  <c r="P17" i="1"/>
  <c r="L27" i="1"/>
  <c r="L26" i="1"/>
  <c r="L25" i="1"/>
  <c r="L23" i="1"/>
  <c r="L15" i="1"/>
  <c r="M15" i="1"/>
  <c r="M25" i="1"/>
  <c r="M23" i="1"/>
  <c r="M26" i="1"/>
  <c r="M27" i="1"/>
  <c r="P25" i="1" l="1"/>
  <c r="P26" i="1"/>
  <c r="P23" i="1"/>
  <c r="P27" i="1"/>
  <c r="P15" i="1"/>
  <c r="L22" i="1"/>
  <c r="M22" i="1"/>
  <c r="P22" i="1" l="1"/>
  <c r="L38" i="1"/>
  <c r="L37" i="1"/>
  <c r="L36" i="1"/>
  <c r="L35" i="1"/>
  <c r="L33" i="1"/>
  <c r="L32" i="1"/>
  <c r="L31" i="1"/>
  <c r="L29" i="1"/>
  <c r="L28" i="1"/>
  <c r="L21" i="1"/>
  <c r="L20" i="1"/>
  <c r="L19" i="1"/>
  <c r="L18" i="1"/>
  <c r="L14" i="1"/>
  <c r="L12" i="1"/>
  <c r="L11" i="1"/>
  <c r="L10" i="1"/>
  <c r="L9" i="1"/>
  <c r="L8" i="1"/>
  <c r="L7" i="1"/>
  <c r="M37" i="1"/>
  <c r="M11" i="1"/>
  <c r="M31" i="1"/>
  <c r="M28" i="1"/>
  <c r="M29" i="1"/>
  <c r="M8" i="1"/>
  <c r="M32" i="1"/>
  <c r="M33" i="1"/>
  <c r="M18" i="1"/>
  <c r="M21" i="1"/>
  <c r="M19" i="1"/>
  <c r="M12" i="1"/>
  <c r="M14" i="1"/>
  <c r="M10" i="1"/>
  <c r="M20" i="1"/>
  <c r="M36" i="1"/>
  <c r="M38" i="1"/>
  <c r="M9" i="1"/>
  <c r="M35" i="1"/>
  <c r="M7" i="1"/>
  <c r="P36" i="1" l="1"/>
  <c r="P29" i="1"/>
  <c r="P14" i="1"/>
  <c r="P8" i="1"/>
  <c r="P18" i="1"/>
  <c r="P10" i="1"/>
  <c r="P33" i="1"/>
  <c r="P12" i="1"/>
  <c r="P19" i="1"/>
  <c r="P32" i="1"/>
  <c r="P28" i="1"/>
  <c r="P7" i="1"/>
  <c r="P9" i="1"/>
  <c r="P35" i="1"/>
  <c r="P20" i="1"/>
  <c r="P21" i="1"/>
  <c r="P11" i="1"/>
  <c r="P38" i="1"/>
  <c r="P31" i="1"/>
  <c r="P37" i="1"/>
  <c r="L3" i="1"/>
  <c r="L4" i="1"/>
  <c r="L5" i="1"/>
  <c r="M5" i="1"/>
  <c r="M2" i="1"/>
  <c r="M3" i="1"/>
  <c r="M4" i="1"/>
  <c r="P3" i="1" l="1"/>
  <c r="P5" i="1"/>
  <c r="P4" i="1"/>
  <c r="P2" i="1"/>
</calcChain>
</file>

<file path=xl/sharedStrings.xml><?xml version="1.0" encoding="utf-8"?>
<sst xmlns="http://schemas.openxmlformats.org/spreadsheetml/2006/main" count="404" uniqueCount="125">
  <si>
    <t>opcode</t>
  </si>
  <si>
    <t>Instruction</t>
  </si>
  <si>
    <t>ALU CS</t>
  </si>
  <si>
    <t>writeEnableMux</t>
  </si>
  <si>
    <t>busAMux</t>
  </si>
  <si>
    <t>zClear</t>
  </si>
  <si>
    <t>binary number</t>
  </si>
  <si>
    <t>value</t>
  </si>
  <si>
    <t>comment</t>
  </si>
  <si>
    <t>start1</t>
  </si>
  <si>
    <t>000</t>
  </si>
  <si>
    <t>100</t>
  </si>
  <si>
    <t>RAMWriteSelect</t>
  </si>
  <si>
    <t>0</t>
  </si>
  <si>
    <t>start2</t>
  </si>
  <si>
    <t>111</t>
  </si>
  <si>
    <t>011</t>
  </si>
  <si>
    <t>fetch1</t>
  </si>
  <si>
    <t>010</t>
  </si>
  <si>
    <t>001</t>
  </si>
  <si>
    <t>PC&lt;=0</t>
  </si>
  <si>
    <t>IR&lt;=0</t>
  </si>
  <si>
    <t>AR&lt;=PC</t>
  </si>
  <si>
    <t>fetch2</t>
  </si>
  <si>
    <t>fetch3</t>
  </si>
  <si>
    <t>110</t>
  </si>
  <si>
    <t>IR&lt;=DR</t>
  </si>
  <si>
    <t>DR&lt;=RAM, PC&lt;=PC+1</t>
  </si>
  <si>
    <t>ADD1</t>
  </si>
  <si>
    <t>AC&lt;=AC+R</t>
  </si>
  <si>
    <t>PC&lt;=PC+1</t>
  </si>
  <si>
    <t>SUB1</t>
  </si>
  <si>
    <t>AC&lt;=AC-R</t>
  </si>
  <si>
    <t>NOP</t>
  </si>
  <si>
    <t>LDAC1</t>
  </si>
  <si>
    <t>LDAC2</t>
  </si>
  <si>
    <t>LDAC3</t>
  </si>
  <si>
    <t>R&lt;=AC</t>
  </si>
  <si>
    <t>101</t>
  </si>
  <si>
    <t>AC&lt;=R</t>
  </si>
  <si>
    <t>MVAC2R1</t>
  </si>
  <si>
    <t>MVR2AC1</t>
  </si>
  <si>
    <t>STAC1</t>
  </si>
  <si>
    <t>DR&lt;=AC</t>
  </si>
  <si>
    <t>TR&lt;=AC</t>
  </si>
  <si>
    <t>MVAC2TR1</t>
  </si>
  <si>
    <t>DR&lt;=TR</t>
  </si>
  <si>
    <t>MVTR2DR1</t>
  </si>
  <si>
    <t>STAC2</t>
  </si>
  <si>
    <t>1</t>
  </si>
  <si>
    <t>JUMP1</t>
  </si>
  <si>
    <t>JUMP2</t>
  </si>
  <si>
    <t>JUMP3</t>
  </si>
  <si>
    <t>PC&lt;=DR</t>
  </si>
  <si>
    <t>JUMPZ1</t>
  </si>
  <si>
    <t>JUMPZ2</t>
  </si>
  <si>
    <t>JUMPZ3</t>
  </si>
  <si>
    <t>AC&lt;=0</t>
  </si>
  <si>
    <t>CLAC1</t>
  </si>
  <si>
    <t>LSHIFT1</t>
  </si>
  <si>
    <t>AC&lt;=AC&lt;&lt;R</t>
  </si>
  <si>
    <t>RSHIFT1</t>
  </si>
  <si>
    <t>AC&lt;=AC&gt;&gt;R</t>
  </si>
  <si>
    <t>x</t>
  </si>
  <si>
    <t>y</t>
  </si>
  <si>
    <t>PC&lt;=DR, Z=0</t>
  </si>
  <si>
    <t>next opcode</t>
  </si>
  <si>
    <t xml:space="preserve">select </t>
  </si>
  <si>
    <t>000000</t>
  </si>
  <si>
    <t>Column1</t>
  </si>
  <si>
    <t>000001</t>
  </si>
  <si>
    <t>000010</t>
  </si>
  <si>
    <t>010100</t>
  </si>
  <si>
    <t>STAC3</t>
  </si>
  <si>
    <t>001000</t>
  </si>
  <si>
    <t>010101</t>
  </si>
  <si>
    <t>LDAC4</t>
  </si>
  <si>
    <t>AR&lt;=DR</t>
  </si>
  <si>
    <t>DR&lt;=RAM</t>
  </si>
  <si>
    <t>001001</t>
  </si>
  <si>
    <t>STAC4</t>
  </si>
  <si>
    <t>STAC5</t>
  </si>
  <si>
    <t>RAM&lt;=DR</t>
  </si>
  <si>
    <t>010111</t>
  </si>
  <si>
    <t>001010</t>
  </si>
  <si>
    <t>LDAC5</t>
  </si>
  <si>
    <t>AC&lt;=DR</t>
  </si>
  <si>
    <t>Column2</t>
  </si>
  <si>
    <t>RAM|ALUout2DRin</t>
  </si>
  <si>
    <t>010011</t>
  </si>
  <si>
    <t>010110</t>
  </si>
  <si>
    <t>011001</t>
  </si>
  <si>
    <t>=</t>
  </si>
  <si>
    <t>,</t>
  </si>
  <si>
    <t>Column3</t>
  </si>
  <si>
    <t>Column4</t>
  </si>
  <si>
    <t>fetch4</t>
  </si>
  <si>
    <t>LDAC6</t>
  </si>
  <si>
    <t>LDAC7</t>
  </si>
  <si>
    <t>STAC6</t>
  </si>
  <si>
    <t>JUMP4</t>
  </si>
  <si>
    <t>JUMPZ4</t>
  </si>
  <si>
    <t>000011</t>
  </si>
  <si>
    <t>001011</t>
  </si>
  <si>
    <t>001100</t>
  </si>
  <si>
    <t>001101</t>
  </si>
  <si>
    <t>011010</t>
  </si>
  <si>
    <t>011011</t>
  </si>
  <si>
    <t>011101</t>
  </si>
  <si>
    <t>011110</t>
  </si>
  <si>
    <t>011111</t>
  </si>
  <si>
    <t>WAIT</t>
  </si>
  <si>
    <t>ENDOPS</t>
  </si>
  <si>
    <t>100011</t>
  </si>
  <si>
    <t>ENDOPS &lt;= 1</t>
  </si>
  <si>
    <t>LOAD1</t>
  </si>
  <si>
    <t>LOAD2</t>
  </si>
  <si>
    <t>LOAD3</t>
  </si>
  <si>
    <t>LOAD4</t>
  </si>
  <si>
    <t>AR&lt;=AC</t>
  </si>
  <si>
    <t>100101</t>
  </si>
  <si>
    <t>100110</t>
  </si>
  <si>
    <t>100111</t>
  </si>
  <si>
    <t>MVTR2AC1</t>
  </si>
  <si>
    <t>AC&lt;=TR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</si>
</sst>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/>
    <xf numFmtId="49" fontId="0" fillId="0" borderId="0" xfId="0" applyNumberFormat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45" totalsRowCount="1">
  <autoFilter ref="A1:Q44"/>
  <tableColumns count="17">
    <tableColumn id="1" name="opcode"/>
    <tableColumn id="2" name="Instruction"/>
    <tableColumn id="9" name="RAM|ALUout2DRin" totalsRowFunction="custom">
      <totalsRowFormula>SUM(C2:C44)</totalsRowFormula>
    </tableColumn>
    <tableColumn id="3" name="ALU CS" dataDxfId="25" totalsRowDxfId="24"/>
    <tableColumn id="4" name="busAMux" dataDxfId="23" totalsRowDxfId="22"/>
    <tableColumn id="5" name="writeEnableMux" dataDxfId="21" totalsRowDxfId="20"/>
    <tableColumn id="6" name="RAMWriteSelect" dataDxfId="19" totalsRowDxfId="18"/>
    <tableColumn id="7" name="zClear" dataDxfId="17" totalsRowDxfId="16"/>
    <tableColumn id="8" name="binary number" dataDxfId="15" totalsRowDxfId="14">
      <calculatedColumnFormula>CONCATENATE(C2,D2,E2,F2,G2,H2)</calculatedColumnFormula>
    </tableColumn>
    <tableColumn id="19" name="next opcode" dataDxfId="13" totalsRowDxfId="12"/>
    <tableColumn id="10" name="select " dataDxfId="11" totalsRowDxfId="10"/>
    <tableColumn id="20" name="Column1" dataDxfId="9" totalsRowDxfId="8">
      <calculatedColumnFormula>CONCATENATE(I2,J2,K2)</calculatedColumnFormula>
    </tableColumn>
    <tableColumn id="11" name="value" dataDxfId="7" totalsRowDxfId="6">
      <calculatedColumnFormula>SUMPRODUCT(MID("0"&amp;L2,ROW(INDIRECT("1:"&amp;LEN("0"&amp;L2))),1)*2^(LEN("0"&amp;L2)-ROW(INDIRECT("1:"&amp;LEN("0"&amp;L2)))))</calculatedColumnFormula>
    </tableColumn>
    <tableColumn id="12" name="comment" totalsRowDxfId="5"/>
    <tableColumn id="13" name="Column2" dataDxfId="4" totalsRowDxfId="3">
      <calculatedColumnFormula>CONCATENATE(B2,$D$47,A2,$D$48)</calculatedColumnFormula>
    </tableColumn>
    <tableColumn id="14" name="Column3" dataDxfId="2" totalsRowDxfId="1">
      <calculatedColumnFormula>CONCATENATE(B2,":instruction",$D$47,M2,";")</calculatedColumnFormula>
    </tableColumn>
    <tableColumn id="15" name="Column4" dataDxfId="0">
      <calculatedColumnFormula>BIN2DEC(J2)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4" zoomScale="85" zoomScaleNormal="85" workbookViewId="0">
      <selection activeCell="H9" sqref="H9"/>
    </sheetView>
  </sheetViews>
  <sheetFormatPr defaultRowHeight="14.4" x14ac:dyDescent="0.3"/>
  <cols>
    <col min="1" max="1" width="9.77734375" customWidth="1"/>
    <col min="2" max="2" width="10.5546875" customWidth="1"/>
    <col min="3" max="3" width="8" customWidth="1"/>
    <col min="4" max="4" width="9.21875" style="2"/>
    <col min="5" max="5" width="9.21875" style="3" customWidth="1"/>
    <col min="6" max="6" width="8.21875" style="3" customWidth="1"/>
    <col min="7" max="7" width="8.6640625" style="3" customWidth="1"/>
    <col min="8" max="8" width="5.88671875" style="2" customWidth="1"/>
    <col min="9" max="9" width="14.21875" style="1" customWidth="1"/>
    <col min="10" max="10" width="10" style="2" customWidth="1"/>
    <col min="11" max="11" width="7" style="1" customWidth="1"/>
    <col min="12" max="12" width="26.21875" style="1" customWidth="1"/>
    <col min="13" max="13" width="11" style="2" customWidth="1"/>
    <col min="14" max="14" width="22.21875" style="1" customWidth="1"/>
    <col min="15" max="15" width="14.6640625" customWidth="1"/>
    <col min="16" max="16" width="24" customWidth="1"/>
    <col min="17" max="17" width="14.109375" customWidth="1"/>
  </cols>
  <sheetData>
    <row r="1" spans="1:17" x14ac:dyDescent="0.3">
      <c r="A1" t="s">
        <v>0</v>
      </c>
      <c r="B1" t="s">
        <v>1</v>
      </c>
      <c r="C1" t="s">
        <v>88</v>
      </c>
      <c r="D1" s="2" t="s">
        <v>2</v>
      </c>
      <c r="E1" s="3" t="s">
        <v>4</v>
      </c>
      <c r="F1" s="3" t="s">
        <v>3</v>
      </c>
      <c r="G1" s="3" t="s">
        <v>12</v>
      </c>
      <c r="H1" s="2" t="s">
        <v>5</v>
      </c>
      <c r="I1" s="4" t="s">
        <v>6</v>
      </c>
      <c r="J1" s="2" t="s">
        <v>66</v>
      </c>
      <c r="K1" s="2" t="s">
        <v>67</v>
      </c>
      <c r="L1" s="1" t="s">
        <v>69</v>
      </c>
      <c r="M1" t="s">
        <v>7</v>
      </c>
      <c r="N1" t="s">
        <v>8</v>
      </c>
      <c r="O1" t="s">
        <v>87</v>
      </c>
      <c r="P1" t="s">
        <v>94</v>
      </c>
      <c r="Q1" t="s">
        <v>95</v>
      </c>
    </row>
    <row r="2" spans="1:17" x14ac:dyDescent="0.3">
      <c r="B2" t="s">
        <v>9</v>
      </c>
      <c r="C2">
        <v>0</v>
      </c>
      <c r="D2" s="2">
        <v>111</v>
      </c>
      <c r="E2" s="3" t="s">
        <v>10</v>
      </c>
      <c r="F2" s="3" t="s">
        <v>11</v>
      </c>
      <c r="G2" s="3" t="s">
        <v>13</v>
      </c>
      <c r="H2" s="2">
        <v>1</v>
      </c>
      <c r="I2" s="1" t="str">
        <f t="shared" ref="I2:I38" si="0">CONCATENATE(C2,D2,E2,F2,G2,H2)</f>
        <v>011100010001</v>
      </c>
      <c r="K2" s="2"/>
      <c r="L2" s="1" t="str">
        <f t="shared" ref="L2:L38" si="1">CONCATENATE(I2,J2,K2)</f>
        <v>011100010001</v>
      </c>
      <c r="M2">
        <f t="shared" ref="M2:M38" ca="1" si="2">SUMPRODUCT(MID("0"&amp;L2,ROW(INDIRECT("1:"&amp;LEN("0"&amp;L2))),1)*2^(LEN("0"&amp;L2)-ROW(INDIRECT("1:"&amp;LEN("0"&amp;L2)))))</f>
        <v>1809</v>
      </c>
      <c r="N2" s="6" t="s">
        <v>20</v>
      </c>
      <c r="O2" t="str">
        <f t="shared" ref="O2:O38" si="3">CONCATENATE(B2,$D$47,A2,$D$48)</f>
        <v>start1=,</v>
      </c>
      <c r="P2" s="1" t="str">
        <f t="shared" ref="P2:P38" ca="1" si="4">CONCATENATE(B2,":instruction",$D$47,M2,";")</f>
        <v>start1:instruction=1809;</v>
      </c>
      <c r="Q2" s="1">
        <f t="shared" ref="Q2:Q38" si="5">BIN2DEC(J2)</f>
        <v>0</v>
      </c>
    </row>
    <row r="3" spans="1:17" x14ac:dyDescent="0.3">
      <c r="B3" t="s">
        <v>14</v>
      </c>
      <c r="C3">
        <v>0</v>
      </c>
      <c r="D3" s="2" t="s">
        <v>15</v>
      </c>
      <c r="E3" s="3" t="s">
        <v>10</v>
      </c>
      <c r="F3" s="3" t="s">
        <v>16</v>
      </c>
      <c r="G3" s="3" t="s">
        <v>13</v>
      </c>
      <c r="H3" s="2" t="s">
        <v>13</v>
      </c>
      <c r="I3" s="1" t="str">
        <f t="shared" si="0"/>
        <v>011100001100</v>
      </c>
      <c r="K3" s="2"/>
      <c r="L3" s="1" t="str">
        <f t="shared" si="1"/>
        <v>011100001100</v>
      </c>
      <c r="M3">
        <f t="shared" ca="1" si="2"/>
        <v>1804</v>
      </c>
      <c r="N3" s="6" t="s">
        <v>21</v>
      </c>
      <c r="O3" t="str">
        <f t="shared" si="3"/>
        <v>start2=,</v>
      </c>
      <c r="P3" s="1" t="str">
        <f t="shared" ca="1" si="4"/>
        <v>start2:instruction=1804;</v>
      </c>
      <c r="Q3" s="1">
        <f t="shared" si="5"/>
        <v>0</v>
      </c>
    </row>
    <row r="4" spans="1:17" x14ac:dyDescent="0.3">
      <c r="A4">
        <v>0</v>
      </c>
      <c r="B4" t="s">
        <v>17</v>
      </c>
      <c r="C4">
        <v>0</v>
      </c>
      <c r="D4" s="2" t="s">
        <v>10</v>
      </c>
      <c r="E4" s="3" t="s">
        <v>18</v>
      </c>
      <c r="F4" s="3" t="s">
        <v>19</v>
      </c>
      <c r="G4" s="3" t="s">
        <v>13</v>
      </c>
      <c r="H4" s="2" t="s">
        <v>13</v>
      </c>
      <c r="I4" s="1" t="str">
        <f t="shared" si="0"/>
        <v>000001000100</v>
      </c>
      <c r="J4" s="5" t="s">
        <v>70</v>
      </c>
      <c r="K4" s="2" t="s">
        <v>13</v>
      </c>
      <c r="L4" s="1" t="str">
        <f t="shared" si="1"/>
        <v>0000010001000000010</v>
      </c>
      <c r="M4">
        <f t="shared" ca="1" si="2"/>
        <v>8706</v>
      </c>
      <c r="N4" s="6" t="s">
        <v>22</v>
      </c>
      <c r="O4" t="str">
        <f t="shared" si="3"/>
        <v>fetch1=0,</v>
      </c>
      <c r="P4" s="1" t="str">
        <f t="shared" ca="1" si="4"/>
        <v>fetch1:instruction=8706;</v>
      </c>
      <c r="Q4" s="1">
        <f t="shared" si="5"/>
        <v>1</v>
      </c>
    </row>
    <row r="5" spans="1:17" x14ac:dyDescent="0.3">
      <c r="A5">
        <v>1</v>
      </c>
      <c r="B5" t="s">
        <v>23</v>
      </c>
      <c r="C5">
        <v>1</v>
      </c>
      <c r="D5" s="2" t="s">
        <v>25</v>
      </c>
      <c r="E5" s="3" t="s">
        <v>18</v>
      </c>
      <c r="F5" s="3" t="s">
        <v>15</v>
      </c>
      <c r="G5" s="3" t="s">
        <v>13</v>
      </c>
      <c r="H5" s="2" t="s">
        <v>13</v>
      </c>
      <c r="I5" s="1" t="str">
        <f t="shared" si="0"/>
        <v>111001011100</v>
      </c>
      <c r="J5" s="5" t="s">
        <v>71</v>
      </c>
      <c r="K5" s="2" t="s">
        <v>13</v>
      </c>
      <c r="L5" s="1" t="str">
        <f t="shared" si="1"/>
        <v>1110010111000000100</v>
      </c>
      <c r="M5">
        <f t="shared" ca="1" si="2"/>
        <v>470532</v>
      </c>
      <c r="N5" t="s">
        <v>27</v>
      </c>
      <c r="O5" t="str">
        <f t="shared" si="3"/>
        <v>fetch2=1,</v>
      </c>
      <c r="P5" s="1" t="str">
        <f t="shared" ca="1" si="4"/>
        <v>fetch2:instruction=470532;</v>
      </c>
      <c r="Q5" s="1">
        <f t="shared" si="5"/>
        <v>2</v>
      </c>
    </row>
    <row r="6" spans="1:17" x14ac:dyDescent="0.3">
      <c r="A6">
        <v>2</v>
      </c>
      <c r="B6" t="s">
        <v>24</v>
      </c>
      <c r="C6">
        <v>1</v>
      </c>
      <c r="D6" s="2" t="s">
        <v>15</v>
      </c>
      <c r="E6" s="3" t="s">
        <v>10</v>
      </c>
      <c r="F6" s="3" t="s">
        <v>18</v>
      </c>
      <c r="G6" s="3" t="s">
        <v>13</v>
      </c>
      <c r="H6" s="2" t="s">
        <v>13</v>
      </c>
      <c r="I6" s="1" t="str">
        <f>CONCATENATE(C6,D6,E6,F6,G6,H6)</f>
        <v>111100001000</v>
      </c>
      <c r="J6" s="5" t="s">
        <v>102</v>
      </c>
      <c r="K6" s="2" t="s">
        <v>13</v>
      </c>
      <c r="L6" s="1" t="str">
        <f>CONCATENATE(I6,J6,K6)</f>
        <v>1111000010000000110</v>
      </c>
      <c r="M6" s="1">
        <f ca="1">SUMPRODUCT(MID("0"&amp;L6,ROW(INDIRECT("1:"&amp;LEN("0"&amp;L6))),1)*2^(LEN("0"&amp;L6)-ROW(INDIRECT("1:"&amp;LEN("0"&amp;L6)))))</f>
        <v>492550</v>
      </c>
      <c r="N6" t="s">
        <v>111</v>
      </c>
      <c r="O6" s="1" t="str">
        <f t="shared" si="3"/>
        <v>fetch3=2,</v>
      </c>
      <c r="P6" s="1" t="str">
        <f t="shared" ca="1" si="4"/>
        <v>fetch3:instruction=492550;</v>
      </c>
      <c r="Q6" s="1">
        <f t="shared" si="5"/>
        <v>3</v>
      </c>
    </row>
    <row r="7" spans="1:17" x14ac:dyDescent="0.3">
      <c r="A7">
        <v>3</v>
      </c>
      <c r="B7" t="s">
        <v>96</v>
      </c>
      <c r="C7">
        <v>0</v>
      </c>
      <c r="D7" s="2" t="s">
        <v>10</v>
      </c>
      <c r="E7" s="3" t="s">
        <v>16</v>
      </c>
      <c r="F7" s="3" t="s">
        <v>16</v>
      </c>
      <c r="G7" s="3" t="s">
        <v>13</v>
      </c>
      <c r="H7" s="2" t="s">
        <v>13</v>
      </c>
      <c r="I7" s="1" t="str">
        <f t="shared" si="0"/>
        <v>000001101100</v>
      </c>
      <c r="J7" s="5" t="s">
        <v>68</v>
      </c>
      <c r="K7" s="2" t="s">
        <v>49</v>
      </c>
      <c r="L7" s="1" t="str">
        <f t="shared" si="1"/>
        <v>0000011011000000001</v>
      </c>
      <c r="M7">
        <f t="shared" ca="1" si="2"/>
        <v>13825</v>
      </c>
      <c r="N7" t="s">
        <v>26</v>
      </c>
      <c r="O7" t="str">
        <f t="shared" si="3"/>
        <v>fetch4=3,</v>
      </c>
      <c r="P7" s="1" t="str">
        <f t="shared" ca="1" si="4"/>
        <v>fetch4:instruction=13825;</v>
      </c>
      <c r="Q7" s="1">
        <f t="shared" si="5"/>
        <v>0</v>
      </c>
    </row>
    <row r="8" spans="1:17" x14ac:dyDescent="0.3">
      <c r="A8">
        <v>4</v>
      </c>
      <c r="B8" t="s">
        <v>28</v>
      </c>
      <c r="C8">
        <v>0</v>
      </c>
      <c r="D8" s="2" t="s">
        <v>19</v>
      </c>
      <c r="E8" s="3" t="s">
        <v>10</v>
      </c>
      <c r="F8" s="3" t="s">
        <v>10</v>
      </c>
      <c r="G8" s="3" t="s">
        <v>13</v>
      </c>
      <c r="H8" s="2" t="s">
        <v>13</v>
      </c>
      <c r="I8" s="1" t="str">
        <f t="shared" si="0"/>
        <v>000100000000</v>
      </c>
      <c r="J8" s="5" t="s">
        <v>68</v>
      </c>
      <c r="K8" s="2" t="s">
        <v>13</v>
      </c>
      <c r="L8" s="1" t="str">
        <f t="shared" si="1"/>
        <v>0001000000000000000</v>
      </c>
      <c r="M8">
        <f t="shared" ca="1" si="2"/>
        <v>32768</v>
      </c>
      <c r="N8" s="6" t="s">
        <v>29</v>
      </c>
      <c r="O8" t="str">
        <f t="shared" si="3"/>
        <v>ADD1=4,</v>
      </c>
      <c r="P8" s="1" t="str">
        <f t="shared" ca="1" si="4"/>
        <v>ADD1:instruction=32768;</v>
      </c>
      <c r="Q8" s="1">
        <f t="shared" si="5"/>
        <v>0</v>
      </c>
    </row>
    <row r="9" spans="1:17" x14ac:dyDescent="0.3">
      <c r="A9">
        <v>5</v>
      </c>
      <c r="B9" t="s">
        <v>31</v>
      </c>
      <c r="C9">
        <v>0</v>
      </c>
      <c r="D9" s="2" t="s">
        <v>18</v>
      </c>
      <c r="E9" s="3" t="s">
        <v>10</v>
      </c>
      <c r="F9" s="3" t="s">
        <v>10</v>
      </c>
      <c r="G9" s="3" t="s">
        <v>13</v>
      </c>
      <c r="H9" s="2" t="s">
        <v>13</v>
      </c>
      <c r="I9" s="1" t="str">
        <f t="shared" si="0"/>
        <v>001000000000</v>
      </c>
      <c r="J9" s="5" t="s">
        <v>68</v>
      </c>
      <c r="K9" s="2" t="s">
        <v>13</v>
      </c>
      <c r="L9" s="1" t="str">
        <f t="shared" si="1"/>
        <v>0010000000000000000</v>
      </c>
      <c r="M9">
        <f t="shared" ca="1" si="2"/>
        <v>65536</v>
      </c>
      <c r="N9" t="s">
        <v>32</v>
      </c>
      <c r="O9" t="str">
        <f t="shared" si="3"/>
        <v>SUB1=5,</v>
      </c>
      <c r="P9" s="1" t="str">
        <f t="shared" ca="1" si="4"/>
        <v>SUB1:instruction=65536;</v>
      </c>
      <c r="Q9" s="1">
        <f t="shared" si="5"/>
        <v>0</v>
      </c>
    </row>
    <row r="10" spans="1:17" x14ac:dyDescent="0.3">
      <c r="A10">
        <v>6</v>
      </c>
      <c r="B10" t="s">
        <v>33</v>
      </c>
      <c r="C10">
        <v>0</v>
      </c>
      <c r="D10" s="2" t="s">
        <v>25</v>
      </c>
      <c r="E10" s="3" t="s">
        <v>18</v>
      </c>
      <c r="F10" s="3" t="s">
        <v>11</v>
      </c>
      <c r="G10" s="3" t="s">
        <v>13</v>
      </c>
      <c r="H10" s="2" t="s">
        <v>13</v>
      </c>
      <c r="I10" s="1" t="str">
        <f t="shared" si="0"/>
        <v>011001010000</v>
      </c>
      <c r="J10" s="5" t="s">
        <v>68</v>
      </c>
      <c r="K10" s="2" t="s">
        <v>13</v>
      </c>
      <c r="L10" s="1" t="str">
        <f t="shared" si="1"/>
        <v>0110010100000000000</v>
      </c>
      <c r="M10">
        <f ca="1">SUMPRODUCT(MID("0"&amp;L10,ROW(INDIRECT("1:"&amp;LEN("0"&amp;L10))),1)*2^(LEN("0"&amp;L10)-ROW(INDIRECT("1:"&amp;LEN("0"&amp;L10)))))</f>
        <v>206848</v>
      </c>
      <c r="N10" t="s">
        <v>30</v>
      </c>
      <c r="O10" t="str">
        <f t="shared" si="3"/>
        <v>NOP=6,</v>
      </c>
      <c r="P10" s="1" t="str">
        <f t="shared" ca="1" si="4"/>
        <v>NOP:instruction=206848;</v>
      </c>
      <c r="Q10" s="1">
        <f t="shared" si="5"/>
        <v>0</v>
      </c>
    </row>
    <row r="11" spans="1:17" x14ac:dyDescent="0.3">
      <c r="A11">
        <v>7</v>
      </c>
      <c r="B11" t="s">
        <v>34</v>
      </c>
      <c r="C11">
        <v>0</v>
      </c>
      <c r="D11" s="2" t="s">
        <v>10</v>
      </c>
      <c r="E11" s="3" t="s">
        <v>18</v>
      </c>
      <c r="F11" s="3" t="s">
        <v>19</v>
      </c>
      <c r="G11" s="3" t="s">
        <v>13</v>
      </c>
      <c r="H11" s="2" t="s">
        <v>13</v>
      </c>
      <c r="I11" s="1" t="str">
        <f t="shared" si="0"/>
        <v>000001000100</v>
      </c>
      <c r="J11" s="5" t="s">
        <v>74</v>
      </c>
      <c r="K11" s="2" t="s">
        <v>13</v>
      </c>
      <c r="L11" s="1" t="str">
        <f t="shared" si="1"/>
        <v>0000010001000010000</v>
      </c>
      <c r="M11">
        <f t="shared" ca="1" si="2"/>
        <v>8720</v>
      </c>
      <c r="N11" t="s">
        <v>22</v>
      </c>
      <c r="O11" t="str">
        <f t="shared" si="3"/>
        <v>LDAC1=7,</v>
      </c>
      <c r="P11" s="1" t="str">
        <f t="shared" ca="1" si="4"/>
        <v>LDAC1:instruction=8720;</v>
      </c>
      <c r="Q11" s="1">
        <f t="shared" si="5"/>
        <v>8</v>
      </c>
    </row>
    <row r="12" spans="1:17" x14ac:dyDescent="0.3">
      <c r="A12">
        <v>8</v>
      </c>
      <c r="B12" t="s">
        <v>35</v>
      </c>
      <c r="C12">
        <v>1</v>
      </c>
      <c r="D12" s="2" t="s">
        <v>25</v>
      </c>
      <c r="E12" s="3" t="s">
        <v>18</v>
      </c>
      <c r="F12" s="3" t="s">
        <v>15</v>
      </c>
      <c r="G12" s="3" t="s">
        <v>13</v>
      </c>
      <c r="H12" s="2" t="s">
        <v>13</v>
      </c>
      <c r="I12" s="1" t="str">
        <f t="shared" si="0"/>
        <v>111001011100</v>
      </c>
      <c r="J12" s="5" t="s">
        <v>79</v>
      </c>
      <c r="K12" s="2" t="s">
        <v>13</v>
      </c>
      <c r="L12" s="1" t="str">
        <f t="shared" si="1"/>
        <v>1110010111000010010</v>
      </c>
      <c r="M12">
        <f t="shared" ca="1" si="2"/>
        <v>470546</v>
      </c>
      <c r="N12" t="s">
        <v>27</v>
      </c>
      <c r="O12" t="str">
        <f t="shared" si="3"/>
        <v>LDAC2=8,</v>
      </c>
      <c r="P12" s="1" t="str">
        <f t="shared" ca="1" si="4"/>
        <v>LDAC2:instruction=470546;</v>
      </c>
      <c r="Q12" s="1">
        <f t="shared" si="5"/>
        <v>9</v>
      </c>
    </row>
    <row r="13" spans="1:17" x14ac:dyDescent="0.3">
      <c r="A13">
        <v>9</v>
      </c>
      <c r="B13" t="s">
        <v>36</v>
      </c>
      <c r="C13">
        <v>1</v>
      </c>
      <c r="D13" s="2" t="s">
        <v>15</v>
      </c>
      <c r="E13" s="3" t="s">
        <v>10</v>
      </c>
      <c r="F13" s="3" t="s">
        <v>18</v>
      </c>
      <c r="G13" s="3" t="s">
        <v>13</v>
      </c>
      <c r="H13" s="2" t="s">
        <v>13</v>
      </c>
      <c r="I13" s="1" t="str">
        <f>CONCATENATE(C13,D13,E13,F13,G13,H13)</f>
        <v>111100001000</v>
      </c>
      <c r="J13" s="5" t="s">
        <v>84</v>
      </c>
      <c r="K13" s="2" t="s">
        <v>13</v>
      </c>
      <c r="L13" s="1" t="str">
        <f>CONCATENATE(I13,J13,K13)</f>
        <v>1111000010000010100</v>
      </c>
      <c r="M13" s="1">
        <f ca="1">SUMPRODUCT(MID("0"&amp;L13,ROW(INDIRECT("1:"&amp;LEN("0"&amp;L13))),1)*2^(LEN("0"&amp;L13)-ROW(INDIRECT("1:"&amp;LEN("0"&amp;L13)))))</f>
        <v>492564</v>
      </c>
      <c r="N13" t="s">
        <v>111</v>
      </c>
      <c r="O13" s="1" t="str">
        <f t="shared" si="3"/>
        <v>LDAC3=9,</v>
      </c>
      <c r="P13" s="1" t="str">
        <f t="shared" ca="1" si="4"/>
        <v>LDAC3:instruction=492564;</v>
      </c>
      <c r="Q13" s="1">
        <f t="shared" si="5"/>
        <v>10</v>
      </c>
    </row>
    <row r="14" spans="1:17" x14ac:dyDescent="0.3">
      <c r="A14">
        <v>10</v>
      </c>
      <c r="B14" t="s">
        <v>76</v>
      </c>
      <c r="C14">
        <v>0</v>
      </c>
      <c r="D14" s="2" t="s">
        <v>10</v>
      </c>
      <c r="E14" s="3" t="s">
        <v>16</v>
      </c>
      <c r="F14" s="3" t="s">
        <v>19</v>
      </c>
      <c r="G14" s="3" t="s">
        <v>13</v>
      </c>
      <c r="H14" s="2" t="s">
        <v>13</v>
      </c>
      <c r="I14" s="1" t="str">
        <f t="shared" si="0"/>
        <v>000001100100</v>
      </c>
      <c r="J14" s="5" t="s">
        <v>103</v>
      </c>
      <c r="K14" s="2" t="s">
        <v>13</v>
      </c>
      <c r="L14" s="1" t="str">
        <f t="shared" si="1"/>
        <v>0000011001000010110</v>
      </c>
      <c r="M14">
        <f t="shared" ca="1" si="2"/>
        <v>12822</v>
      </c>
      <c r="N14" t="s">
        <v>77</v>
      </c>
      <c r="O14" t="str">
        <f t="shared" si="3"/>
        <v>LDAC4=10,</v>
      </c>
      <c r="P14" s="1" t="str">
        <f t="shared" ca="1" si="4"/>
        <v>LDAC4:instruction=12822;</v>
      </c>
      <c r="Q14" s="1">
        <f t="shared" si="5"/>
        <v>11</v>
      </c>
    </row>
    <row r="15" spans="1:17" x14ac:dyDescent="0.3">
      <c r="A15">
        <v>11</v>
      </c>
      <c r="B15" t="s">
        <v>85</v>
      </c>
      <c r="C15">
        <v>1</v>
      </c>
      <c r="D15" s="2" t="s">
        <v>10</v>
      </c>
      <c r="E15" s="3" t="s">
        <v>15</v>
      </c>
      <c r="F15" s="3" t="s">
        <v>18</v>
      </c>
      <c r="G15" s="3" t="s">
        <v>13</v>
      </c>
      <c r="H15" s="2" t="s">
        <v>13</v>
      </c>
      <c r="I15" s="1" t="str">
        <f t="shared" si="0"/>
        <v>100011101000</v>
      </c>
      <c r="J15" s="5" t="s">
        <v>104</v>
      </c>
      <c r="K15" s="2" t="s">
        <v>13</v>
      </c>
      <c r="L15" s="1" t="str">
        <f>CONCATENATE(I15,J15,K15)</f>
        <v>1000111010000011000</v>
      </c>
      <c r="M15" s="1">
        <f ca="1">SUMPRODUCT(MID("0"&amp;L15,ROW(INDIRECT("1:"&amp;LEN("0"&amp;L15))),1)*2^(LEN("0"&amp;L15)-ROW(INDIRECT("1:"&amp;LEN("0"&amp;L15)))))</f>
        <v>291864</v>
      </c>
      <c r="N15" t="s">
        <v>78</v>
      </c>
      <c r="O15" t="str">
        <f t="shared" si="3"/>
        <v>LDAC5=11,</v>
      </c>
      <c r="P15" s="1" t="str">
        <f t="shared" ca="1" si="4"/>
        <v>LDAC5:instruction=291864;</v>
      </c>
      <c r="Q15" s="1">
        <f t="shared" si="5"/>
        <v>12</v>
      </c>
    </row>
    <row r="16" spans="1:17" x14ac:dyDescent="0.3">
      <c r="A16">
        <v>12</v>
      </c>
      <c r="B16" t="s">
        <v>97</v>
      </c>
      <c r="C16">
        <v>1</v>
      </c>
      <c r="D16" s="2" t="s">
        <v>15</v>
      </c>
      <c r="E16" s="3" t="s">
        <v>10</v>
      </c>
      <c r="F16" s="3" t="s">
        <v>18</v>
      </c>
      <c r="G16" s="3" t="s">
        <v>13</v>
      </c>
      <c r="H16" s="2" t="s">
        <v>13</v>
      </c>
      <c r="I16" s="1" t="str">
        <f>CONCATENATE(C16,D16,E16,F16,G16,H16)</f>
        <v>111100001000</v>
      </c>
      <c r="J16" s="5" t="s">
        <v>105</v>
      </c>
      <c r="K16" s="2" t="s">
        <v>13</v>
      </c>
      <c r="L16" s="1" t="str">
        <f>CONCATENATE(I16,J16,K16)</f>
        <v>1111000010000011010</v>
      </c>
      <c r="M16" s="1">
        <f ca="1">SUMPRODUCT(MID("0"&amp;L16,ROW(INDIRECT("1:"&amp;LEN("0"&amp;L16))),1)*2^(LEN("0"&amp;L16)-ROW(INDIRECT("1:"&amp;LEN("0"&amp;L16)))))</f>
        <v>492570</v>
      </c>
      <c r="N16" t="s">
        <v>111</v>
      </c>
      <c r="O16" s="1" t="str">
        <f t="shared" si="3"/>
        <v>LDAC6=12,</v>
      </c>
      <c r="P16" s="1" t="str">
        <f t="shared" ca="1" si="4"/>
        <v>LDAC6:instruction=492570;</v>
      </c>
      <c r="Q16" s="1">
        <f t="shared" si="5"/>
        <v>13</v>
      </c>
    </row>
    <row r="17" spans="1:17" x14ac:dyDescent="0.3">
      <c r="A17">
        <v>13</v>
      </c>
      <c r="B17" t="s">
        <v>98</v>
      </c>
      <c r="C17">
        <v>0</v>
      </c>
      <c r="D17" s="2" t="s">
        <v>10</v>
      </c>
      <c r="E17" s="3" t="s">
        <v>16</v>
      </c>
      <c r="F17" s="3" t="s">
        <v>10</v>
      </c>
      <c r="G17" s="3" t="s">
        <v>13</v>
      </c>
      <c r="H17" s="2" t="s">
        <v>13</v>
      </c>
      <c r="I17" s="1" t="str">
        <f t="shared" si="0"/>
        <v>000001100000</v>
      </c>
      <c r="J17" s="5" t="s">
        <v>68</v>
      </c>
      <c r="K17" s="2" t="s">
        <v>13</v>
      </c>
      <c r="L17" s="1" t="str">
        <f>CONCATENATE(I17,J17,K17)</f>
        <v>0000011000000000000</v>
      </c>
      <c r="M17" s="1">
        <f ca="1">SUMPRODUCT(MID("0"&amp;L17,ROW(INDIRECT("1:"&amp;LEN("0"&amp;L17))),1)*2^(LEN("0"&amp;L17)-ROW(INDIRECT("1:"&amp;LEN("0"&amp;L17)))))</f>
        <v>12288</v>
      </c>
      <c r="N17" t="s">
        <v>86</v>
      </c>
      <c r="O17" t="str">
        <f t="shared" si="3"/>
        <v>LDAC7=13,</v>
      </c>
      <c r="P17" s="1" t="str">
        <f t="shared" ca="1" si="4"/>
        <v>LDAC7:instruction=12288;</v>
      </c>
      <c r="Q17" s="1">
        <f t="shared" si="5"/>
        <v>0</v>
      </c>
    </row>
    <row r="18" spans="1:17" x14ac:dyDescent="0.3">
      <c r="A18">
        <v>14</v>
      </c>
      <c r="B18" t="s">
        <v>40</v>
      </c>
      <c r="C18">
        <v>0</v>
      </c>
      <c r="D18" s="2" t="s">
        <v>10</v>
      </c>
      <c r="E18" s="3" t="s">
        <v>10</v>
      </c>
      <c r="F18" s="3" t="s">
        <v>38</v>
      </c>
      <c r="G18" s="3" t="s">
        <v>13</v>
      </c>
      <c r="H18" s="2" t="s">
        <v>13</v>
      </c>
      <c r="I18" s="1" t="str">
        <f t="shared" si="0"/>
        <v>000000010100</v>
      </c>
      <c r="J18" s="5" t="s">
        <v>68</v>
      </c>
      <c r="K18" s="2" t="s">
        <v>13</v>
      </c>
      <c r="L18" s="1" t="str">
        <f t="shared" si="1"/>
        <v>0000000101000000000</v>
      </c>
      <c r="M18">
        <f t="shared" ca="1" si="2"/>
        <v>2560</v>
      </c>
      <c r="N18" t="s">
        <v>37</v>
      </c>
      <c r="O18" t="str">
        <f t="shared" si="3"/>
        <v>MVAC2R1=14,</v>
      </c>
      <c r="P18" s="1" t="str">
        <f t="shared" ca="1" si="4"/>
        <v>MVAC2R1:instruction=2560;</v>
      </c>
      <c r="Q18" s="1">
        <f t="shared" si="5"/>
        <v>0</v>
      </c>
    </row>
    <row r="19" spans="1:17" x14ac:dyDescent="0.3">
      <c r="A19">
        <v>15</v>
      </c>
      <c r="B19" t="s">
        <v>41</v>
      </c>
      <c r="C19">
        <v>0</v>
      </c>
      <c r="D19" s="7" t="s">
        <v>38</v>
      </c>
      <c r="E19" s="3" t="s">
        <v>15</v>
      </c>
      <c r="F19" s="3" t="s">
        <v>10</v>
      </c>
      <c r="G19" s="3" t="s">
        <v>13</v>
      </c>
      <c r="H19" s="2" t="s">
        <v>13</v>
      </c>
      <c r="I19" s="1" t="str">
        <f t="shared" si="0"/>
        <v>010111100000</v>
      </c>
      <c r="J19" s="5" t="s">
        <v>68</v>
      </c>
      <c r="K19" s="2" t="s">
        <v>13</v>
      </c>
      <c r="L19" s="1" t="str">
        <f t="shared" si="1"/>
        <v>0101111000000000000</v>
      </c>
      <c r="M19">
        <f t="shared" ca="1" si="2"/>
        <v>192512</v>
      </c>
      <c r="N19" t="s">
        <v>39</v>
      </c>
      <c r="O19" t="str">
        <f t="shared" si="3"/>
        <v>MVR2AC1=15,</v>
      </c>
      <c r="P19" s="1" t="str">
        <f t="shared" ca="1" si="4"/>
        <v>MVR2AC1:instruction=192512;</v>
      </c>
      <c r="Q19" s="1">
        <f t="shared" si="5"/>
        <v>0</v>
      </c>
    </row>
    <row r="20" spans="1:17" x14ac:dyDescent="0.3">
      <c r="A20">
        <v>16</v>
      </c>
      <c r="B20" t="s">
        <v>45</v>
      </c>
      <c r="C20">
        <v>0</v>
      </c>
      <c r="D20" s="7" t="s">
        <v>10</v>
      </c>
      <c r="E20" s="3" t="s">
        <v>10</v>
      </c>
      <c r="F20" s="3" t="s">
        <v>25</v>
      </c>
      <c r="G20" s="3" t="s">
        <v>13</v>
      </c>
      <c r="H20" s="2" t="s">
        <v>13</v>
      </c>
      <c r="I20" s="1" t="str">
        <f t="shared" si="0"/>
        <v>000000011000</v>
      </c>
      <c r="J20" s="5" t="s">
        <v>68</v>
      </c>
      <c r="K20" s="2" t="s">
        <v>13</v>
      </c>
      <c r="L20" s="1" t="str">
        <f t="shared" si="1"/>
        <v>0000000110000000000</v>
      </c>
      <c r="M20">
        <f t="shared" ca="1" si="2"/>
        <v>3072</v>
      </c>
      <c r="N20" t="s">
        <v>44</v>
      </c>
      <c r="O20" t="str">
        <f t="shared" si="3"/>
        <v>MVAC2TR1=16,</v>
      </c>
      <c r="P20" s="1" t="str">
        <f t="shared" ca="1" si="4"/>
        <v>MVAC2TR1:instruction=3072;</v>
      </c>
      <c r="Q20" s="1">
        <f t="shared" si="5"/>
        <v>0</v>
      </c>
    </row>
    <row r="21" spans="1:17" x14ac:dyDescent="0.3">
      <c r="A21">
        <v>17</v>
      </c>
      <c r="B21" t="s">
        <v>47</v>
      </c>
      <c r="C21">
        <v>0</v>
      </c>
      <c r="D21" s="7" t="s">
        <v>10</v>
      </c>
      <c r="E21" s="3" t="s">
        <v>11</v>
      </c>
      <c r="F21" s="3" t="s">
        <v>18</v>
      </c>
      <c r="G21" s="3" t="s">
        <v>13</v>
      </c>
      <c r="H21" s="2" t="s">
        <v>13</v>
      </c>
      <c r="I21" s="1" t="str">
        <f t="shared" si="0"/>
        <v>000010001000</v>
      </c>
      <c r="J21" s="5" t="s">
        <v>68</v>
      </c>
      <c r="K21" s="2" t="s">
        <v>13</v>
      </c>
      <c r="L21" s="1" t="str">
        <f t="shared" si="1"/>
        <v>0000100010000000000</v>
      </c>
      <c r="M21">
        <f t="shared" ca="1" si="2"/>
        <v>17408</v>
      </c>
      <c r="N21" t="s">
        <v>46</v>
      </c>
      <c r="O21" t="str">
        <f t="shared" si="3"/>
        <v>MVTR2DR1=17,</v>
      </c>
      <c r="P21" s="1" t="str">
        <f t="shared" ca="1" si="4"/>
        <v>MVTR2DR1:instruction=17408;</v>
      </c>
      <c r="Q21" s="1">
        <f t="shared" si="5"/>
        <v>0</v>
      </c>
    </row>
    <row r="22" spans="1:17" x14ac:dyDescent="0.3">
      <c r="A22">
        <v>18</v>
      </c>
      <c r="B22" t="s">
        <v>42</v>
      </c>
      <c r="C22">
        <v>0</v>
      </c>
      <c r="D22" s="7" t="s">
        <v>10</v>
      </c>
      <c r="E22" s="3" t="s">
        <v>18</v>
      </c>
      <c r="F22" s="3" t="s">
        <v>19</v>
      </c>
      <c r="G22" s="3" t="s">
        <v>13</v>
      </c>
      <c r="H22" s="2" t="s">
        <v>13</v>
      </c>
      <c r="I22" s="1" t="str">
        <f t="shared" si="0"/>
        <v>000001000100</v>
      </c>
      <c r="J22" s="5" t="s">
        <v>89</v>
      </c>
      <c r="K22" s="2" t="s">
        <v>13</v>
      </c>
      <c r="L22" s="1" t="str">
        <f>CONCATENATE(I22,J22,K22)</f>
        <v>0000010001000100110</v>
      </c>
      <c r="M22" s="1">
        <f ca="1">SUMPRODUCT(MID("0"&amp;L22,ROW(INDIRECT("1:"&amp;LEN("0"&amp;L22))),1)*2^(LEN("0"&amp;L22)-ROW(INDIRECT("1:"&amp;LEN("0"&amp;L22)))))</f>
        <v>8742</v>
      </c>
      <c r="N22" t="s">
        <v>22</v>
      </c>
      <c r="O22" t="str">
        <f t="shared" si="3"/>
        <v>STAC1=18,</v>
      </c>
      <c r="P22" s="1" t="str">
        <f t="shared" ca="1" si="4"/>
        <v>STAC1:instruction=8742;</v>
      </c>
      <c r="Q22" s="1">
        <f t="shared" si="5"/>
        <v>19</v>
      </c>
    </row>
    <row r="23" spans="1:17" x14ac:dyDescent="0.3">
      <c r="A23">
        <v>19</v>
      </c>
      <c r="B23" t="s">
        <v>48</v>
      </c>
      <c r="C23">
        <v>1</v>
      </c>
      <c r="D23" s="2" t="s">
        <v>25</v>
      </c>
      <c r="E23" s="3" t="s">
        <v>18</v>
      </c>
      <c r="F23" s="3" t="s">
        <v>15</v>
      </c>
      <c r="G23" s="3" t="s">
        <v>13</v>
      </c>
      <c r="H23" s="2" t="s">
        <v>13</v>
      </c>
      <c r="I23" s="1" t="str">
        <f t="shared" si="0"/>
        <v>111001011100</v>
      </c>
      <c r="J23" s="5" t="s">
        <v>72</v>
      </c>
      <c r="K23" s="2" t="s">
        <v>13</v>
      </c>
      <c r="L23" s="1" t="str">
        <f t="shared" ref="L23:L25" si="6">CONCATENATE(I23,J23,K23)</f>
        <v>1110010111000101000</v>
      </c>
      <c r="M23">
        <f t="shared" ref="M23:M25" ca="1" si="7">SUMPRODUCT(MID("0"&amp;L23,ROW(INDIRECT("1:"&amp;LEN("0"&amp;L23))),1)*2^(LEN("0"&amp;L23)-ROW(INDIRECT("1:"&amp;LEN("0"&amp;L23)))))</f>
        <v>470568</v>
      </c>
      <c r="N23" t="s">
        <v>27</v>
      </c>
      <c r="O23" t="str">
        <f t="shared" si="3"/>
        <v>STAC2=19,</v>
      </c>
      <c r="P23" s="1" t="str">
        <f t="shared" ca="1" si="4"/>
        <v>STAC2:instruction=470568;</v>
      </c>
      <c r="Q23" s="1">
        <f t="shared" si="5"/>
        <v>20</v>
      </c>
    </row>
    <row r="24" spans="1:17" x14ac:dyDescent="0.3">
      <c r="A24">
        <v>20</v>
      </c>
      <c r="B24" t="s">
        <v>73</v>
      </c>
      <c r="C24">
        <v>1</v>
      </c>
      <c r="D24" s="2" t="s">
        <v>15</v>
      </c>
      <c r="E24" s="3" t="s">
        <v>10</v>
      </c>
      <c r="F24" s="3" t="s">
        <v>18</v>
      </c>
      <c r="G24" s="3" t="s">
        <v>13</v>
      </c>
      <c r="H24" s="2" t="s">
        <v>13</v>
      </c>
      <c r="I24" s="1" t="str">
        <f>CONCATENATE(C24,D24,E24,F24,G24,H24)</f>
        <v>111100001000</v>
      </c>
      <c r="J24" s="5" t="s">
        <v>75</v>
      </c>
      <c r="K24" s="2" t="s">
        <v>13</v>
      </c>
      <c r="L24" s="1" t="str">
        <f>CONCATENATE(I24,J24,K24)</f>
        <v>1111000010000101010</v>
      </c>
      <c r="M24" s="1">
        <f ca="1">SUMPRODUCT(MID("0"&amp;L24,ROW(INDIRECT("1:"&amp;LEN("0"&amp;L24))),1)*2^(LEN("0"&amp;L24)-ROW(INDIRECT("1:"&amp;LEN("0"&amp;L24)))))</f>
        <v>492586</v>
      </c>
      <c r="N24" t="s">
        <v>111</v>
      </c>
      <c r="O24" s="1" t="str">
        <f t="shared" si="3"/>
        <v>STAC3=20,</v>
      </c>
      <c r="P24" s="1" t="str">
        <f t="shared" ca="1" si="4"/>
        <v>STAC3:instruction=492586;</v>
      </c>
      <c r="Q24" s="1">
        <f t="shared" si="5"/>
        <v>21</v>
      </c>
    </row>
    <row r="25" spans="1:17" x14ac:dyDescent="0.3">
      <c r="A25">
        <v>21</v>
      </c>
      <c r="B25" t="s">
        <v>80</v>
      </c>
      <c r="C25">
        <v>0</v>
      </c>
      <c r="D25" s="2" t="s">
        <v>10</v>
      </c>
      <c r="E25" s="3" t="s">
        <v>16</v>
      </c>
      <c r="F25" s="3" t="s">
        <v>19</v>
      </c>
      <c r="G25" s="3" t="s">
        <v>13</v>
      </c>
      <c r="H25" s="2" t="s">
        <v>13</v>
      </c>
      <c r="I25" s="1" t="str">
        <f t="shared" si="0"/>
        <v>000001100100</v>
      </c>
      <c r="J25" s="5" t="s">
        <v>90</v>
      </c>
      <c r="K25" s="2" t="s">
        <v>13</v>
      </c>
      <c r="L25" s="1" t="str">
        <f t="shared" si="6"/>
        <v>0000011001000101100</v>
      </c>
      <c r="M25">
        <f t="shared" ca="1" si="7"/>
        <v>12844</v>
      </c>
      <c r="N25" t="s">
        <v>77</v>
      </c>
      <c r="O25" t="str">
        <f t="shared" si="3"/>
        <v>STAC4=21,</v>
      </c>
      <c r="P25" s="1" t="str">
        <f t="shared" ca="1" si="4"/>
        <v>STAC4:instruction=12844;</v>
      </c>
      <c r="Q25" s="1">
        <f t="shared" si="5"/>
        <v>22</v>
      </c>
    </row>
    <row r="26" spans="1:17" x14ac:dyDescent="0.3">
      <c r="A26">
        <v>22</v>
      </c>
      <c r="B26" t="s">
        <v>81</v>
      </c>
      <c r="C26">
        <v>0</v>
      </c>
      <c r="D26" s="2" t="s">
        <v>10</v>
      </c>
      <c r="E26" s="3" t="s">
        <v>10</v>
      </c>
      <c r="F26" s="3" t="s">
        <v>18</v>
      </c>
      <c r="G26" s="3" t="s">
        <v>13</v>
      </c>
      <c r="H26" s="2" t="s">
        <v>13</v>
      </c>
      <c r="I26" s="1" t="str">
        <f t="shared" si="0"/>
        <v>000000001000</v>
      </c>
      <c r="J26" s="5" t="s">
        <v>83</v>
      </c>
      <c r="K26" s="2" t="s">
        <v>13</v>
      </c>
      <c r="L26" s="1" t="str">
        <f>CONCATENATE(I26,J26,K26)</f>
        <v>0000000010000101110</v>
      </c>
      <c r="M26" s="1">
        <f ca="1">SUMPRODUCT(MID("0"&amp;L26,ROW(INDIRECT("1:"&amp;LEN("0"&amp;L26))),1)*2^(LEN("0"&amp;L26)-ROW(INDIRECT("1:"&amp;LEN("0"&amp;L26)))))</f>
        <v>1070</v>
      </c>
      <c r="N26" t="s">
        <v>43</v>
      </c>
      <c r="O26" t="str">
        <f t="shared" si="3"/>
        <v>STAC5=22,</v>
      </c>
      <c r="P26" s="1" t="str">
        <f t="shared" ca="1" si="4"/>
        <v>STAC5:instruction=1070;</v>
      </c>
      <c r="Q26" s="1">
        <f t="shared" si="5"/>
        <v>23</v>
      </c>
    </row>
    <row r="27" spans="1:17" x14ac:dyDescent="0.3">
      <c r="A27">
        <v>23</v>
      </c>
      <c r="B27" t="s">
        <v>99</v>
      </c>
      <c r="C27">
        <v>0</v>
      </c>
      <c r="D27" s="2" t="s">
        <v>10</v>
      </c>
      <c r="E27" s="3" t="s">
        <v>16</v>
      </c>
      <c r="F27" s="3" t="s">
        <v>10</v>
      </c>
      <c r="G27" s="3" t="s">
        <v>49</v>
      </c>
      <c r="H27" s="2" t="s">
        <v>13</v>
      </c>
      <c r="I27" s="1" t="str">
        <f t="shared" si="0"/>
        <v>000001100010</v>
      </c>
      <c r="J27" s="5" t="s">
        <v>68</v>
      </c>
      <c r="K27" s="2" t="s">
        <v>13</v>
      </c>
      <c r="L27" s="1" t="str">
        <f>CONCATENATE(I27,J27,K27)</f>
        <v>0000011000100000000</v>
      </c>
      <c r="M27" s="1">
        <f ca="1">SUMPRODUCT(MID("0"&amp;L27,ROW(INDIRECT("1:"&amp;LEN("0"&amp;L27))),1)*2^(LEN("0"&amp;L27)-ROW(INDIRECT("1:"&amp;LEN("0"&amp;L27)))))</f>
        <v>12544</v>
      </c>
      <c r="N27" t="s">
        <v>82</v>
      </c>
      <c r="O27" t="str">
        <f t="shared" si="3"/>
        <v>STAC6=23,</v>
      </c>
      <c r="P27" s="1" t="str">
        <f t="shared" ca="1" si="4"/>
        <v>STAC6:instruction=12544;</v>
      </c>
      <c r="Q27" s="1">
        <f t="shared" si="5"/>
        <v>0</v>
      </c>
    </row>
    <row r="28" spans="1:17" x14ac:dyDescent="0.3">
      <c r="A28">
        <v>24</v>
      </c>
      <c r="B28" t="s">
        <v>50</v>
      </c>
      <c r="C28">
        <v>0</v>
      </c>
      <c r="D28" s="2" t="s">
        <v>10</v>
      </c>
      <c r="E28" s="3" t="s">
        <v>18</v>
      </c>
      <c r="F28" s="3" t="s">
        <v>19</v>
      </c>
      <c r="G28" s="3" t="s">
        <v>13</v>
      </c>
      <c r="H28" s="2" t="s">
        <v>13</v>
      </c>
      <c r="I28" s="1" t="str">
        <f t="shared" si="0"/>
        <v>000001000100</v>
      </c>
      <c r="J28" s="5" t="s">
        <v>91</v>
      </c>
      <c r="K28" s="2" t="s">
        <v>13</v>
      </c>
      <c r="L28" s="1" t="str">
        <f t="shared" si="1"/>
        <v>0000010001000110010</v>
      </c>
      <c r="M28">
        <f t="shared" ca="1" si="2"/>
        <v>8754</v>
      </c>
      <c r="N28" t="s">
        <v>22</v>
      </c>
      <c r="O28" t="str">
        <f t="shared" si="3"/>
        <v>JUMP1=24,</v>
      </c>
      <c r="P28" s="1" t="str">
        <f t="shared" ca="1" si="4"/>
        <v>JUMP1:instruction=8754;</v>
      </c>
      <c r="Q28" s="1">
        <f t="shared" si="5"/>
        <v>25</v>
      </c>
    </row>
    <row r="29" spans="1:17" x14ac:dyDescent="0.3">
      <c r="A29">
        <v>25</v>
      </c>
      <c r="B29" t="s">
        <v>51</v>
      </c>
      <c r="C29">
        <v>1</v>
      </c>
      <c r="D29" s="2" t="s">
        <v>25</v>
      </c>
      <c r="E29" s="3" t="s">
        <v>18</v>
      </c>
      <c r="F29" s="3" t="s">
        <v>15</v>
      </c>
      <c r="G29" s="3" t="s">
        <v>13</v>
      </c>
      <c r="H29" s="2" t="s">
        <v>13</v>
      </c>
      <c r="I29" s="1" t="str">
        <f t="shared" si="0"/>
        <v>111001011100</v>
      </c>
      <c r="J29" s="5" t="s">
        <v>106</v>
      </c>
      <c r="K29" s="2" t="s">
        <v>13</v>
      </c>
      <c r="L29" s="1" t="str">
        <f t="shared" si="1"/>
        <v>1110010111000110100</v>
      </c>
      <c r="M29">
        <f t="shared" ca="1" si="2"/>
        <v>470580</v>
      </c>
      <c r="N29" t="s">
        <v>27</v>
      </c>
      <c r="O29" t="str">
        <f t="shared" si="3"/>
        <v>JUMP2=25,</v>
      </c>
      <c r="P29" s="1" t="str">
        <f t="shared" ca="1" si="4"/>
        <v>JUMP2:instruction=470580;</v>
      </c>
      <c r="Q29" s="1">
        <f t="shared" si="5"/>
        <v>26</v>
      </c>
    </row>
    <row r="30" spans="1:17" x14ac:dyDescent="0.3">
      <c r="A30">
        <v>26</v>
      </c>
      <c r="B30" t="s">
        <v>52</v>
      </c>
      <c r="C30">
        <v>1</v>
      </c>
      <c r="D30" s="2" t="s">
        <v>15</v>
      </c>
      <c r="E30" s="3" t="s">
        <v>10</v>
      </c>
      <c r="F30" s="3" t="s">
        <v>18</v>
      </c>
      <c r="G30" s="3" t="s">
        <v>13</v>
      </c>
      <c r="H30" s="2" t="s">
        <v>13</v>
      </c>
      <c r="I30" s="1" t="str">
        <f>CONCATENATE(C30,D30,E30,F30,G30,H30)</f>
        <v>111100001000</v>
      </c>
      <c r="J30" s="5" t="s">
        <v>107</v>
      </c>
      <c r="K30" s="2" t="s">
        <v>13</v>
      </c>
      <c r="L30" s="1" t="str">
        <f>CONCATENATE(I30,J30,K30)</f>
        <v>1111000010000110110</v>
      </c>
      <c r="M30" s="1">
        <f ca="1">SUMPRODUCT(MID("0"&amp;L30,ROW(INDIRECT("1:"&amp;LEN("0"&amp;L30))),1)*2^(LEN("0"&amp;L30)-ROW(INDIRECT("1:"&amp;LEN("0"&amp;L30)))))</f>
        <v>492598</v>
      </c>
      <c r="N30" t="s">
        <v>111</v>
      </c>
      <c r="O30" s="1" t="str">
        <f t="shared" si="3"/>
        <v>JUMP3=26,</v>
      </c>
      <c r="P30" s="1" t="str">
        <f t="shared" ca="1" si="4"/>
        <v>JUMP3:instruction=492598;</v>
      </c>
      <c r="Q30" s="1">
        <f t="shared" si="5"/>
        <v>27</v>
      </c>
    </row>
    <row r="31" spans="1:17" x14ac:dyDescent="0.3">
      <c r="A31">
        <v>27</v>
      </c>
      <c r="B31" t="s">
        <v>100</v>
      </c>
      <c r="C31">
        <v>0</v>
      </c>
      <c r="D31" s="7" t="s">
        <v>10</v>
      </c>
      <c r="E31" s="3" t="s">
        <v>16</v>
      </c>
      <c r="F31" s="3" t="s">
        <v>11</v>
      </c>
      <c r="G31" s="3" t="s">
        <v>13</v>
      </c>
      <c r="H31" s="2" t="s">
        <v>13</v>
      </c>
      <c r="I31" s="1" t="str">
        <f t="shared" si="0"/>
        <v>000001110000</v>
      </c>
      <c r="J31" s="5" t="s">
        <v>68</v>
      </c>
      <c r="K31" s="2" t="s">
        <v>13</v>
      </c>
      <c r="L31" s="1" t="str">
        <f t="shared" si="1"/>
        <v>0000011100000000000</v>
      </c>
      <c r="M31">
        <f t="shared" ca="1" si="2"/>
        <v>14336</v>
      </c>
      <c r="N31" t="s">
        <v>53</v>
      </c>
      <c r="O31" t="str">
        <f t="shared" si="3"/>
        <v>JUMP4=27,</v>
      </c>
      <c r="P31" s="1" t="str">
        <f t="shared" ca="1" si="4"/>
        <v>JUMP4:instruction=14336;</v>
      </c>
      <c r="Q31" s="1">
        <f t="shared" si="5"/>
        <v>0</v>
      </c>
    </row>
    <row r="32" spans="1:17" x14ac:dyDescent="0.3">
      <c r="A32">
        <v>28</v>
      </c>
      <c r="B32" t="s">
        <v>54</v>
      </c>
      <c r="C32">
        <v>0</v>
      </c>
      <c r="D32" s="2" t="s">
        <v>10</v>
      </c>
      <c r="E32" s="3" t="s">
        <v>18</v>
      </c>
      <c r="F32" s="3" t="s">
        <v>19</v>
      </c>
      <c r="G32" s="3" t="s">
        <v>13</v>
      </c>
      <c r="H32" s="2" t="s">
        <v>13</v>
      </c>
      <c r="I32" s="1" t="str">
        <f t="shared" si="0"/>
        <v>000001000100</v>
      </c>
      <c r="J32" s="5" t="s">
        <v>108</v>
      </c>
      <c r="K32" s="2" t="s">
        <v>13</v>
      </c>
      <c r="L32" s="1" t="str">
        <f t="shared" si="1"/>
        <v>0000010001000111010</v>
      </c>
      <c r="M32">
        <f t="shared" ca="1" si="2"/>
        <v>8762</v>
      </c>
      <c r="N32" t="s">
        <v>22</v>
      </c>
      <c r="O32" t="str">
        <f t="shared" si="3"/>
        <v>JUMPZ1=28,</v>
      </c>
      <c r="P32" s="1" t="str">
        <f t="shared" ca="1" si="4"/>
        <v>JUMPZ1:instruction=8762;</v>
      </c>
      <c r="Q32" s="1">
        <f t="shared" si="5"/>
        <v>29</v>
      </c>
    </row>
    <row r="33" spans="1:17" x14ac:dyDescent="0.3">
      <c r="A33">
        <v>29</v>
      </c>
      <c r="B33" t="s">
        <v>55</v>
      </c>
      <c r="C33">
        <v>1</v>
      </c>
      <c r="D33" s="2" t="s">
        <v>25</v>
      </c>
      <c r="E33" s="3" t="s">
        <v>18</v>
      </c>
      <c r="F33" s="3" t="s">
        <v>15</v>
      </c>
      <c r="G33" s="3" t="s">
        <v>13</v>
      </c>
      <c r="H33" s="2" t="s">
        <v>13</v>
      </c>
      <c r="I33" s="1" t="str">
        <f t="shared" si="0"/>
        <v>111001011100</v>
      </c>
      <c r="J33" s="5" t="s">
        <v>109</v>
      </c>
      <c r="K33" s="2" t="s">
        <v>13</v>
      </c>
      <c r="L33" s="1" t="str">
        <f t="shared" si="1"/>
        <v>1110010111000111100</v>
      </c>
      <c r="M33">
        <f t="shared" ca="1" si="2"/>
        <v>470588</v>
      </c>
      <c r="N33" t="s">
        <v>27</v>
      </c>
      <c r="O33" t="str">
        <f t="shared" si="3"/>
        <v>JUMPZ2=29,</v>
      </c>
      <c r="P33" s="1" t="str">
        <f t="shared" ca="1" si="4"/>
        <v>JUMPZ2:instruction=470588;</v>
      </c>
      <c r="Q33" s="1">
        <f t="shared" si="5"/>
        <v>30</v>
      </c>
    </row>
    <row r="34" spans="1:17" x14ac:dyDescent="0.3">
      <c r="A34">
        <v>30</v>
      </c>
      <c r="B34" t="s">
        <v>56</v>
      </c>
      <c r="C34">
        <v>1</v>
      </c>
      <c r="D34" s="2" t="s">
        <v>15</v>
      </c>
      <c r="E34" s="3" t="s">
        <v>10</v>
      </c>
      <c r="F34" s="3" t="s">
        <v>18</v>
      </c>
      <c r="G34" s="3" t="s">
        <v>13</v>
      </c>
      <c r="H34" s="2" t="s">
        <v>13</v>
      </c>
      <c r="I34" s="1" t="str">
        <f>CONCATENATE(C34,D34,E34,F34,G34,H34)</f>
        <v>111100001000</v>
      </c>
      <c r="J34" s="5" t="s">
        <v>110</v>
      </c>
      <c r="K34" s="2" t="s">
        <v>13</v>
      </c>
      <c r="L34" s="1" t="str">
        <f>CONCATENATE(I34,J34,K34)</f>
        <v>1111000010000111110</v>
      </c>
      <c r="M34" s="1">
        <f ca="1">SUMPRODUCT(MID("0"&amp;L34,ROW(INDIRECT("1:"&amp;LEN("0"&amp;L34))),1)*2^(LEN("0"&amp;L34)-ROW(INDIRECT("1:"&amp;LEN("0"&amp;L34)))))</f>
        <v>492606</v>
      </c>
      <c r="N34" t="s">
        <v>111</v>
      </c>
      <c r="O34" s="1" t="str">
        <f t="shared" si="3"/>
        <v>JUMPZ3=30,</v>
      </c>
      <c r="P34" s="1" t="str">
        <f t="shared" ca="1" si="4"/>
        <v>JUMPZ3:instruction=492606;</v>
      </c>
      <c r="Q34" s="1">
        <f t="shared" si="5"/>
        <v>31</v>
      </c>
    </row>
    <row r="35" spans="1:17" x14ac:dyDescent="0.3">
      <c r="A35">
        <v>31</v>
      </c>
      <c r="B35" t="s">
        <v>101</v>
      </c>
      <c r="C35">
        <v>0</v>
      </c>
      <c r="D35" s="7" t="s">
        <v>10</v>
      </c>
      <c r="E35" s="3" t="s">
        <v>16</v>
      </c>
      <c r="F35" s="3" t="s">
        <v>11</v>
      </c>
      <c r="G35" s="3" t="s">
        <v>13</v>
      </c>
      <c r="H35" s="2" t="s">
        <v>49</v>
      </c>
      <c r="I35" s="1" t="str">
        <f t="shared" si="0"/>
        <v>000001110001</v>
      </c>
      <c r="J35" s="5" t="s">
        <v>68</v>
      </c>
      <c r="K35" s="2" t="s">
        <v>13</v>
      </c>
      <c r="L35" s="1" t="str">
        <f t="shared" si="1"/>
        <v>0000011100010000000</v>
      </c>
      <c r="M35">
        <f t="shared" ca="1" si="2"/>
        <v>14464</v>
      </c>
      <c r="N35" t="s">
        <v>65</v>
      </c>
      <c r="O35" t="str">
        <f t="shared" si="3"/>
        <v>JUMPZ4=31,</v>
      </c>
      <c r="P35" s="1" t="str">
        <f t="shared" ca="1" si="4"/>
        <v>JUMPZ4:instruction=14464;</v>
      </c>
      <c r="Q35" s="1">
        <f t="shared" si="5"/>
        <v>0</v>
      </c>
    </row>
    <row r="36" spans="1:17" x14ac:dyDescent="0.3">
      <c r="A36">
        <v>32</v>
      </c>
      <c r="B36" t="s">
        <v>58</v>
      </c>
      <c r="C36">
        <v>0</v>
      </c>
      <c r="D36" s="2" t="s">
        <v>15</v>
      </c>
      <c r="E36" s="3" t="s">
        <v>15</v>
      </c>
      <c r="F36" s="3" t="s">
        <v>10</v>
      </c>
      <c r="G36" s="3" t="s">
        <v>13</v>
      </c>
      <c r="H36" s="2" t="s">
        <v>13</v>
      </c>
      <c r="I36" s="1" t="str">
        <f t="shared" si="0"/>
        <v>011111100000</v>
      </c>
      <c r="J36" s="5" t="s">
        <v>68</v>
      </c>
      <c r="K36" s="2" t="s">
        <v>13</v>
      </c>
      <c r="L36" s="1" t="str">
        <f t="shared" si="1"/>
        <v>0111111000000000000</v>
      </c>
      <c r="M36">
        <f t="shared" ca="1" si="2"/>
        <v>258048</v>
      </c>
      <c r="N36" t="s">
        <v>57</v>
      </c>
      <c r="O36" t="str">
        <f t="shared" si="3"/>
        <v>CLAC1=32,</v>
      </c>
      <c r="P36" s="1" t="str">
        <f t="shared" ca="1" si="4"/>
        <v>CLAC1:instruction=258048;</v>
      </c>
      <c r="Q36" s="1">
        <f t="shared" si="5"/>
        <v>0</v>
      </c>
    </row>
    <row r="37" spans="1:17" x14ac:dyDescent="0.3">
      <c r="A37">
        <v>33</v>
      </c>
      <c r="B37" t="s">
        <v>59</v>
      </c>
      <c r="C37">
        <v>0</v>
      </c>
      <c r="D37" s="2" t="s">
        <v>16</v>
      </c>
      <c r="E37" s="3" t="s">
        <v>10</v>
      </c>
      <c r="F37" s="3" t="s">
        <v>10</v>
      </c>
      <c r="G37" s="3" t="s">
        <v>13</v>
      </c>
      <c r="H37" s="2" t="s">
        <v>13</v>
      </c>
      <c r="I37" s="1" t="str">
        <f t="shared" si="0"/>
        <v>001100000000</v>
      </c>
      <c r="J37" s="5" t="s">
        <v>68</v>
      </c>
      <c r="K37" s="2" t="s">
        <v>13</v>
      </c>
      <c r="L37" s="1" t="str">
        <f t="shared" si="1"/>
        <v>0011000000000000000</v>
      </c>
      <c r="M37">
        <f t="shared" ca="1" si="2"/>
        <v>98304</v>
      </c>
      <c r="N37" t="s">
        <v>60</v>
      </c>
      <c r="O37" t="str">
        <f t="shared" si="3"/>
        <v>LSHIFT1=33,</v>
      </c>
      <c r="P37" s="1" t="str">
        <f t="shared" ca="1" si="4"/>
        <v>LSHIFT1:instruction=98304;</v>
      </c>
      <c r="Q37" s="1">
        <f t="shared" si="5"/>
        <v>0</v>
      </c>
    </row>
    <row r="38" spans="1:17" x14ac:dyDescent="0.3">
      <c r="A38">
        <v>34</v>
      </c>
      <c r="B38" t="s">
        <v>61</v>
      </c>
      <c r="C38">
        <v>0</v>
      </c>
      <c r="D38" s="2" t="s">
        <v>11</v>
      </c>
      <c r="E38" s="3" t="s">
        <v>10</v>
      </c>
      <c r="F38" s="3" t="s">
        <v>10</v>
      </c>
      <c r="G38" s="3" t="s">
        <v>13</v>
      </c>
      <c r="H38" s="2" t="s">
        <v>13</v>
      </c>
      <c r="I38" s="1" t="str">
        <f t="shared" si="0"/>
        <v>010000000000</v>
      </c>
      <c r="J38" s="5" t="s">
        <v>68</v>
      </c>
      <c r="K38" s="2" t="s">
        <v>13</v>
      </c>
      <c r="L38" s="1" t="str">
        <f t="shared" si="1"/>
        <v>0100000000000000000</v>
      </c>
      <c r="M38">
        <f t="shared" ca="1" si="2"/>
        <v>131072</v>
      </c>
      <c r="N38" t="s">
        <v>62</v>
      </c>
      <c r="O38" t="str">
        <f t="shared" si="3"/>
        <v>RSHIFT1=34,</v>
      </c>
      <c r="P38" s="1" t="str">
        <f t="shared" ca="1" si="4"/>
        <v>RSHIFT1:instruction=131072;</v>
      </c>
      <c r="Q38" s="1">
        <f t="shared" si="5"/>
        <v>0</v>
      </c>
    </row>
    <row r="39" spans="1:17" x14ac:dyDescent="0.3">
      <c r="A39">
        <v>35</v>
      </c>
      <c r="B39" t="s">
        <v>112</v>
      </c>
      <c r="C39">
        <v>0</v>
      </c>
      <c r="D39" s="2" t="s">
        <v>10</v>
      </c>
      <c r="E39" s="3" t="s">
        <v>25</v>
      </c>
      <c r="F39" s="3" t="s">
        <v>10</v>
      </c>
      <c r="G39" s="3" t="s">
        <v>13</v>
      </c>
      <c r="H39" s="2" t="s">
        <v>13</v>
      </c>
      <c r="I39" s="1" t="str">
        <f>CONCATENATE(C39,D39,E39,F39,G39,H39)</f>
        <v>000011000000</v>
      </c>
      <c r="J39" s="5" t="s">
        <v>113</v>
      </c>
      <c r="K39" s="2" t="s">
        <v>13</v>
      </c>
      <c r="L39" s="1" t="str">
        <f t="shared" ref="L39:L44" si="8">CONCATENATE(I39,J39,K39)</f>
        <v>0000110000001000110</v>
      </c>
      <c r="M39" s="1">
        <f t="shared" ref="M39:M44" ca="1" si="9">SUMPRODUCT(MID("0"&amp;L39,ROW(INDIRECT("1:"&amp;LEN("0"&amp;L39))),1)*2^(LEN("0"&amp;L39)-ROW(INDIRECT("1:"&amp;LEN("0"&amp;L39)))))</f>
        <v>24646</v>
      </c>
      <c r="N39" t="s">
        <v>114</v>
      </c>
      <c r="O39" s="1" t="str">
        <f t="shared" ref="O39:O44" si="10">CONCATENATE(B39,$D$47,A39,$D$48)</f>
        <v>ENDOPS=35,</v>
      </c>
      <c r="P39" s="1" t="str">
        <f t="shared" ref="P39:P44" ca="1" si="11">CONCATENATE(B39,":instruction",$D$47,M39,";")</f>
        <v>ENDOPS:instruction=24646;</v>
      </c>
      <c r="Q39" s="1">
        <f t="shared" ref="Q39:Q44" si="12">BIN2DEC(J39)</f>
        <v>35</v>
      </c>
    </row>
    <row r="40" spans="1:17" x14ac:dyDescent="0.3">
      <c r="A40">
        <v>36</v>
      </c>
      <c r="B40" t="s">
        <v>115</v>
      </c>
      <c r="C40">
        <v>0</v>
      </c>
      <c r="D40" s="2" t="s">
        <v>10</v>
      </c>
      <c r="E40" s="3" t="s">
        <v>10</v>
      </c>
      <c r="F40" s="3" t="s">
        <v>19</v>
      </c>
      <c r="G40" s="3" t="s">
        <v>13</v>
      </c>
      <c r="H40" s="2" t="s">
        <v>13</v>
      </c>
      <c r="I40" s="1" t="str">
        <f>CONCATENATE(C40,D40,E40,F40,G40,H40)</f>
        <v>000000000100</v>
      </c>
      <c r="J40" s="5" t="s">
        <v>120</v>
      </c>
      <c r="K40" s="2" t="s">
        <v>13</v>
      </c>
      <c r="L40" s="1" t="str">
        <f t="shared" si="8"/>
        <v>0000000001001001010</v>
      </c>
      <c r="M40" s="1">
        <f t="shared" ca="1" si="9"/>
        <v>586</v>
      </c>
      <c r="N40" t="s">
        <v>119</v>
      </c>
      <c r="O40" s="1" t="str">
        <f t="shared" si="10"/>
        <v>LOAD1=36,</v>
      </c>
      <c r="P40" s="1" t="str">
        <f t="shared" ca="1" si="11"/>
        <v>LOAD1:instruction=586;</v>
      </c>
      <c r="Q40" s="1">
        <f t="shared" si="12"/>
        <v>37</v>
      </c>
    </row>
    <row r="41" spans="1:17" x14ac:dyDescent="0.3">
      <c r="A41">
        <v>37</v>
      </c>
      <c r="B41" t="s">
        <v>116</v>
      </c>
      <c r="C41">
        <v>1</v>
      </c>
      <c r="D41" s="2" t="s">
        <v>10</v>
      </c>
      <c r="E41" s="3" t="s">
        <v>15</v>
      </c>
      <c r="F41" s="3" t="s">
        <v>18</v>
      </c>
      <c r="G41" s="3" t="s">
        <v>13</v>
      </c>
      <c r="H41" s="2" t="s">
        <v>13</v>
      </c>
      <c r="I41" s="1" t="str">
        <f>CONCATENATE(C41,D41,E41,F41,G41,H41)</f>
        <v>100011101000</v>
      </c>
      <c r="J41" s="5" t="s">
        <v>121</v>
      </c>
      <c r="K41" s="2" t="s">
        <v>13</v>
      </c>
      <c r="L41" s="1" t="str">
        <f t="shared" si="8"/>
        <v>1000111010001001100</v>
      </c>
      <c r="M41" s="1">
        <f t="shared" ca="1" si="9"/>
        <v>291916</v>
      </c>
      <c r="N41" t="s">
        <v>78</v>
      </c>
      <c r="O41" s="1" t="str">
        <f t="shared" si="10"/>
        <v>LOAD2=37,</v>
      </c>
      <c r="P41" s="1" t="str">
        <f t="shared" ca="1" si="11"/>
        <v>LOAD2:instruction=291916;</v>
      </c>
      <c r="Q41" s="1">
        <f t="shared" si="12"/>
        <v>38</v>
      </c>
    </row>
    <row r="42" spans="1:17" x14ac:dyDescent="0.3">
      <c r="A42">
        <v>38</v>
      </c>
      <c r="B42" t="s">
        <v>117</v>
      </c>
      <c r="C42">
        <v>1</v>
      </c>
      <c r="D42" s="2" t="s">
        <v>10</v>
      </c>
      <c r="E42" s="3" t="s">
        <v>15</v>
      </c>
      <c r="F42" s="3" t="s">
        <v>18</v>
      </c>
      <c r="G42" s="3" t="s">
        <v>13</v>
      </c>
      <c r="H42" s="2" t="s">
        <v>13</v>
      </c>
      <c r="I42" s="1" t="str">
        <f>CONCATENATE(C42,D42,E42,F42,G42,H42)</f>
        <v>100011101000</v>
      </c>
      <c r="J42" s="5" t="s">
        <v>122</v>
      </c>
      <c r="K42" s="2" t="s">
        <v>13</v>
      </c>
      <c r="L42" s="1" t="str">
        <f t="shared" si="8"/>
        <v>1000111010001001110</v>
      </c>
      <c r="M42" s="1">
        <f t="shared" ca="1" si="9"/>
        <v>291918</v>
      </c>
      <c r="N42" t="s">
        <v>111</v>
      </c>
      <c r="O42" s="1" t="str">
        <f t="shared" si="10"/>
        <v>LOAD3=38,</v>
      </c>
      <c r="P42" s="1" t="str">
        <f t="shared" ca="1" si="11"/>
        <v>LOAD3:instruction=291918;</v>
      </c>
      <c r="Q42" s="1">
        <f t="shared" si="12"/>
        <v>39</v>
      </c>
    </row>
    <row r="43" spans="1:17" x14ac:dyDescent="0.3">
      <c r="A43">
        <v>39</v>
      </c>
      <c r="B43" t="s">
        <v>118</v>
      </c>
      <c r="C43">
        <v>0</v>
      </c>
      <c r="D43" s="2" t="s">
        <v>10</v>
      </c>
      <c r="E43" s="3" t="s">
        <v>16</v>
      </c>
      <c r="F43" s="3" t="s">
        <v>10</v>
      </c>
      <c r="G43" s="3" t="s">
        <v>13</v>
      </c>
      <c r="H43" s="2" t="s">
        <v>13</v>
      </c>
      <c r="I43" s="1" t="str">
        <f t="shared" ref="I43" si="13">CONCATENATE(C43,D43,E43,F43,G43,H43)</f>
        <v>000001100000</v>
      </c>
      <c r="J43" s="5" t="s">
        <v>68</v>
      </c>
      <c r="K43" s="2" t="s">
        <v>13</v>
      </c>
      <c r="L43" s="1" t="str">
        <f t="shared" si="8"/>
        <v>0000011000000000000</v>
      </c>
      <c r="M43" s="1">
        <f t="shared" ca="1" si="9"/>
        <v>12288</v>
      </c>
      <c r="N43" t="s">
        <v>86</v>
      </c>
      <c r="O43" s="1" t="str">
        <f t="shared" si="10"/>
        <v>LOAD4=39,</v>
      </c>
      <c r="P43" s="1" t="str">
        <f t="shared" ca="1" si="11"/>
        <v>LOAD4:instruction=12288;</v>
      </c>
      <c r="Q43" s="1">
        <f t="shared" si="12"/>
        <v>0</v>
      </c>
    </row>
    <row r="44" spans="1:17" x14ac:dyDescent="0.3">
      <c r="A44">
        <v>40</v>
      </c>
      <c r="B44" t="s">
        <v>123</v>
      </c>
      <c r="C44">
        <v>0</v>
      </c>
      <c r="D44" s="2" t="s">
        <v>10</v>
      </c>
      <c r="E44" s="3" t="s">
        <v>11</v>
      </c>
      <c r="F44" s="3" t="s">
        <v>10</v>
      </c>
      <c r="G44" s="3" t="s">
        <v>13</v>
      </c>
      <c r="H44" s="2" t="s">
        <v>13</v>
      </c>
      <c r="I44" s="1" t="str">
        <f>CONCATENATE(C44,D44,E44,F44,G44,H44)</f>
        <v>000010000000</v>
      </c>
      <c r="J44" s="5" t="s">
        <v>68</v>
      </c>
      <c r="K44" s="2" t="s">
        <v>13</v>
      </c>
      <c r="L44" s="1" t="str">
        <f t="shared" si="8"/>
        <v>0000100000000000000</v>
      </c>
      <c r="M44" s="1">
        <f t="shared" ca="1" si="9"/>
        <v>16384</v>
      </c>
      <c r="N44" t="s">
        <v>124</v>
      </c>
      <c r="O44" s="1" t="str">
        <f t="shared" si="10"/>
        <v>MVTR2AC1=40,</v>
      </c>
      <c r="P44" s="1" t="str">
        <f t="shared" ca="1" si="11"/>
        <v>MVTR2AC1:instruction=16384;</v>
      </c>
      <c r="Q44" s="1">
        <f t="shared" si="12"/>
        <v>0</v>
      </c>
    </row>
    <row r="45" spans="1:17" x14ac:dyDescent="0.3">
      <c r="C45">
        <f>SUM(C2:C44)</f>
        <v>14</v>
      </c>
      <c r="K45" s="2"/>
      <c r="M45" s="1"/>
      <c r="O45" s="1"/>
      <c r="P45" s="1"/>
    </row>
    <row r="47" spans="1:17" x14ac:dyDescent="0.3">
      <c r="C47" s="8" t="s">
        <v>92</v>
      </c>
      <c r="D47" s="9" t="s">
        <v>92</v>
      </c>
    </row>
    <row r="48" spans="1:17" x14ac:dyDescent="0.3">
      <c r="C48" t="s">
        <v>93</v>
      </c>
      <c r="D48" s="2" t="s">
        <v>93</v>
      </c>
    </row>
    <row r="54" spans="8:9" x14ac:dyDescent="0.3">
      <c r="H54" s="2" t="s">
        <v>63</v>
      </c>
      <c r="I54" s="1" t="s">
        <v>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Niruhan</dc:creator>
  <cp:lastModifiedBy>Windows User</cp:lastModifiedBy>
  <dcterms:created xsi:type="dcterms:W3CDTF">2017-04-13T05:07:49Z</dcterms:created>
  <dcterms:modified xsi:type="dcterms:W3CDTF">2017-06-30T08:15:08Z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0cac4bca-1b60-43b9-be5f-762d6f213552</vt:lpwstr>
  </property>
</Properties>
</file>