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aa824c69636118/Fall 2022/IBC/"/>
    </mc:Choice>
  </mc:AlternateContent>
  <xr:revisionPtr revIDLastSave="0" documentId="8_{3908023D-6CAE-49B0-B3C9-6F579F5BBE40}" xr6:coauthVersionLast="47" xr6:coauthVersionMax="47" xr10:uidLastSave="{00000000-0000-0000-0000-000000000000}"/>
  <bookViews>
    <workbookView xWindow="-110" yWindow="-110" windowWidth="19420" windowHeight="11500" xr2:uid="{C9C2F76B-BAEE-4680-9774-DD97966BD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B53" i="1"/>
  <c r="C51" i="1"/>
  <c r="D51" i="1"/>
  <c r="E51" i="1"/>
  <c r="F51" i="1"/>
  <c r="G51" i="1"/>
  <c r="H51" i="1"/>
  <c r="I51" i="1"/>
  <c r="J51" i="1"/>
  <c r="K51" i="1"/>
  <c r="B51" i="1"/>
  <c r="E50" i="1"/>
  <c r="F50" i="1"/>
  <c r="G50" i="1"/>
  <c r="H50" i="1"/>
  <c r="I50" i="1"/>
  <c r="J50" i="1"/>
  <c r="K50" i="1" s="1"/>
  <c r="D50" i="1"/>
  <c r="C50" i="1"/>
  <c r="E48" i="1"/>
  <c r="F48" i="1"/>
  <c r="G48" i="1"/>
  <c r="H48" i="1"/>
  <c r="I48" i="1"/>
  <c r="J48" i="1"/>
  <c r="D48" i="1"/>
  <c r="C48" i="1"/>
  <c r="E47" i="1"/>
  <c r="F47" i="1" s="1"/>
  <c r="G47" i="1" s="1"/>
  <c r="H47" i="1" s="1"/>
  <c r="I47" i="1" s="1"/>
  <c r="J47" i="1" s="1"/>
  <c r="D47" i="1"/>
  <c r="C47" i="1"/>
  <c r="E46" i="1"/>
  <c r="F46" i="1"/>
  <c r="G46" i="1"/>
  <c r="H46" i="1"/>
  <c r="I46" i="1"/>
  <c r="J46" i="1" s="1"/>
  <c r="D46" i="1"/>
  <c r="C46" i="1"/>
  <c r="C43" i="1"/>
  <c r="C53" i="1" s="1"/>
  <c r="D43" i="1"/>
  <c r="D53" i="1" s="1"/>
  <c r="E43" i="1"/>
  <c r="E53" i="1" s="1"/>
  <c r="F43" i="1"/>
  <c r="G43" i="1"/>
  <c r="H43" i="1"/>
  <c r="I43" i="1"/>
  <c r="J43" i="1"/>
  <c r="J53" i="1" s="1"/>
  <c r="K43" i="1"/>
  <c r="K53" i="1" s="1"/>
  <c r="B43" i="1"/>
  <c r="E42" i="1"/>
  <c r="F42" i="1" s="1"/>
  <c r="G42" i="1" s="1"/>
  <c r="H42" i="1" s="1"/>
  <c r="I42" i="1" s="1"/>
  <c r="J42" i="1" s="1"/>
  <c r="K42" i="1" s="1"/>
  <c r="D42" i="1"/>
  <c r="C22" i="1"/>
  <c r="C42" i="1" s="1"/>
  <c r="C40" i="1"/>
  <c r="D40" i="1"/>
  <c r="E40" i="1"/>
  <c r="F40" i="1"/>
  <c r="G40" i="1"/>
  <c r="H40" i="1"/>
  <c r="I40" i="1"/>
  <c r="J40" i="1"/>
  <c r="B40" i="1"/>
  <c r="L30" i="1"/>
  <c r="L21" i="1"/>
  <c r="L23" i="1"/>
  <c r="L24" i="1"/>
  <c r="L20" i="1"/>
  <c r="L17" i="1"/>
  <c r="L15" i="1"/>
  <c r="L16" i="1"/>
  <c r="L14" i="1"/>
  <c r="D17" i="1"/>
  <c r="E17" i="1"/>
  <c r="F17" i="1"/>
  <c r="G17" i="1"/>
  <c r="H17" i="1"/>
  <c r="I17" i="1"/>
  <c r="J17" i="1"/>
  <c r="K17" i="1"/>
  <c r="C17" i="1"/>
  <c r="D16" i="1"/>
  <c r="E16" i="1"/>
  <c r="F16" i="1"/>
  <c r="G16" i="1"/>
  <c r="H16" i="1"/>
  <c r="I16" i="1"/>
  <c r="J16" i="1"/>
  <c r="K16" i="1"/>
  <c r="C16" i="1"/>
  <c r="D15" i="1"/>
  <c r="C15" i="1"/>
  <c r="E15" i="1"/>
  <c r="F15" i="1"/>
  <c r="G15" i="1"/>
  <c r="H15" i="1"/>
  <c r="I15" i="1"/>
  <c r="J15" i="1"/>
  <c r="K15" i="1"/>
  <c r="E14" i="1"/>
  <c r="D14" i="1"/>
  <c r="F14" i="1"/>
  <c r="G14" i="1"/>
  <c r="H14" i="1"/>
  <c r="I14" i="1"/>
  <c r="J14" i="1"/>
  <c r="K14" i="1"/>
  <c r="C14" i="1"/>
  <c r="L10" i="1"/>
  <c r="E10" i="1"/>
  <c r="F10" i="1" s="1"/>
  <c r="G10" i="1" s="1"/>
  <c r="H10" i="1" s="1"/>
  <c r="I10" i="1" s="1"/>
  <c r="J10" i="1" s="1"/>
  <c r="K10" i="1" s="1"/>
  <c r="D10" i="1"/>
  <c r="C25" i="1" l="1"/>
  <c r="C27" i="1" s="1"/>
  <c r="C31" i="1" s="1"/>
  <c r="C28" i="1"/>
  <c r="D22" i="1"/>
  <c r="D25" i="1" l="1"/>
  <c r="D27" i="1" s="1"/>
  <c r="E22" i="1"/>
  <c r="C32" i="1"/>
  <c r="C33" i="1"/>
  <c r="F22" i="1" l="1"/>
  <c r="E25" i="1"/>
  <c r="E27" i="1" s="1"/>
  <c r="D31" i="1"/>
  <c r="D28" i="1"/>
  <c r="D32" i="1" l="1"/>
  <c r="G22" i="1"/>
  <c r="F25" i="1"/>
  <c r="F27" i="1" s="1"/>
  <c r="E31" i="1"/>
  <c r="E28" i="1"/>
  <c r="E32" i="1" l="1"/>
  <c r="E33" i="1" s="1"/>
  <c r="F28" i="1"/>
  <c r="F31" i="1"/>
  <c r="H22" i="1"/>
  <c r="G25" i="1"/>
  <c r="G27" i="1" s="1"/>
  <c r="D33" i="1"/>
  <c r="G31" i="1" l="1"/>
  <c r="G28" i="1"/>
  <c r="I22" i="1"/>
  <c r="H25" i="1"/>
  <c r="H27" i="1" s="1"/>
  <c r="F32" i="1"/>
  <c r="G32" i="1" l="1"/>
  <c r="G33" i="1" s="1"/>
  <c r="H28" i="1"/>
  <c r="H31" i="1"/>
  <c r="J22" i="1"/>
  <c r="I25" i="1"/>
  <c r="I27" i="1" s="1"/>
  <c r="F33" i="1"/>
  <c r="I28" i="1" l="1"/>
  <c r="I31" i="1"/>
  <c r="K22" i="1"/>
  <c r="K25" i="1" s="1"/>
  <c r="K27" i="1" s="1"/>
  <c r="J25" i="1"/>
  <c r="J27" i="1" s="1"/>
  <c r="H32" i="1"/>
  <c r="H33" i="1" s="1"/>
  <c r="L22" i="1" l="1"/>
  <c r="L25" i="1" s="1"/>
  <c r="J31" i="1"/>
  <c r="J28" i="1"/>
  <c r="K28" i="1"/>
  <c r="K31" i="1"/>
  <c r="L27" i="1"/>
  <c r="L28" i="1" s="1"/>
  <c r="I32" i="1"/>
  <c r="I33" i="1" s="1"/>
  <c r="K32" i="1" l="1"/>
  <c r="L31" i="1"/>
  <c r="J32" i="1"/>
  <c r="J33" i="1" s="1"/>
  <c r="L32" i="1" l="1"/>
  <c r="L33" i="1" s="1"/>
  <c r="K33" i="1"/>
</calcChain>
</file>

<file path=xl/sharedStrings.xml><?xml version="1.0" encoding="utf-8"?>
<sst xmlns="http://schemas.openxmlformats.org/spreadsheetml/2006/main" count="73" uniqueCount="52">
  <si>
    <t>Assumptions</t>
  </si>
  <si>
    <t>Product 1</t>
  </si>
  <si>
    <t>Rev per unit</t>
  </si>
  <si>
    <t>Cost per unit</t>
  </si>
  <si>
    <t>Growth rate</t>
  </si>
  <si>
    <t>Useful life</t>
  </si>
  <si>
    <t>Tax rate</t>
  </si>
  <si>
    <t>Days in inventory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</si>
  <si>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</si>
  <si>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</si>
  <si>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</si>
  <si>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</si>
  <si>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</si>
  <si>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</si>
  <si>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</si>
  <si>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</si>
  <si>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</si>
  <si>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</si>
  <si>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Income Statement</t>
  </si>
  <si>
    <t>Total</t>
  </si>
  <si>
    <t>Revenue</t>
  </si>
  <si>
    <t>COGS</t>
  </si>
  <si>
    <t>Gross Profit</t>
  </si>
  <si>
    <t>Gross Margin</t>
  </si>
  <si>
    <t>Operating Expenses</t>
  </si>
  <si>
    <t>Marketing Expenses</t>
  </si>
  <si>
    <t>R&amp;D Expenses</t>
  </si>
  <si>
    <t>Depreciation Expense</t>
  </si>
  <si>
    <t>Balance Sheet</t>
  </si>
  <si>
    <t>Assets</t>
  </si>
  <si>
    <t>Cash</t>
  </si>
  <si>
    <t>Inventory</t>
  </si>
  <si>
    <t>Equipment</t>
  </si>
  <si>
    <t>Acc Depreciation</t>
  </si>
  <si>
    <t>Labor Expense</t>
  </si>
  <si>
    <t>Rent Expense</t>
  </si>
  <si>
    <t>Total Operating expenses</t>
  </si>
  <si>
    <t>Operating Profit</t>
  </si>
  <si>
    <t>Operating Margin</t>
  </si>
  <si>
    <t>Interest Expense</t>
  </si>
  <si>
    <t>Income Before Taxes</t>
  </si>
  <si>
    <t>Income Tax Expense</t>
  </si>
  <si>
    <t>Net Profit</t>
  </si>
  <si>
    <t>Total Assets</t>
  </si>
  <si>
    <t>Liabilities &amp; OE</t>
  </si>
  <si>
    <t>Labor Payable</t>
  </si>
  <si>
    <t>Rent Payable</t>
  </si>
  <si>
    <t>Income Tax Payable</t>
  </si>
  <si>
    <t>Loan</t>
  </si>
  <si>
    <t>Retained Earnings</t>
  </si>
  <si>
    <t>Total Liabilities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</si>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</sst>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4B64-F32E-40FE-A2CE-326E87096680}">
  <dimension ref="A1:L53"/>
  <sheetViews>
    <sheetView tabSelected="1" topLeftCell="A29" workbookViewId="0">
      <selection activeCell="M45" sqref="M45"/>
    </sheetView>
  </sheetViews>
  <sheetFormatPr defaultRowHeight="15.5" x14ac:dyDescent="0.35"/>
  <cols>
    <col min="1" max="1" width="17.33203125" bestFit="1" customWidth="1"/>
    <col min="2" max="2" width="10" bestFit="1" customWidth="1"/>
    <col min="3" max="3" width="10.25" bestFit="1" customWidth="1"/>
    <col min="4" max="5" width="10.1640625" bestFit="1" customWidth="1"/>
    <col min="6" max="10" width="10" bestFit="1" customWidth="1"/>
    <col min="11" max="12" width="9.9140625" bestFit="1" customWidth="1"/>
  </cols>
  <sheetData>
    <row r="1" spans="1:12" x14ac:dyDescent="0.35">
      <c r="A1" t="s">
        <v>0</v>
      </c>
      <c r="B1" t="s">
        <v>1</v>
      </c>
    </row>
    <row r="2" spans="1:12" x14ac:dyDescent="0.35">
      <c r="A2" t="s">
        <v>2</v>
      </c>
      <c r="B2" s="3">
        <v>15.75</v>
      </c>
    </row>
    <row r="3" spans="1:12" x14ac:dyDescent="0.35">
      <c r="A3" t="s">
        <v>3</v>
      </c>
      <c r="B3" s="3">
        <v>6.25</v>
      </c>
    </row>
    <row r="4" spans="1:12" x14ac:dyDescent="0.35">
      <c r="A4" t="s">
        <v>4</v>
      </c>
      <c r="B4" s="1">
        <v>0.08</v>
      </c>
    </row>
    <row r="5" spans="1:12" x14ac:dyDescent="0.35">
      <c r="A5" t="s">
        <v>5</v>
      </c>
      <c r="B5">
        <v>9</v>
      </c>
    </row>
    <row r="6" spans="1:12" x14ac:dyDescent="0.35">
      <c r="A6" t="s">
        <v>6</v>
      </c>
      <c r="B6" s="1">
        <v>0.3</v>
      </c>
    </row>
    <row r="7" spans="1:12" x14ac:dyDescent="0.35">
      <c r="A7" t="s">
        <v>7</v>
      </c>
      <c r="B7">
        <v>9</v>
      </c>
    </row>
    <row r="9" spans="1:12" x14ac:dyDescent="0.35"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19</v>
      </c>
    </row>
    <row r="10" spans="1:12" x14ac:dyDescent="0.35">
      <c r="C10">
        <v>95</v>
      </c>
      <c r="D10">
        <f>ROUND(C10*(1+$B$4),0)</f>
        <v>103</v>
      </c>
      <c r="E10">
        <f t="shared" ref="E10:K10" si="0">ROUND(D10*(1+$B$4),0)</f>
        <v>111</v>
      </c>
      <c r="F10">
        <f t="shared" si="0"/>
        <v>120</v>
      </c>
      <c r="G10">
        <f t="shared" si="0"/>
        <v>130</v>
      </c>
      <c r="H10">
        <f t="shared" si="0"/>
        <v>140</v>
      </c>
      <c r="I10">
        <f t="shared" si="0"/>
        <v>151</v>
      </c>
      <c r="J10">
        <f t="shared" si="0"/>
        <v>163</v>
      </c>
      <c r="K10">
        <f t="shared" si="0"/>
        <v>176</v>
      </c>
      <c r="L10">
        <f>SUM(C10:K10)</f>
        <v>1189</v>
      </c>
    </row>
    <row r="13" spans="1:12" x14ac:dyDescent="0.35">
      <c r="A13" s="2" t="s">
        <v>18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19</v>
      </c>
    </row>
    <row r="14" spans="1:12" x14ac:dyDescent="0.35">
      <c r="A14" t="s">
        <v>20</v>
      </c>
      <c r="C14" s="4">
        <f>C10*$B$2</f>
        <v>1496.25</v>
      </c>
      <c r="D14" s="4">
        <f>D10*$B$2</f>
        <v>1622.25</v>
      </c>
      <c r="E14" s="4">
        <f>E10*$B$2</f>
        <v>1748.25</v>
      </c>
      <c r="F14" s="4">
        <f t="shared" ref="D14:K14" si="1">F10*$B$2</f>
        <v>1890</v>
      </c>
      <c r="G14" s="4">
        <f t="shared" si="1"/>
        <v>2047.5</v>
      </c>
      <c r="H14" s="4">
        <f t="shared" si="1"/>
        <v>2205</v>
      </c>
      <c r="I14" s="4">
        <f t="shared" si="1"/>
        <v>2378.25</v>
      </c>
      <c r="J14" s="4">
        <f t="shared" si="1"/>
        <v>2567.25</v>
      </c>
      <c r="K14" s="4">
        <f t="shared" si="1"/>
        <v>2772</v>
      </c>
      <c r="L14" s="5">
        <f>SUM(C14:K14)</f>
        <v>18726.75</v>
      </c>
    </row>
    <row r="15" spans="1:12" x14ac:dyDescent="0.35">
      <c r="A15" t="s">
        <v>21</v>
      </c>
      <c r="C15" s="5">
        <f>C10*$B$3</f>
        <v>593.75</v>
      </c>
      <c r="D15" s="5">
        <f>D10*$B$3</f>
        <v>643.75</v>
      </c>
      <c r="E15" s="5">
        <f t="shared" ref="D15:K15" si="2">E10*$B$3</f>
        <v>693.75</v>
      </c>
      <c r="F15" s="5">
        <f t="shared" si="2"/>
        <v>750</v>
      </c>
      <c r="G15" s="5">
        <f t="shared" si="2"/>
        <v>812.5</v>
      </c>
      <c r="H15" s="5">
        <f t="shared" si="2"/>
        <v>875</v>
      </c>
      <c r="I15" s="5">
        <f t="shared" si="2"/>
        <v>943.75</v>
      </c>
      <c r="J15" s="5">
        <f t="shared" si="2"/>
        <v>1018.75</v>
      </c>
      <c r="K15" s="5">
        <f t="shared" si="2"/>
        <v>1100</v>
      </c>
      <c r="L15" s="5">
        <f t="shared" ref="L15:L17" si="3">SUM(C15:K15)</f>
        <v>7431.25</v>
      </c>
    </row>
    <row r="16" spans="1:12" x14ac:dyDescent="0.35">
      <c r="A16" t="s">
        <v>22</v>
      </c>
      <c r="C16" s="5">
        <f>C14-C15</f>
        <v>902.5</v>
      </c>
      <c r="D16" s="5">
        <f t="shared" ref="D16:K16" si="4">D14-D15</f>
        <v>978.5</v>
      </c>
      <c r="E16" s="5">
        <f t="shared" si="4"/>
        <v>1054.5</v>
      </c>
      <c r="F16" s="5">
        <f t="shared" si="4"/>
        <v>1140</v>
      </c>
      <c r="G16" s="5">
        <f t="shared" si="4"/>
        <v>1235</v>
      </c>
      <c r="H16" s="5">
        <f t="shared" si="4"/>
        <v>1330</v>
      </c>
      <c r="I16" s="5">
        <f t="shared" si="4"/>
        <v>1434.5</v>
      </c>
      <c r="J16" s="5">
        <f t="shared" si="4"/>
        <v>1548.5</v>
      </c>
      <c r="K16" s="5">
        <f t="shared" si="4"/>
        <v>1672</v>
      </c>
      <c r="L16" s="5">
        <f t="shared" si="3"/>
        <v>11295.5</v>
      </c>
    </row>
    <row r="17" spans="1:12" x14ac:dyDescent="0.35">
      <c r="A17" t="s">
        <v>23</v>
      </c>
      <c r="C17" s="6">
        <f>C16/C14</f>
        <v>0.60317460317460314</v>
      </c>
      <c r="D17" s="6">
        <f t="shared" ref="D17:L17" si="5">D16/D14</f>
        <v>0.60317460317460314</v>
      </c>
      <c r="E17" s="6">
        <f t="shared" si="5"/>
        <v>0.60317460317460314</v>
      </c>
      <c r="F17" s="6">
        <f t="shared" si="5"/>
        <v>0.60317460317460314</v>
      </c>
      <c r="G17" s="6">
        <f t="shared" si="5"/>
        <v>0.60317460317460314</v>
      </c>
      <c r="H17" s="6">
        <f t="shared" si="5"/>
        <v>0.60317460317460314</v>
      </c>
      <c r="I17" s="6">
        <f t="shared" si="5"/>
        <v>0.60317460317460314</v>
      </c>
      <c r="J17" s="6">
        <f t="shared" si="5"/>
        <v>0.60317460317460314</v>
      </c>
      <c r="K17" s="6">
        <f t="shared" si="5"/>
        <v>0.60317460317460314</v>
      </c>
      <c r="L17" s="6">
        <f t="shared" si="5"/>
        <v>0.60317460317460314</v>
      </c>
    </row>
    <row r="19" spans="1:12" x14ac:dyDescent="0.35">
      <c r="A19" t="s">
        <v>24</v>
      </c>
    </row>
    <row r="20" spans="1:12" x14ac:dyDescent="0.35">
      <c r="A20" t="s">
        <v>25</v>
      </c>
      <c r="C20" s="4">
        <v>400</v>
      </c>
      <c r="D20" s="4">
        <v>400</v>
      </c>
      <c r="E20" s="4">
        <v>400</v>
      </c>
      <c r="F20" s="4">
        <v>250</v>
      </c>
      <c r="G20" s="4">
        <v>250</v>
      </c>
      <c r="H20" s="4">
        <v>250</v>
      </c>
      <c r="I20" s="4">
        <v>250</v>
      </c>
      <c r="J20" s="4">
        <v>250</v>
      </c>
      <c r="K20" s="4">
        <v>250</v>
      </c>
      <c r="L20" s="4">
        <f>SUM(C20:K20)</f>
        <v>2700</v>
      </c>
    </row>
    <row r="21" spans="1:12" x14ac:dyDescent="0.35">
      <c r="A21" t="s">
        <v>26</v>
      </c>
      <c r="C21" s="4">
        <v>175</v>
      </c>
      <c r="D21" s="4">
        <v>175</v>
      </c>
      <c r="E21" s="4">
        <v>175</v>
      </c>
      <c r="F21" s="4">
        <v>175</v>
      </c>
      <c r="G21" s="4">
        <v>175</v>
      </c>
      <c r="H21" s="4">
        <v>175</v>
      </c>
      <c r="I21" s="4">
        <v>175</v>
      </c>
      <c r="J21" s="4">
        <v>175</v>
      </c>
      <c r="K21" s="4">
        <v>175</v>
      </c>
      <c r="L21" s="4">
        <f t="shared" ref="L21:L24" si="6">SUM(C21:K21)</f>
        <v>1575</v>
      </c>
    </row>
    <row r="22" spans="1:12" x14ac:dyDescent="0.35">
      <c r="A22" t="s">
        <v>27</v>
      </c>
      <c r="C22" s="4">
        <f>B41/B5</f>
        <v>66.666666666666671</v>
      </c>
      <c r="D22" s="4">
        <f>C22</f>
        <v>66.666666666666671</v>
      </c>
      <c r="E22" s="4">
        <f t="shared" ref="E22:K22" si="7">D22</f>
        <v>66.666666666666671</v>
      </c>
      <c r="F22" s="4">
        <f t="shared" si="7"/>
        <v>66.666666666666671</v>
      </c>
      <c r="G22" s="4">
        <f t="shared" si="7"/>
        <v>66.666666666666671</v>
      </c>
      <c r="H22" s="4">
        <f t="shared" si="7"/>
        <v>66.666666666666671</v>
      </c>
      <c r="I22" s="4">
        <f t="shared" si="7"/>
        <v>66.666666666666671</v>
      </c>
      <c r="J22" s="4">
        <f t="shared" si="7"/>
        <v>66.666666666666671</v>
      </c>
      <c r="K22" s="4">
        <f t="shared" si="7"/>
        <v>66.666666666666671</v>
      </c>
      <c r="L22" s="4">
        <f t="shared" si="6"/>
        <v>600</v>
      </c>
    </row>
    <row r="23" spans="1:12" x14ac:dyDescent="0.35">
      <c r="A23" t="s">
        <v>34</v>
      </c>
      <c r="C23" s="4">
        <v>340</v>
      </c>
      <c r="D23" s="4">
        <v>340</v>
      </c>
      <c r="E23" s="4">
        <v>340</v>
      </c>
      <c r="F23" s="4">
        <v>340</v>
      </c>
      <c r="G23" s="4">
        <v>340</v>
      </c>
      <c r="H23" s="4">
        <v>340</v>
      </c>
      <c r="I23" s="4">
        <v>340</v>
      </c>
      <c r="J23" s="4">
        <v>340</v>
      </c>
      <c r="K23" s="4">
        <v>340</v>
      </c>
      <c r="L23" s="4">
        <f t="shared" si="6"/>
        <v>3060</v>
      </c>
    </row>
    <row r="24" spans="1:12" x14ac:dyDescent="0.35">
      <c r="A24" t="s">
        <v>35</v>
      </c>
      <c r="C24" s="4">
        <v>35</v>
      </c>
      <c r="D24" s="4">
        <v>35</v>
      </c>
      <c r="E24" s="4">
        <v>35</v>
      </c>
      <c r="F24" s="4">
        <v>35</v>
      </c>
      <c r="G24" s="4">
        <v>35</v>
      </c>
      <c r="H24" s="4">
        <v>35</v>
      </c>
      <c r="I24" s="4">
        <v>35</v>
      </c>
      <c r="J24" s="4">
        <v>35</v>
      </c>
      <c r="K24" s="4">
        <v>35</v>
      </c>
      <c r="L24" s="4">
        <f t="shared" si="6"/>
        <v>315</v>
      </c>
    </row>
    <row r="25" spans="1:12" x14ac:dyDescent="0.35">
      <c r="A25" t="s">
        <v>36</v>
      </c>
      <c r="C25" s="4">
        <f>SUM(C20:C24)</f>
        <v>1016.6666666666666</v>
      </c>
      <c r="D25" s="4">
        <f t="shared" ref="D25:K25" si="8">SUM(D20:D24)</f>
        <v>1016.6666666666666</v>
      </c>
      <c r="E25" s="4">
        <f t="shared" si="8"/>
        <v>1016.6666666666666</v>
      </c>
      <c r="F25" s="4">
        <f t="shared" si="8"/>
        <v>866.66666666666674</v>
      </c>
      <c r="G25" s="4">
        <f t="shared" si="8"/>
        <v>866.66666666666674</v>
      </c>
      <c r="H25" s="4">
        <f t="shared" si="8"/>
        <v>866.66666666666674</v>
      </c>
      <c r="I25" s="4">
        <f t="shared" si="8"/>
        <v>866.66666666666674</v>
      </c>
      <c r="J25" s="4">
        <f t="shared" si="8"/>
        <v>866.66666666666674</v>
      </c>
      <c r="K25" s="4">
        <f t="shared" si="8"/>
        <v>866.66666666666674</v>
      </c>
      <c r="L25" s="4">
        <f>SUM(L20:L24)</f>
        <v>8250</v>
      </c>
    </row>
    <row r="27" spans="1:12" x14ac:dyDescent="0.35">
      <c r="A27" t="s">
        <v>37</v>
      </c>
      <c r="C27" s="5">
        <f>C16-C25</f>
        <v>-114.16666666666663</v>
      </c>
      <c r="D27" s="5">
        <f t="shared" ref="D27:K27" si="9">D16-D25</f>
        <v>-38.166666666666629</v>
      </c>
      <c r="E27" s="5">
        <f t="shared" si="9"/>
        <v>37.833333333333371</v>
      </c>
      <c r="F27" s="5">
        <f t="shared" si="9"/>
        <v>273.33333333333326</v>
      </c>
      <c r="G27" s="5">
        <f t="shared" si="9"/>
        <v>368.33333333333326</v>
      </c>
      <c r="H27" s="5">
        <f t="shared" si="9"/>
        <v>463.33333333333326</v>
      </c>
      <c r="I27" s="5">
        <f t="shared" si="9"/>
        <v>567.83333333333326</v>
      </c>
      <c r="J27" s="5">
        <f t="shared" si="9"/>
        <v>681.83333333333326</v>
      </c>
      <c r="K27" s="5">
        <f t="shared" si="9"/>
        <v>805.33333333333326</v>
      </c>
      <c r="L27" s="5">
        <f>SUM(C27:K27)</f>
        <v>3045.4999999999991</v>
      </c>
    </row>
    <row r="28" spans="1:12" x14ac:dyDescent="0.35">
      <c r="A28" t="s">
        <v>38</v>
      </c>
      <c r="C28" s="6">
        <f>C27/C14</f>
        <v>-7.6301865775549954E-2</v>
      </c>
      <c r="D28" s="6">
        <f t="shared" ref="D28:L28" si="10">D27/D14</f>
        <v>-2.3526994400780786E-2</v>
      </c>
      <c r="E28" s="6">
        <f t="shared" si="10"/>
        <v>2.1640688307354997E-2</v>
      </c>
      <c r="F28" s="6">
        <f t="shared" si="10"/>
        <v>0.14462081128747792</v>
      </c>
      <c r="G28" s="6">
        <f t="shared" si="10"/>
        <v>0.17989417989417986</v>
      </c>
      <c r="H28" s="6">
        <f t="shared" si="10"/>
        <v>0.21012849584278151</v>
      </c>
      <c r="I28" s="6">
        <f t="shared" si="10"/>
        <v>0.23876099372788112</v>
      </c>
      <c r="J28" s="6">
        <f t="shared" si="10"/>
        <v>0.26558898951536986</v>
      </c>
      <c r="K28" s="6">
        <f t="shared" si="10"/>
        <v>0.29052429052429052</v>
      </c>
      <c r="L28" s="6">
        <f t="shared" si="10"/>
        <v>0.16262832579064701</v>
      </c>
    </row>
    <row r="29" spans="1:12" x14ac:dyDescent="0.35">
      <c r="L29" s="5"/>
    </row>
    <row r="30" spans="1:12" x14ac:dyDescent="0.35">
      <c r="A30" t="s">
        <v>39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5">
        <f t="shared" ref="L28:L32" si="11">SUM(C30:K30)</f>
        <v>0</v>
      </c>
    </row>
    <row r="31" spans="1:12" x14ac:dyDescent="0.35">
      <c r="A31" t="s">
        <v>40</v>
      </c>
      <c r="C31" s="5">
        <f>C27-C30</f>
        <v>-114.16666666666663</v>
      </c>
      <c r="D31" s="5">
        <f t="shared" ref="D31:K31" si="12">D27-D30</f>
        <v>-38.166666666666629</v>
      </c>
      <c r="E31" s="5">
        <f t="shared" si="12"/>
        <v>37.833333333333371</v>
      </c>
      <c r="F31" s="5">
        <f t="shared" si="12"/>
        <v>273.33333333333326</v>
      </c>
      <c r="G31" s="5">
        <f t="shared" si="12"/>
        <v>368.33333333333326</v>
      </c>
      <c r="H31" s="5">
        <f t="shared" si="12"/>
        <v>463.33333333333326</v>
      </c>
      <c r="I31" s="5">
        <f t="shared" si="12"/>
        <v>567.83333333333326</v>
      </c>
      <c r="J31" s="5">
        <f t="shared" si="12"/>
        <v>681.83333333333326</v>
      </c>
      <c r="K31" s="5">
        <f t="shared" si="12"/>
        <v>805.33333333333326</v>
      </c>
      <c r="L31" s="5">
        <f t="shared" si="11"/>
        <v>3045.4999999999991</v>
      </c>
    </row>
    <row r="32" spans="1:12" x14ac:dyDescent="0.35">
      <c r="A32" t="s">
        <v>41</v>
      </c>
      <c r="C32" s="5">
        <f>C31*$B$6</f>
        <v>-34.249999999999986</v>
      </c>
      <c r="D32" s="5">
        <f t="shared" ref="D32:K32" si="13">D31*$B$6</f>
        <v>-11.449999999999989</v>
      </c>
      <c r="E32" s="5">
        <f t="shared" si="13"/>
        <v>11.35000000000001</v>
      </c>
      <c r="F32" s="5">
        <f t="shared" si="13"/>
        <v>81.999999999999972</v>
      </c>
      <c r="G32" s="5">
        <f t="shared" si="13"/>
        <v>110.49999999999997</v>
      </c>
      <c r="H32" s="5">
        <f t="shared" si="13"/>
        <v>138.99999999999997</v>
      </c>
      <c r="I32" s="5">
        <f t="shared" si="13"/>
        <v>170.34999999999997</v>
      </c>
      <c r="J32" s="5">
        <f t="shared" si="13"/>
        <v>204.54999999999998</v>
      </c>
      <c r="K32" s="5">
        <f t="shared" si="13"/>
        <v>241.59999999999997</v>
      </c>
      <c r="L32" s="5">
        <f t="shared" si="11"/>
        <v>913.64999999999986</v>
      </c>
    </row>
    <row r="33" spans="1:12" x14ac:dyDescent="0.35">
      <c r="A33" t="s">
        <v>42</v>
      </c>
      <c r="C33" s="5">
        <f>C31-C32</f>
        <v>-79.916666666666643</v>
      </c>
      <c r="D33" s="5">
        <f t="shared" ref="D33:L33" si="14">D31-D32</f>
        <v>-26.71666666666664</v>
      </c>
      <c r="E33" s="5">
        <f t="shared" si="14"/>
        <v>26.483333333333363</v>
      </c>
      <c r="F33" s="5">
        <f t="shared" si="14"/>
        <v>191.33333333333329</v>
      </c>
      <c r="G33" s="5">
        <f t="shared" si="14"/>
        <v>257.83333333333326</v>
      </c>
      <c r="H33" s="5">
        <f t="shared" si="14"/>
        <v>324.33333333333326</v>
      </c>
      <c r="I33" s="5">
        <f t="shared" si="14"/>
        <v>397.48333333333329</v>
      </c>
      <c r="J33" s="5">
        <f t="shared" si="14"/>
        <v>477.2833333333333</v>
      </c>
      <c r="K33" s="5">
        <f t="shared" si="14"/>
        <v>563.73333333333335</v>
      </c>
      <c r="L33" s="5">
        <f t="shared" si="14"/>
        <v>2131.8499999999995</v>
      </c>
    </row>
    <row r="37" spans="1:12" x14ac:dyDescent="0.35">
      <c r="A37" s="2" t="s">
        <v>28</v>
      </c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  <c r="I37" t="s">
        <v>15</v>
      </c>
      <c r="J37" t="s">
        <v>16</v>
      </c>
      <c r="K37" t="s">
        <v>17</v>
      </c>
    </row>
    <row r="38" spans="1:12" x14ac:dyDescent="0.35">
      <c r="A38" t="s">
        <v>29</v>
      </c>
    </row>
    <row r="39" spans="1:12" x14ac:dyDescent="0.35">
      <c r="A39" t="s">
        <v>30</v>
      </c>
      <c r="B39" s="4">
        <v>100</v>
      </c>
      <c r="C39" s="4">
        <v>363</v>
      </c>
      <c r="D39" s="4">
        <v>702</v>
      </c>
      <c r="E39" s="4">
        <v>1110</v>
      </c>
      <c r="F39" s="4">
        <v>1744</v>
      </c>
      <c r="G39" s="4">
        <v>2474</v>
      </c>
      <c r="H39" s="4">
        <v>3290</v>
      </c>
      <c r="I39" s="4">
        <v>4204</v>
      </c>
      <c r="J39" s="4">
        <v>5223</v>
      </c>
      <c r="K39" s="4">
        <v>2132</v>
      </c>
    </row>
    <row r="40" spans="1:12" x14ac:dyDescent="0.35">
      <c r="A40" t="s">
        <v>31</v>
      </c>
      <c r="B40" s="5">
        <f>(C15/7)*$B$7</f>
        <v>763.39285714285711</v>
      </c>
      <c r="C40" s="5">
        <f t="shared" ref="C40:J40" si="15">(D15/7)*$B$7</f>
        <v>827.67857142857133</v>
      </c>
      <c r="D40" s="5">
        <f t="shared" si="15"/>
        <v>891.96428571428578</v>
      </c>
      <c r="E40" s="5">
        <f t="shared" si="15"/>
        <v>964.28571428571422</v>
      </c>
      <c r="F40" s="5">
        <f t="shared" si="15"/>
        <v>1044.6428571428571</v>
      </c>
      <c r="G40" s="5">
        <f t="shared" si="15"/>
        <v>1125</v>
      </c>
      <c r="H40" s="5">
        <f t="shared" si="15"/>
        <v>1213.3928571428573</v>
      </c>
      <c r="I40" s="5">
        <f t="shared" si="15"/>
        <v>1309.8214285714284</v>
      </c>
      <c r="J40" s="5">
        <f t="shared" si="15"/>
        <v>1414.2857142857142</v>
      </c>
      <c r="K40" s="3">
        <v>0</v>
      </c>
    </row>
    <row r="41" spans="1:12" x14ac:dyDescent="0.35">
      <c r="A41" t="s">
        <v>32</v>
      </c>
      <c r="B41">
        <v>600</v>
      </c>
      <c r="C41">
        <v>600</v>
      </c>
      <c r="D41">
        <v>600</v>
      </c>
      <c r="E41">
        <v>600</v>
      </c>
      <c r="F41">
        <v>600</v>
      </c>
      <c r="G41">
        <v>600</v>
      </c>
      <c r="H41">
        <v>600</v>
      </c>
      <c r="I41">
        <v>600</v>
      </c>
      <c r="J41">
        <v>600</v>
      </c>
      <c r="K41">
        <v>600</v>
      </c>
    </row>
    <row r="42" spans="1:12" x14ac:dyDescent="0.35">
      <c r="A42" t="s">
        <v>33</v>
      </c>
      <c r="C42" s="5">
        <f>-C22</f>
        <v>-66.666666666666671</v>
      </c>
      <c r="D42" s="5">
        <f>C42-D22</f>
        <v>-133.33333333333334</v>
      </c>
      <c r="E42" s="5">
        <f t="shared" ref="E42:K42" si="16">D42-E22</f>
        <v>-200</v>
      </c>
      <c r="F42" s="5">
        <f t="shared" si="16"/>
        <v>-266.66666666666669</v>
      </c>
      <c r="G42" s="5">
        <f t="shared" si="16"/>
        <v>-333.33333333333337</v>
      </c>
      <c r="H42" s="5">
        <f t="shared" si="16"/>
        <v>-400.00000000000006</v>
      </c>
      <c r="I42" s="5">
        <f t="shared" si="16"/>
        <v>-466.66666666666674</v>
      </c>
      <c r="J42" s="5">
        <f t="shared" si="16"/>
        <v>-533.33333333333337</v>
      </c>
      <c r="K42" s="5">
        <f t="shared" si="16"/>
        <v>-600</v>
      </c>
    </row>
    <row r="43" spans="1:12" x14ac:dyDescent="0.35">
      <c r="A43" t="s">
        <v>43</v>
      </c>
      <c r="B43" s="4">
        <f>SUM(B39:B42)</f>
        <v>1463.3928571428571</v>
      </c>
      <c r="C43" s="4">
        <f t="shared" ref="C43:K43" si="17">SUM(C39:C42)</f>
        <v>1724.0119047619046</v>
      </c>
      <c r="D43" s="4">
        <f t="shared" si="17"/>
        <v>2060.6309523809523</v>
      </c>
      <c r="E43" s="4">
        <f t="shared" si="17"/>
        <v>2474.2857142857142</v>
      </c>
      <c r="F43" s="4">
        <f t="shared" si="17"/>
        <v>3121.9761904761904</v>
      </c>
      <c r="G43" s="4">
        <f t="shared" si="17"/>
        <v>3865.6666666666665</v>
      </c>
      <c r="H43" s="4">
        <f t="shared" si="17"/>
        <v>4703.3928571428569</v>
      </c>
      <c r="I43" s="4">
        <f t="shared" si="17"/>
        <v>5647.1547619047615</v>
      </c>
      <c r="J43" s="4">
        <f t="shared" si="17"/>
        <v>6703.9523809523807</v>
      </c>
      <c r="K43" s="4">
        <f t="shared" si="17"/>
        <v>2132</v>
      </c>
    </row>
    <row r="45" spans="1:12" x14ac:dyDescent="0.35">
      <c r="A45" t="s">
        <v>44</v>
      </c>
    </row>
    <row r="46" spans="1:12" x14ac:dyDescent="0.35">
      <c r="A46" t="s">
        <v>45</v>
      </c>
      <c r="C46" s="5">
        <f>C23</f>
        <v>340</v>
      </c>
      <c r="D46" s="5">
        <f>C46+D23</f>
        <v>680</v>
      </c>
      <c r="E46" s="5">
        <f t="shared" ref="E46:J46" si="18">D46+E23</f>
        <v>1020</v>
      </c>
      <c r="F46" s="5">
        <f t="shared" si="18"/>
        <v>1360</v>
      </c>
      <c r="G46" s="5">
        <f t="shared" si="18"/>
        <v>1700</v>
      </c>
      <c r="H46" s="5">
        <f t="shared" si="18"/>
        <v>2040</v>
      </c>
      <c r="I46" s="5">
        <f t="shared" si="18"/>
        <v>2380</v>
      </c>
      <c r="J46" s="5">
        <f t="shared" si="18"/>
        <v>2720</v>
      </c>
      <c r="K46" s="3">
        <v>0</v>
      </c>
    </row>
    <row r="47" spans="1:12" x14ac:dyDescent="0.35">
      <c r="A47" t="s">
        <v>46</v>
      </c>
      <c r="C47" s="5">
        <f>C24</f>
        <v>35</v>
      </c>
      <c r="D47" s="5">
        <f>C47+D24</f>
        <v>70</v>
      </c>
      <c r="E47" s="5">
        <f t="shared" ref="E47:J47" si="19">D47+E24</f>
        <v>105</v>
      </c>
      <c r="F47" s="5">
        <f t="shared" si="19"/>
        <v>140</v>
      </c>
      <c r="G47" s="5">
        <f t="shared" si="19"/>
        <v>175</v>
      </c>
      <c r="H47" s="5">
        <f t="shared" si="19"/>
        <v>210</v>
      </c>
      <c r="I47" s="5">
        <f t="shared" si="19"/>
        <v>245</v>
      </c>
      <c r="J47" s="5">
        <f t="shared" si="19"/>
        <v>280</v>
      </c>
      <c r="K47" s="3">
        <v>0</v>
      </c>
    </row>
    <row r="48" spans="1:12" x14ac:dyDescent="0.35">
      <c r="A48" t="s">
        <v>47</v>
      </c>
      <c r="C48" s="5">
        <f>C32</f>
        <v>-34.249999999999986</v>
      </c>
      <c r="D48" s="5">
        <f>C48+D32</f>
        <v>-45.699999999999974</v>
      </c>
      <c r="E48" s="5">
        <f t="shared" ref="E48:J48" si="20">D48+E32</f>
        <v>-34.349999999999966</v>
      </c>
      <c r="F48" s="5">
        <f t="shared" si="20"/>
        <v>47.650000000000006</v>
      </c>
      <c r="G48" s="5">
        <f t="shared" si="20"/>
        <v>158.14999999999998</v>
      </c>
      <c r="H48" s="5">
        <f t="shared" si="20"/>
        <v>297.14999999999998</v>
      </c>
      <c r="I48" s="5">
        <f t="shared" si="20"/>
        <v>467.49999999999994</v>
      </c>
      <c r="J48" s="5">
        <f t="shared" si="20"/>
        <v>672.05</v>
      </c>
      <c r="K48" s="3">
        <v>0</v>
      </c>
    </row>
    <row r="49" spans="1:11" x14ac:dyDescent="0.35">
      <c r="A49" t="s">
        <v>48</v>
      </c>
      <c r="B49" s="4">
        <v>1463.39</v>
      </c>
      <c r="C49" s="4">
        <v>1463.39</v>
      </c>
      <c r="D49" s="4">
        <v>1463.39</v>
      </c>
      <c r="E49" s="4">
        <v>1463.39</v>
      </c>
      <c r="F49" s="4">
        <v>1463.39</v>
      </c>
      <c r="G49" s="4">
        <v>1463.39</v>
      </c>
      <c r="H49" s="4">
        <v>1463.39</v>
      </c>
      <c r="I49" s="4">
        <v>1463.39</v>
      </c>
      <c r="J49" s="4">
        <v>1463.39</v>
      </c>
      <c r="K49" s="3">
        <v>0</v>
      </c>
    </row>
    <row r="50" spans="1:11" x14ac:dyDescent="0.35">
      <c r="A50" t="s">
        <v>49</v>
      </c>
      <c r="C50" s="5">
        <f>C33</f>
        <v>-79.916666666666643</v>
      </c>
      <c r="D50" s="5">
        <f>C50+D33</f>
        <v>-106.63333333333328</v>
      </c>
      <c r="E50" s="5">
        <f t="shared" ref="E50:K50" si="21">D50+E33</f>
        <v>-80.14999999999992</v>
      </c>
      <c r="F50" s="5">
        <f t="shared" si="21"/>
        <v>111.18333333333337</v>
      </c>
      <c r="G50" s="5">
        <f t="shared" si="21"/>
        <v>369.01666666666665</v>
      </c>
      <c r="H50" s="5">
        <f t="shared" si="21"/>
        <v>693.34999999999991</v>
      </c>
      <c r="I50" s="5">
        <f t="shared" si="21"/>
        <v>1090.8333333333333</v>
      </c>
      <c r="J50" s="5">
        <f t="shared" si="21"/>
        <v>1568.1166666666666</v>
      </c>
      <c r="K50" s="5">
        <f t="shared" si="21"/>
        <v>2131.85</v>
      </c>
    </row>
    <row r="51" spans="1:11" x14ac:dyDescent="0.35">
      <c r="A51" t="s">
        <v>50</v>
      </c>
      <c r="B51" s="4">
        <f>SUM(B46:B50)</f>
        <v>1463.39</v>
      </c>
      <c r="C51" s="4">
        <f t="shared" ref="C51:K51" si="22">SUM(C46:C50)</f>
        <v>1724.2233333333334</v>
      </c>
      <c r="D51" s="4">
        <f t="shared" si="22"/>
        <v>2061.0566666666668</v>
      </c>
      <c r="E51" s="4">
        <f t="shared" si="22"/>
        <v>2473.89</v>
      </c>
      <c r="F51" s="4">
        <f t="shared" si="22"/>
        <v>3122.2233333333334</v>
      </c>
      <c r="G51" s="4">
        <f t="shared" si="22"/>
        <v>3865.5566666666664</v>
      </c>
      <c r="H51" s="4">
        <f t="shared" si="22"/>
        <v>4703.8899999999994</v>
      </c>
      <c r="I51" s="4">
        <f t="shared" si="22"/>
        <v>5646.7233333333334</v>
      </c>
      <c r="J51" s="4">
        <f t="shared" si="22"/>
        <v>6703.5566666666673</v>
      </c>
      <c r="K51" s="4">
        <f t="shared" si="22"/>
        <v>2131.85</v>
      </c>
    </row>
    <row r="53" spans="1:11" x14ac:dyDescent="0.35">
      <c r="A53" t="s">
        <v>51</v>
      </c>
      <c r="B53" s="5">
        <f>B51-B43</f>
        <v>-2.8571428570103308E-3</v>
      </c>
      <c r="C53" s="5">
        <f t="shared" ref="C53:K53" si="23">C51-C43</f>
        <v>0.21142857142876892</v>
      </c>
      <c r="D53" s="5">
        <f t="shared" si="23"/>
        <v>0.42571428571454817</v>
      </c>
      <c r="E53" s="5">
        <f t="shared" si="23"/>
        <v>-0.39571428571434808</v>
      </c>
      <c r="F53" s="5">
        <f t="shared" si="23"/>
        <v>0.24714285714298967</v>
      </c>
      <c r="G53" s="5">
        <f t="shared" si="23"/>
        <v>-0.11000000000012733</v>
      </c>
      <c r="H53" s="5">
        <f t="shared" si="23"/>
        <v>0.49714285714253492</v>
      </c>
      <c r="I53" s="5">
        <f t="shared" si="23"/>
        <v>-0.43142857142811408</v>
      </c>
      <c r="J53" s="5">
        <f t="shared" si="23"/>
        <v>-0.39571428571343858</v>
      </c>
      <c r="K53" s="5">
        <f t="shared" si="23"/>
        <v>-0.15000000000009095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Allen</dc:creator>
  <cp:lastModifiedBy>Tanner Allen</cp:lastModifiedBy>
  <dcterms:created xsi:type="dcterms:W3CDTF">2022-12-01T15:12:21Z</dcterms:created>
  <dcterms:modified xsi:type="dcterms:W3CDTF">2022-12-01T15:37:21Z</dcterms:modified>
</cp:coreProperties>
</file>