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ner\Desktop\tbpGit\data\"/>
    </mc:Choice>
  </mc:AlternateContent>
  <bookViews>
    <workbookView xWindow="0" yWindow="0" windowWidth="19200" windowHeight="7310" firstSheet="3" activeTab="5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  <sheet name="Sheet7" sheetId="7" r:id="rId7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C17" i="6"/>
  <c r="G12" i="7"/>
  <c r="G11" i="7"/>
  <c r="B12" i="7"/>
  <c r="C12" i="7"/>
  <c r="D12" i="7"/>
  <c r="E12" i="7"/>
  <c r="F12" i="7"/>
  <c r="F11" i="7"/>
  <c r="C11" i="7"/>
  <c r="D11" i="7"/>
  <c r="E11" i="7"/>
  <c r="B11" i="7"/>
  <c r="R12" i="6" l="1"/>
  <c r="R15" i="6" s="1"/>
  <c r="R13" i="6"/>
  <c r="R14" i="6"/>
  <c r="R9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Q15" i="6" s="1"/>
  <c r="P12" i="6"/>
  <c r="P15" i="6" s="1"/>
  <c r="O12" i="6"/>
  <c r="O15" i="6" s="1"/>
  <c r="N12" i="6"/>
  <c r="N15" i="6" s="1"/>
  <c r="M12" i="6"/>
  <c r="M15" i="6" s="1"/>
  <c r="L12" i="6"/>
  <c r="L15" i="6" s="1"/>
  <c r="K12" i="6"/>
  <c r="K15" i="6" s="1"/>
  <c r="J12" i="6"/>
  <c r="J15" i="6" s="1"/>
  <c r="I12" i="6"/>
  <c r="I15" i="6" s="1"/>
  <c r="H12" i="6"/>
  <c r="H15" i="6" s="1"/>
  <c r="G12" i="6"/>
  <c r="G15" i="6" s="1"/>
  <c r="F12" i="6"/>
  <c r="F15" i="6" s="1"/>
  <c r="E12" i="6"/>
  <c r="E15" i="6" s="1"/>
  <c r="D12" i="6"/>
  <c r="D15" i="6" s="1"/>
  <c r="C12" i="6"/>
  <c r="C15" i="6" s="1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N14" i="5" l="1"/>
  <c r="M14" i="5"/>
  <c r="L14" i="5"/>
  <c r="K14" i="5"/>
  <c r="J14" i="5"/>
  <c r="I14" i="5"/>
  <c r="H14" i="5"/>
  <c r="G14" i="5"/>
  <c r="F14" i="5"/>
  <c r="E14" i="5"/>
  <c r="D14" i="5"/>
  <c r="C14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N9" i="5"/>
  <c r="N12" i="5" s="1"/>
  <c r="M9" i="5"/>
  <c r="M12" i="5" s="1"/>
  <c r="L9" i="5"/>
  <c r="L12" i="5" s="1"/>
  <c r="K9" i="5"/>
  <c r="K12" i="5" s="1"/>
  <c r="J9" i="5"/>
  <c r="J12" i="5" s="1"/>
  <c r="I9" i="5"/>
  <c r="I12" i="5" s="1"/>
  <c r="H9" i="5"/>
  <c r="H12" i="5" s="1"/>
  <c r="G9" i="5"/>
  <c r="G12" i="5" s="1"/>
  <c r="F9" i="5"/>
  <c r="F12" i="5" s="1"/>
  <c r="E9" i="5"/>
  <c r="E12" i="5" s="1"/>
  <c r="D9" i="5"/>
  <c r="D12" i="5" s="1"/>
  <c r="C9" i="5"/>
  <c r="C12" i="5" s="1"/>
  <c r="N6" i="5"/>
  <c r="M6" i="5"/>
  <c r="L6" i="5"/>
  <c r="K6" i="5"/>
  <c r="J6" i="5"/>
  <c r="I6" i="5"/>
  <c r="H6" i="5"/>
  <c r="G6" i="5"/>
  <c r="F6" i="5"/>
  <c r="E6" i="5"/>
  <c r="D6" i="5"/>
  <c r="C6" i="5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4" i="3"/>
  <c r="Q9" i="3" l="1"/>
  <c r="Q10" i="3"/>
  <c r="Q11" i="3"/>
  <c r="Q12" i="3"/>
  <c r="Q6" i="3"/>
  <c r="P9" i="3"/>
  <c r="P10" i="3"/>
  <c r="P11" i="3"/>
  <c r="P12" i="3"/>
  <c r="P6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11" i="3"/>
  <c r="C10" i="3"/>
  <c r="D9" i="3"/>
  <c r="D12" i="3" s="1"/>
  <c r="E9" i="3"/>
  <c r="E12" i="3" s="1"/>
  <c r="F9" i="3"/>
  <c r="F12" i="3" s="1"/>
  <c r="G9" i="3"/>
  <c r="G12" i="3" s="1"/>
  <c r="H9" i="3"/>
  <c r="H12" i="3" s="1"/>
  <c r="I9" i="3"/>
  <c r="I12" i="3" s="1"/>
  <c r="J9" i="3"/>
  <c r="J12" i="3" s="1"/>
  <c r="K9" i="3"/>
  <c r="K12" i="3" s="1"/>
  <c r="L9" i="3"/>
  <c r="L12" i="3" s="1"/>
  <c r="M9" i="3"/>
  <c r="M12" i="3" s="1"/>
  <c r="N9" i="3"/>
  <c r="N12" i="3" s="1"/>
  <c r="O9" i="3"/>
  <c r="O12" i="3" s="1"/>
  <c r="C9" i="3"/>
  <c r="C12" i="3" s="1"/>
  <c r="D6" i="3"/>
  <c r="E6" i="3"/>
  <c r="F6" i="3"/>
  <c r="G6" i="3"/>
  <c r="H6" i="3"/>
  <c r="I6" i="3"/>
  <c r="J6" i="3"/>
  <c r="K6" i="3"/>
  <c r="L6" i="3"/>
  <c r="M6" i="3"/>
  <c r="N6" i="3"/>
  <c r="O6" i="3"/>
  <c r="C6" i="3"/>
  <c r="M19" i="2" l="1"/>
  <c r="L19" i="2"/>
  <c r="K19" i="2"/>
  <c r="I19" i="2"/>
  <c r="F19" i="2"/>
  <c r="M18" i="2"/>
  <c r="L18" i="2"/>
  <c r="K18" i="2"/>
  <c r="I18" i="2"/>
  <c r="F18" i="2"/>
  <c r="L17" i="2"/>
  <c r="K17" i="2"/>
  <c r="I17" i="2"/>
  <c r="M17" i="2" s="1"/>
  <c r="F17" i="2"/>
  <c r="M6" i="2"/>
  <c r="M7" i="2"/>
  <c r="M8" i="2"/>
  <c r="M9" i="2"/>
  <c r="M10" i="2"/>
  <c r="M11" i="2"/>
  <c r="M12" i="2"/>
  <c r="L6" i="2"/>
  <c r="L7" i="2"/>
  <c r="L8" i="2"/>
  <c r="L9" i="2"/>
  <c r="L10" i="2"/>
  <c r="L11" i="2"/>
  <c r="L12" i="2"/>
  <c r="L13" i="2"/>
  <c r="L14" i="2"/>
  <c r="L15" i="2"/>
  <c r="L16" i="2"/>
  <c r="K6" i="2"/>
  <c r="K7" i="2"/>
  <c r="K8" i="2"/>
  <c r="K9" i="2"/>
  <c r="K10" i="2"/>
  <c r="K11" i="2"/>
  <c r="K12" i="2"/>
  <c r="K13" i="2"/>
  <c r="K14" i="2"/>
  <c r="K15" i="2"/>
  <c r="K16" i="2"/>
  <c r="M5" i="2"/>
  <c r="L5" i="2"/>
  <c r="K5" i="2"/>
  <c r="F7" i="2"/>
  <c r="I6" i="2"/>
  <c r="I7" i="2"/>
  <c r="I8" i="2"/>
  <c r="I9" i="2"/>
  <c r="I10" i="2"/>
  <c r="I11" i="2"/>
  <c r="I12" i="2"/>
  <c r="I13" i="2"/>
  <c r="M13" i="2" s="1"/>
  <c r="I14" i="2"/>
  <c r="M14" i="2" s="1"/>
  <c r="I15" i="2"/>
  <c r="M15" i="2" s="1"/>
  <c r="I16" i="2"/>
  <c r="M16" i="2" s="1"/>
  <c r="F6" i="2"/>
  <c r="F8" i="2"/>
  <c r="F9" i="2"/>
  <c r="F10" i="2"/>
  <c r="F11" i="2"/>
  <c r="F12" i="2"/>
  <c r="F13" i="2"/>
  <c r="F14" i="2"/>
  <c r="F15" i="2"/>
  <c r="F16" i="2"/>
  <c r="I5" i="2"/>
  <c r="F5" i="2"/>
  <c r="E23" i="1"/>
  <c r="E19" i="1"/>
  <c r="E15" i="1"/>
  <c r="E11" i="1"/>
  <c r="E7" i="1"/>
</calcChain>
</file>

<file path=xl/sharedStrings.xml><?xml version="1.0" encoding="utf-8"?>
<sst xmlns="http://schemas.openxmlformats.org/spreadsheetml/2006/main" count="117" uniqueCount="74">
  <si>
    <t>Num Cities</t>
  </si>
  <si>
    <t>Time</t>
  </si>
  <si>
    <t>CUTOFF = 9</t>
  </si>
  <si>
    <t>CUTPERCENT = .3</t>
  </si>
  <si>
    <t>Work</t>
  </si>
  <si>
    <t>xy Range</t>
  </si>
  <si>
    <t>Results using random test sets</t>
  </si>
  <si>
    <t>AVG(100)</t>
  </si>
  <si>
    <t>AVG(200)</t>
  </si>
  <si>
    <t>AVG(500)</t>
  </si>
  <si>
    <t>AVG(1000)</t>
  </si>
  <si>
    <t>AVG(2000)</t>
  </si>
  <si>
    <t>Running 100 random tours</t>
  </si>
  <si>
    <t>Range</t>
  </si>
  <si>
    <t>PreO</t>
  </si>
  <si>
    <t>AvgTime</t>
  </si>
  <si>
    <t>PostO</t>
  </si>
  <si>
    <t>TimeDif</t>
  </si>
  <si>
    <t>AvgWork</t>
  </si>
  <si>
    <t>WorkDif</t>
  </si>
  <si>
    <t>Ajusted Work Values</t>
  </si>
  <si>
    <t>AvgWrk</t>
  </si>
  <si>
    <t>Difference</t>
  </si>
  <si>
    <t>NumCities</t>
  </si>
  <si>
    <t>AvgTime PreO</t>
  </si>
  <si>
    <t>AvgTime PostO</t>
  </si>
  <si>
    <t>R1000</t>
  </si>
  <si>
    <t>R100</t>
  </si>
  <si>
    <t>R10000</t>
  </si>
  <si>
    <t>Random 10 tours with range of 1000</t>
  </si>
  <si>
    <t>AvgTimePreO</t>
  </si>
  <si>
    <t>AvgTimePostO</t>
  </si>
  <si>
    <t>AvgWorkPreO</t>
  </si>
  <si>
    <t>AvgWorkPostO</t>
  </si>
  <si>
    <t>AdjustedPreO</t>
  </si>
  <si>
    <t>AdjustedPostO</t>
  </si>
  <si>
    <t>AdjustedDif</t>
  </si>
  <si>
    <t>Range appears to have no relationship to time or work</t>
  </si>
  <si>
    <t>BOTCUT = 5</t>
  </si>
  <si>
    <t>Max Function</t>
  </si>
  <si>
    <t>NumPoints</t>
  </si>
  <si>
    <t>Full 2O Full IO</t>
  </si>
  <si>
    <t>Part 2O Full IO</t>
  </si>
  <si>
    <t>Full 2O Part IO</t>
  </si>
  <si>
    <t>Running 5 pre randomly generated tours</t>
  </si>
  <si>
    <t>Part 2O Part IO</t>
  </si>
  <si>
    <t>Results after changes to optimization to increase speed only using outliers and nearby cities</t>
  </si>
  <si>
    <t>Before changes to optimization. Sheet 5 holds data after</t>
  </si>
  <si>
    <t>Using update clustering and optimization</t>
  </si>
  <si>
    <t>Hopefully final run</t>
  </si>
  <si>
    <t>Total Time</t>
  </si>
  <si>
    <t>Algorithm Time</t>
  </si>
  <si>
    <t>Optimization Time</t>
  </si>
  <si>
    <t>AdjustedFunctionWork</t>
  </si>
  <si>
    <t>AdjustedTotalWork</t>
  </si>
  <si>
    <t>AdjustedOptimizationImprovement</t>
  </si>
  <si>
    <t xml:space="preserve"> 2000 point 1000 range 10 tours. Tests to determine if there is a way to minimize two-opt time</t>
  </si>
  <si>
    <t>PreOpt Time</t>
  </si>
  <si>
    <t>PostOpt Time</t>
  </si>
  <si>
    <t>PreOpt Work</t>
  </si>
  <si>
    <t>Time Difference</t>
  </si>
  <si>
    <t>Work Difference</t>
  </si>
  <si>
    <t>PostOpt Work</t>
  </si>
  <si>
    <t>Runs</t>
  </si>
  <si>
    <t>Run #</t>
  </si>
  <si>
    <t>Avg</t>
  </si>
  <si>
    <t>(full run, &lt;avg/2)</t>
  </si>
  <si>
    <t>(full run, &lt;avg)</t>
  </si>
  <si>
    <t>(full run, all)</t>
  </si>
  <si>
    <t>(1% run, all)</t>
  </si>
  <si>
    <t>Adjusted Dif</t>
  </si>
  <si>
    <t>(1% run, &lt;avg/2)</t>
  </si>
  <si>
    <t>(1% run, &lt;avg)</t>
  </si>
  <si>
    <t>These are the final results so far that we have.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</si>
</sst>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Dif vs NumCities and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R100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Sheet2!$B$25:$F$25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Sheet2!$B$26:$F$26</c:f>
              <c:numCache>
                <c:formatCode>General</c:formatCode>
                <c:ptCount val="5"/>
                <c:pt idx="0">
                  <c:v>22</c:v>
                </c:pt>
                <c:pt idx="1">
                  <c:v>81</c:v>
                </c:pt>
                <c:pt idx="2">
                  <c:v>155</c:v>
                </c:pt>
                <c:pt idx="3">
                  <c:v>244</c:v>
                </c:pt>
                <c:pt idx="4">
                  <c:v>370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R1000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Sheet2!$B$25:$F$25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Sheet2!$B$27:$F$27</c:f>
              <c:numCache>
                <c:formatCode>General</c:formatCode>
                <c:ptCount val="5"/>
                <c:pt idx="0">
                  <c:v>27</c:v>
                </c:pt>
                <c:pt idx="1">
                  <c:v>129</c:v>
                </c:pt>
                <c:pt idx="2">
                  <c:v>193</c:v>
                </c:pt>
                <c:pt idx="3">
                  <c:v>312</c:v>
                </c:pt>
                <c:pt idx="4">
                  <c:v>762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R10000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Sheet2!$B$25:$F$25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Sheet2!$B$28:$F$28</c:f>
              <c:numCache>
                <c:formatCode>General</c:formatCode>
                <c:ptCount val="5"/>
                <c:pt idx="0">
                  <c:v>19</c:v>
                </c:pt>
                <c:pt idx="1">
                  <c:v>79</c:v>
                </c:pt>
                <c:pt idx="2">
                  <c:v>168</c:v>
                </c:pt>
                <c:pt idx="3">
                  <c:v>397</c:v>
                </c:pt>
                <c:pt idx="4">
                  <c:v>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98416"/>
        <c:axId val="232796456"/>
      </c:scatterChart>
      <c:valAx>
        <c:axId val="2327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6456"/>
        <c:crosses val="autoZero"/>
        <c:crossBetween val="midCat"/>
      </c:valAx>
      <c:valAx>
        <c:axId val="2327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Functions w/ Total Work Trendline</a:t>
            </a:r>
          </a:p>
        </c:rich>
      </c:tx>
      <c:layout>
        <c:manualLayout>
          <c:xMode val="edge"/>
          <c:yMode val="edge"/>
          <c:x val="0.34325476189992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Sheet6!$B$13</c:f>
              <c:strCache>
                <c:ptCount val="1"/>
                <c:pt idx="0">
                  <c:v>AdjustedFunctionWork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Sheet6!$C$6:$R$6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Sheet6!$C$13:$R$13</c:f>
              <c:numCache>
                <c:formatCode>General</c:formatCode>
                <c:ptCount val="16"/>
                <c:pt idx="0">
                  <c:v>423.72899999999998</c:v>
                </c:pt>
                <c:pt idx="1">
                  <c:v>1194.7464347090799</c:v>
                </c:pt>
                <c:pt idx="2">
                  <c:v>2221.7449999999999</c:v>
                </c:pt>
                <c:pt idx="3">
                  <c:v>3418.2669999999998</c:v>
                </c:pt>
                <c:pt idx="4">
                  <c:v>4667.7740000000003</c:v>
                </c:pt>
                <c:pt idx="5">
                  <c:v>7751.027</c:v>
                </c:pt>
                <c:pt idx="6">
                  <c:v>11244.646540924201</c:v>
                </c:pt>
                <c:pt idx="7">
                  <c:v>15188.338528218999</c:v>
                </c:pt>
                <c:pt idx="8">
                  <c:v>19405.3917456251</c:v>
                </c:pt>
                <c:pt idx="9">
                  <c:v>24317.985892630801</c:v>
                </c:pt>
                <c:pt idx="10">
                  <c:v>37781.471829519098</c:v>
                </c:pt>
                <c:pt idx="11">
                  <c:v>52137.127280818502</c:v>
                </c:pt>
                <c:pt idx="12">
                  <c:v>68399.149259697893</c:v>
                </c:pt>
                <c:pt idx="13">
                  <c:v>86618.755428797711</c:v>
                </c:pt>
                <c:pt idx="14">
                  <c:v>105076.00575566401</c:v>
                </c:pt>
                <c:pt idx="15">
                  <c:v>146945.43496398401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Sheet6!$B$14</c:f>
              <c:strCache>
                <c:ptCount val="1"/>
                <c:pt idx="0">
                  <c:v>AdjustedTotalWork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34735693657362"/>
                  <c:y val="-0.17553003791192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Sheet6!$C$6:$R$6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Sheet6!$C$14:$R$14</c:f>
              <c:numCache>
                <c:formatCode>General</c:formatCode>
                <c:ptCount val="16"/>
                <c:pt idx="0">
                  <c:v>385.19099999999997</c:v>
                </c:pt>
                <c:pt idx="1">
                  <c:v>1093.70673733491</c:v>
                </c:pt>
                <c:pt idx="2">
                  <c:v>1999.134</c:v>
                </c:pt>
                <c:pt idx="3">
                  <c:v>3067.8879999999999</c:v>
                </c:pt>
                <c:pt idx="4">
                  <c:v>4213.7169999999996</c:v>
                </c:pt>
                <c:pt idx="5">
                  <c:v>6994.2610000000004</c:v>
                </c:pt>
                <c:pt idx="6">
                  <c:v>10137.9119291512</c:v>
                </c:pt>
                <c:pt idx="7">
                  <c:v>13738.5636316072</c:v>
                </c:pt>
                <c:pt idx="8">
                  <c:v>17525.194626799999</c:v>
                </c:pt>
                <c:pt idx="9">
                  <c:v>21956.810281231701</c:v>
                </c:pt>
                <c:pt idx="10">
                  <c:v>33927.892423222896</c:v>
                </c:pt>
                <c:pt idx="11">
                  <c:v>46986.013054723997</c:v>
                </c:pt>
                <c:pt idx="12">
                  <c:v>61877.607003783298</c:v>
                </c:pt>
                <c:pt idx="13">
                  <c:v>78147.847050749304</c:v>
                </c:pt>
                <c:pt idx="14">
                  <c:v>94615.612244198201</c:v>
                </c:pt>
                <c:pt idx="15">
                  <c:v>132780.361845682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Sheet6!$B$15</c:f>
              <c:strCache>
                <c:ptCount val="1"/>
                <c:pt idx="0">
                  <c:v>AdjustedOptimizationImprovement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Sheet6!$C$6:$R$6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Sheet6!$C$15:$R$15</c:f>
              <c:numCache>
                <c:formatCode>General</c:formatCode>
                <c:ptCount val="16"/>
                <c:pt idx="0">
                  <c:v>38.537999999999997</c:v>
                </c:pt>
                <c:pt idx="1">
                  <c:v>101.03969737416995</c:v>
                </c:pt>
                <c:pt idx="2">
                  <c:v>222.61099999999999</c:v>
                </c:pt>
                <c:pt idx="3">
                  <c:v>350.37900000000002</c:v>
                </c:pt>
                <c:pt idx="4">
                  <c:v>454.05700000000002</c:v>
                </c:pt>
                <c:pt idx="5">
                  <c:v>756.76599999999996</c:v>
                </c:pt>
                <c:pt idx="6">
                  <c:v>1106.734611773001</c:v>
                </c:pt>
                <c:pt idx="7">
                  <c:v>1449.7748966118004</c:v>
                </c:pt>
                <c:pt idx="8">
                  <c:v>1880.1971188251005</c:v>
                </c:pt>
                <c:pt idx="9">
                  <c:v>2361.1756113990991</c:v>
                </c:pt>
                <c:pt idx="10">
                  <c:v>3853.5794062962009</c:v>
                </c:pt>
                <c:pt idx="11">
                  <c:v>5151.1142260944989</c:v>
                </c:pt>
                <c:pt idx="12">
                  <c:v>6521.5422559145991</c:v>
                </c:pt>
                <c:pt idx="13">
                  <c:v>8470.9083780484052</c:v>
                </c:pt>
                <c:pt idx="14">
                  <c:v>10460.393511465803</c:v>
                </c:pt>
                <c:pt idx="15">
                  <c:v>14165.073118302018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2648"/>
        <c:axId val="486421672"/>
      </c:scatterChart>
      <c:valAx>
        <c:axId val="48643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672"/>
        <c:crosses val="autoZero"/>
        <c:crossBetween val="midCat"/>
      </c:valAx>
      <c:valAx>
        <c:axId val="4864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PreO</a:t>
            </a:r>
            <a:r>
              <a:rPr lang="en-US" baseline="0"/>
              <a:t> Time vs NumCities and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Sheet2!$H$26</c:f>
              <c:strCache>
                <c:ptCount val="1"/>
                <c:pt idx="0">
                  <c:v>R100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Sheet2!$I$25:$M$25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Sheet2!$I$26:$M$26</c:f>
              <c:numCache>
                <c:formatCode>General</c:formatCode>
                <c:ptCount val="5"/>
                <c:pt idx="0">
                  <c:v>28</c:v>
                </c:pt>
                <c:pt idx="1">
                  <c:v>72</c:v>
                </c:pt>
                <c:pt idx="2">
                  <c:v>179</c:v>
                </c:pt>
                <c:pt idx="3">
                  <c:v>335</c:v>
                </c:pt>
                <c:pt idx="4">
                  <c:v>555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Sheet2!$H$27</c:f>
              <c:strCache>
                <c:ptCount val="1"/>
                <c:pt idx="0">
                  <c:v>R1000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Sheet2!$I$25:$M$25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Sheet2!$I$27:$M$27</c:f>
              <c:numCache>
                <c:formatCode>General</c:formatCode>
                <c:ptCount val="5"/>
                <c:pt idx="0">
                  <c:v>20</c:v>
                </c:pt>
                <c:pt idx="1">
                  <c:v>68</c:v>
                </c:pt>
                <c:pt idx="2">
                  <c:v>157</c:v>
                </c:pt>
                <c:pt idx="3">
                  <c:v>285</c:v>
                </c:pt>
                <c:pt idx="4">
                  <c:v>495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Sheet2!$H$28</c:f>
              <c:strCache>
                <c:ptCount val="1"/>
                <c:pt idx="0">
                  <c:v>R10000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Sheet2!$I$25:$M$25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Sheet2!$I$28:$M$28</c:f>
              <c:numCache>
                <c:formatCode>General</c:formatCode>
                <c:ptCount val="5"/>
                <c:pt idx="0">
                  <c:v>27</c:v>
                </c:pt>
                <c:pt idx="1">
                  <c:v>63</c:v>
                </c:pt>
                <c:pt idx="2">
                  <c:v>134</c:v>
                </c:pt>
                <c:pt idx="3">
                  <c:v>316</c:v>
                </c:pt>
                <c:pt idx="4">
                  <c:v>410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97240"/>
        <c:axId val="232797632"/>
      </c:scatterChart>
      <c:valAx>
        <c:axId val="2327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7632"/>
        <c:crosses val="autoZero"/>
        <c:crossBetween val="midCat"/>
      </c:valAx>
      <c:valAx>
        <c:axId val="2327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PostO</a:t>
            </a:r>
            <a:r>
              <a:rPr lang="en-US" baseline="0"/>
              <a:t> Time vs NumCities and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Sheet2!$O$26</c:f>
              <c:strCache>
                <c:ptCount val="1"/>
                <c:pt idx="0">
                  <c:v>R100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Sheet2!$P$25:$T$25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Sheet2!$P$26:$T$26</c:f>
              <c:numCache>
                <c:formatCode>General</c:formatCode>
                <c:ptCount val="5"/>
                <c:pt idx="0">
                  <c:v>50</c:v>
                </c:pt>
                <c:pt idx="1">
                  <c:v>153</c:v>
                </c:pt>
                <c:pt idx="2">
                  <c:v>333</c:v>
                </c:pt>
                <c:pt idx="3">
                  <c:v>579</c:v>
                </c:pt>
                <c:pt idx="4">
                  <c:v>925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Sheet2!$O$27</c:f>
              <c:strCache>
                <c:ptCount val="1"/>
                <c:pt idx="0">
                  <c:v>R1000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Sheet2!$P$25:$T$25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Sheet2!$P$27:$T$27</c:f>
              <c:numCache>
                <c:formatCode>General</c:formatCode>
                <c:ptCount val="5"/>
                <c:pt idx="0">
                  <c:v>47</c:v>
                </c:pt>
                <c:pt idx="1">
                  <c:v>198</c:v>
                </c:pt>
                <c:pt idx="2">
                  <c:v>350</c:v>
                </c:pt>
                <c:pt idx="3">
                  <c:v>597</c:v>
                </c:pt>
                <c:pt idx="4">
                  <c:v>1258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Sheet2!$O$28</c:f>
              <c:strCache>
                <c:ptCount val="1"/>
                <c:pt idx="0">
                  <c:v>R10000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Sheet2!$P$25:$T$25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Sheet2!$P$28:$T$28</c:f>
              <c:numCache>
                <c:formatCode>General</c:formatCode>
                <c:ptCount val="5"/>
                <c:pt idx="0">
                  <c:v>46</c:v>
                </c:pt>
                <c:pt idx="1">
                  <c:v>142</c:v>
                </c:pt>
                <c:pt idx="2">
                  <c:v>301</c:v>
                </c:pt>
                <c:pt idx="3">
                  <c:v>713</c:v>
                </c:pt>
                <c:pt idx="4">
                  <c:v>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98808"/>
        <c:axId val="232184128"/>
      </c:scatterChart>
      <c:valAx>
        <c:axId val="2327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4128"/>
        <c:crosses val="autoZero"/>
        <c:crossBetween val="midCat"/>
      </c:valAx>
      <c:valAx>
        <c:axId val="232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9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AvgTimePreO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Sheet3!$C$4:$Q$4</c:f>
              <c:numCache>
                <c:formatCode>General</c:formatCode>
                <c:ptCount val="15"/>
                <c:pt idx="0">
                  <c:v>56</c:v>
                </c:pt>
                <c:pt idx="1">
                  <c:v>93</c:v>
                </c:pt>
                <c:pt idx="2">
                  <c:v>234</c:v>
                </c:pt>
                <c:pt idx="3">
                  <c:v>346</c:v>
                </c:pt>
                <c:pt idx="4">
                  <c:v>560</c:v>
                </c:pt>
                <c:pt idx="5">
                  <c:v>1449</c:v>
                </c:pt>
                <c:pt idx="6">
                  <c:v>2622</c:v>
                </c:pt>
                <c:pt idx="7">
                  <c:v>5105</c:v>
                </c:pt>
                <c:pt idx="8">
                  <c:v>7549</c:v>
                </c:pt>
                <c:pt idx="9">
                  <c:v>11953</c:v>
                </c:pt>
                <c:pt idx="10">
                  <c:v>47189</c:v>
                </c:pt>
                <c:pt idx="11">
                  <c:v>63044</c:v>
                </c:pt>
                <c:pt idx="12">
                  <c:v>147197</c:v>
                </c:pt>
                <c:pt idx="13">
                  <c:v>177815</c:v>
                </c:pt>
                <c:pt idx="14">
                  <c:v>242047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AvgTimePostO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Sheet3!$C$5:$Q$5</c:f>
              <c:numCache>
                <c:formatCode>General</c:formatCode>
                <c:ptCount val="15"/>
                <c:pt idx="0">
                  <c:v>99</c:v>
                </c:pt>
                <c:pt idx="1">
                  <c:v>263</c:v>
                </c:pt>
                <c:pt idx="2">
                  <c:v>477</c:v>
                </c:pt>
                <c:pt idx="3">
                  <c:v>580</c:v>
                </c:pt>
                <c:pt idx="4">
                  <c:v>1419</c:v>
                </c:pt>
                <c:pt idx="5">
                  <c:v>1942</c:v>
                </c:pt>
                <c:pt idx="6">
                  <c:v>4258</c:v>
                </c:pt>
                <c:pt idx="7">
                  <c:v>8598</c:v>
                </c:pt>
                <c:pt idx="8">
                  <c:v>11747</c:v>
                </c:pt>
                <c:pt idx="9">
                  <c:v>15088</c:v>
                </c:pt>
                <c:pt idx="10">
                  <c:v>72323</c:v>
                </c:pt>
                <c:pt idx="11">
                  <c:v>77858</c:v>
                </c:pt>
                <c:pt idx="12">
                  <c:v>182338</c:v>
                </c:pt>
                <c:pt idx="13">
                  <c:v>189136</c:v>
                </c:pt>
                <c:pt idx="14">
                  <c:v>279940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Sheet3!$B$6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Sheet3!$C$6:$Q$6</c:f>
              <c:numCache>
                <c:formatCode>General</c:formatCode>
                <c:ptCount val="15"/>
                <c:pt idx="0">
                  <c:v>43</c:v>
                </c:pt>
                <c:pt idx="1">
                  <c:v>170</c:v>
                </c:pt>
                <c:pt idx="2">
                  <c:v>243</c:v>
                </c:pt>
                <c:pt idx="3">
                  <c:v>234</c:v>
                </c:pt>
                <c:pt idx="4">
                  <c:v>859</c:v>
                </c:pt>
                <c:pt idx="5">
                  <c:v>493</c:v>
                </c:pt>
                <c:pt idx="6">
                  <c:v>1636</c:v>
                </c:pt>
                <c:pt idx="7">
                  <c:v>3493</c:v>
                </c:pt>
                <c:pt idx="8">
                  <c:v>4198</c:v>
                </c:pt>
                <c:pt idx="9">
                  <c:v>3135</c:v>
                </c:pt>
                <c:pt idx="10">
                  <c:v>25134</c:v>
                </c:pt>
                <c:pt idx="11">
                  <c:v>14814</c:v>
                </c:pt>
                <c:pt idx="12">
                  <c:v>35141</c:v>
                </c:pt>
                <c:pt idx="13">
                  <c:v>11321</c:v>
                </c:pt>
                <c:pt idx="14">
                  <c:v>37893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6480"/>
        <c:axId val="232183344"/>
      </c:scatterChart>
      <c:valAx>
        <c:axId val="2321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3344"/>
        <c:crosses val="autoZero"/>
        <c:crossBetween val="midCat"/>
      </c:valAx>
      <c:valAx>
        <c:axId val="2321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AvgTimePostO vs</a:t>
            </a:r>
            <a:r>
              <a:rPr lang="en-US" baseline="0"/>
              <a:t> NumCities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AvgTimePostO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14181977252843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Sheet3!$C$5:$Q$5</c:f>
              <c:numCache>
                <c:formatCode>General</c:formatCode>
                <c:ptCount val="15"/>
                <c:pt idx="0">
                  <c:v>99</c:v>
                </c:pt>
                <c:pt idx="1">
                  <c:v>263</c:v>
                </c:pt>
                <c:pt idx="2">
                  <c:v>477</c:v>
                </c:pt>
                <c:pt idx="3">
                  <c:v>580</c:v>
                </c:pt>
                <c:pt idx="4">
                  <c:v>1419</c:v>
                </c:pt>
                <c:pt idx="5">
                  <c:v>1942</c:v>
                </c:pt>
                <c:pt idx="6">
                  <c:v>4258</c:v>
                </c:pt>
                <c:pt idx="7">
                  <c:v>8598</c:v>
                </c:pt>
                <c:pt idx="8">
                  <c:v>11747</c:v>
                </c:pt>
                <c:pt idx="9">
                  <c:v>15088</c:v>
                </c:pt>
                <c:pt idx="10">
                  <c:v>72323</c:v>
                </c:pt>
                <c:pt idx="11">
                  <c:v>77858</c:v>
                </c:pt>
                <c:pt idx="12">
                  <c:v>182338</c:v>
                </c:pt>
                <c:pt idx="13">
                  <c:v>189136</c:v>
                </c:pt>
                <c:pt idx="14">
                  <c:v>279940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3736"/>
        <c:axId val="232185696"/>
      </c:scatterChart>
      <c:valAx>
        <c:axId val="2321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5696"/>
        <c:crosses val="autoZero"/>
        <c:crossBetween val="midCat"/>
      </c:valAx>
      <c:valAx>
        <c:axId val="232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Work vs NumCities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AdjustedPreO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Sheet3!$C$10:$Q$10</c:f>
              <c:numCache>
                <c:formatCode>General</c:formatCode>
                <c:ptCount val="15"/>
                <c:pt idx="0">
                  <c:v>422.16500000000002</c:v>
                </c:pt>
                <c:pt idx="1">
                  <c:v>1195.0820000000001</c:v>
                </c:pt>
                <c:pt idx="2">
                  <c:v>2218.19</c:v>
                </c:pt>
                <c:pt idx="3">
                  <c:v>3351.453</c:v>
                </c:pt>
                <c:pt idx="4">
                  <c:v>4670.0829999999996</c:v>
                </c:pt>
                <c:pt idx="5">
                  <c:v>7755.3379999999997</c:v>
                </c:pt>
                <c:pt idx="6">
                  <c:v>11287.077326578799</c:v>
                </c:pt>
                <c:pt idx="7">
                  <c:v>15309.3872254612</c:v>
                </c:pt>
                <c:pt idx="8">
                  <c:v>19681.791647086</c:v>
                </c:pt>
                <c:pt idx="9">
                  <c:v>24319.766944609</c:v>
                </c:pt>
                <c:pt idx="10">
                  <c:v>37025.9418973598</c:v>
                </c:pt>
                <c:pt idx="11">
                  <c:v>51925.371698711097</c:v>
                </c:pt>
                <c:pt idx="12">
                  <c:v>68343.329134282903</c:v>
                </c:pt>
                <c:pt idx="13">
                  <c:v>86518.838758530386</c:v>
                </c:pt>
                <c:pt idx="14">
                  <c:v>105728.358911712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Sheet3!$B$11</c:f>
              <c:strCache>
                <c:ptCount val="1"/>
                <c:pt idx="0">
                  <c:v>AdjustedPostO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Sheet3!$C$11:$Q$11</c:f>
              <c:numCache>
                <c:formatCode>General</c:formatCode>
                <c:ptCount val="15"/>
                <c:pt idx="0">
                  <c:v>385.76100000000002</c:v>
                </c:pt>
                <c:pt idx="1">
                  <c:v>1081.6880000000001</c:v>
                </c:pt>
                <c:pt idx="2">
                  <c:v>1955.383</c:v>
                </c:pt>
                <c:pt idx="3">
                  <c:v>3001.4929999999999</c:v>
                </c:pt>
                <c:pt idx="4">
                  <c:v>4198.47</c:v>
                </c:pt>
                <c:pt idx="5">
                  <c:v>6940.6170000000002</c:v>
                </c:pt>
                <c:pt idx="6">
                  <c:v>10112.517342814401</c:v>
                </c:pt>
                <c:pt idx="7">
                  <c:v>13633.374226036301</c:v>
                </c:pt>
                <c:pt idx="8">
                  <c:v>17527.217810374699</c:v>
                </c:pt>
                <c:pt idx="9">
                  <c:v>21764.228935077997</c:v>
                </c:pt>
                <c:pt idx="10">
                  <c:v>33065.690702252701</c:v>
                </c:pt>
                <c:pt idx="11">
                  <c:v>46451.994501802197</c:v>
                </c:pt>
                <c:pt idx="12">
                  <c:v>61179.576970941998</c:v>
                </c:pt>
                <c:pt idx="13">
                  <c:v>77107.053220884001</c:v>
                </c:pt>
                <c:pt idx="14">
                  <c:v>94107.480399351305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Sheet3!$B$12</c:f>
              <c:strCache>
                <c:ptCount val="1"/>
                <c:pt idx="0">
                  <c:v>AdjustedDif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Sheet3!$C$12:$Q$12</c:f>
              <c:numCache>
                <c:formatCode>General</c:formatCode>
                <c:ptCount val="15"/>
                <c:pt idx="0">
                  <c:v>36.404000000000003</c:v>
                </c:pt>
                <c:pt idx="1">
                  <c:v>113.39400000000001</c:v>
                </c:pt>
                <c:pt idx="2">
                  <c:v>262.80700000000002</c:v>
                </c:pt>
                <c:pt idx="3">
                  <c:v>349.96</c:v>
                </c:pt>
                <c:pt idx="4">
                  <c:v>471.613</c:v>
                </c:pt>
                <c:pt idx="5">
                  <c:v>814.721</c:v>
                </c:pt>
                <c:pt idx="6">
                  <c:v>1174.5599837643988</c:v>
                </c:pt>
                <c:pt idx="7">
                  <c:v>1676.0129994248989</c:v>
                </c:pt>
                <c:pt idx="8">
                  <c:v>2154.5738367112986</c:v>
                </c:pt>
                <c:pt idx="9">
                  <c:v>2555.5380095310024</c:v>
                </c:pt>
                <c:pt idx="10">
                  <c:v>3960.2511951071024</c:v>
                </c:pt>
                <c:pt idx="11">
                  <c:v>5473.3771969088984</c:v>
                </c:pt>
                <c:pt idx="12">
                  <c:v>7163.7521633409042</c:v>
                </c:pt>
                <c:pt idx="13">
                  <c:v>9411.7855376463976</c:v>
                </c:pt>
                <c:pt idx="14">
                  <c:v>11620.878512360707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7264"/>
        <c:axId val="232186872"/>
      </c:scatterChart>
      <c:valAx>
        <c:axId val="2321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6872"/>
        <c:crosses val="autoZero"/>
        <c:crossBetween val="midCat"/>
      </c:valAx>
      <c:valAx>
        <c:axId val="2321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AdjustedPostO vs NumCities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AdjustedPostO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704018810074743"/>
                  <c:y val="-4.6159715022557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Sheet3!$C$11:$Q$11</c:f>
              <c:numCache>
                <c:formatCode>General</c:formatCode>
                <c:ptCount val="15"/>
                <c:pt idx="0">
                  <c:v>385.76100000000002</c:v>
                </c:pt>
                <c:pt idx="1">
                  <c:v>1081.6880000000001</c:v>
                </c:pt>
                <c:pt idx="2">
                  <c:v>1955.383</c:v>
                </c:pt>
                <c:pt idx="3">
                  <c:v>3001.4929999999999</c:v>
                </c:pt>
                <c:pt idx="4">
                  <c:v>4198.47</c:v>
                </c:pt>
                <c:pt idx="5">
                  <c:v>6940.6170000000002</c:v>
                </c:pt>
                <c:pt idx="6">
                  <c:v>10112.517342814401</c:v>
                </c:pt>
                <c:pt idx="7">
                  <c:v>13633.374226036301</c:v>
                </c:pt>
                <c:pt idx="8">
                  <c:v>17527.217810374699</c:v>
                </c:pt>
                <c:pt idx="9">
                  <c:v>21764.228935077997</c:v>
                </c:pt>
                <c:pt idx="10">
                  <c:v>33065.690702252701</c:v>
                </c:pt>
                <c:pt idx="11">
                  <c:v>46451.994501802197</c:v>
                </c:pt>
                <c:pt idx="12">
                  <c:v>61179.576970941998</c:v>
                </c:pt>
                <c:pt idx="13">
                  <c:v>77107.053220884001</c:v>
                </c:pt>
                <c:pt idx="14">
                  <c:v>94107.480399351305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8048"/>
        <c:axId val="232180600"/>
      </c:scatterChart>
      <c:valAx>
        <c:axId val="232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0600"/>
        <c:crosses val="autoZero"/>
        <c:crossBetween val="midCat"/>
      </c:valAx>
      <c:valAx>
        <c:axId val="232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Function vs. AvgTime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AvgTimePostO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Sheet3!$C$5:$Q$5</c:f>
              <c:numCache>
                <c:formatCode>General</c:formatCode>
                <c:ptCount val="15"/>
                <c:pt idx="0">
                  <c:v>99</c:v>
                </c:pt>
                <c:pt idx="1">
                  <c:v>263</c:v>
                </c:pt>
                <c:pt idx="2">
                  <c:v>477</c:v>
                </c:pt>
                <c:pt idx="3">
                  <c:v>580</c:v>
                </c:pt>
                <c:pt idx="4">
                  <c:v>1419</c:v>
                </c:pt>
                <c:pt idx="5">
                  <c:v>1942</c:v>
                </c:pt>
                <c:pt idx="6">
                  <c:v>4258</c:v>
                </c:pt>
                <c:pt idx="7">
                  <c:v>8598</c:v>
                </c:pt>
                <c:pt idx="8">
                  <c:v>11747</c:v>
                </c:pt>
                <c:pt idx="9">
                  <c:v>15088</c:v>
                </c:pt>
                <c:pt idx="10">
                  <c:v>72323</c:v>
                </c:pt>
                <c:pt idx="11">
                  <c:v>77858</c:v>
                </c:pt>
                <c:pt idx="12">
                  <c:v>182338</c:v>
                </c:pt>
                <c:pt idx="13">
                  <c:v>189136</c:v>
                </c:pt>
                <c:pt idx="14">
                  <c:v>279940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Sheet3!$B$14</c:f>
              <c:strCache>
                <c:ptCount val="1"/>
                <c:pt idx="0">
                  <c:v>Max Function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Sheet3!$C$3:$Q$3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</c:numCache>
            </c:numRef>
          </c:xVal>
          <c:yVal>
            <c:numRef>
              <c:f>Sheet3!$C$14:$Q$14</c:f>
              <c:numCache>
                <c:formatCode>General</c:formatCode>
                <c:ptCount val="15"/>
                <c:pt idx="0">
                  <c:v>-15.700000000000045</c:v>
                </c:pt>
                <c:pt idx="1">
                  <c:v>-693</c:v>
                </c:pt>
                <c:pt idx="2">
                  <c:v>-870.29999999999973</c:v>
                </c:pt>
                <c:pt idx="3">
                  <c:v>-547.59999999999991</c:v>
                </c:pt>
                <c:pt idx="4">
                  <c:v>275.09999999999991</c:v>
                </c:pt>
                <c:pt idx="5">
                  <c:v>3420.4999999999995</c:v>
                </c:pt>
                <c:pt idx="6">
                  <c:v>8565.9000000000015</c:v>
                </c:pt>
                <c:pt idx="7">
                  <c:v>15711.300000000001</c:v>
                </c:pt>
                <c:pt idx="8">
                  <c:v>24856.7</c:v>
                </c:pt>
                <c:pt idx="9">
                  <c:v>36002.1</c:v>
                </c:pt>
                <c:pt idx="10">
                  <c:v>72615.600000000006</c:v>
                </c:pt>
                <c:pt idx="11">
                  <c:v>121729.1</c:v>
                </c:pt>
                <c:pt idx="12">
                  <c:v>183342.6</c:v>
                </c:pt>
                <c:pt idx="13">
                  <c:v>257456.1</c:v>
                </c:pt>
                <c:pt idx="14">
                  <c:v>344069.6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1776"/>
        <c:axId val="232180992"/>
      </c:scatterChart>
      <c:valAx>
        <c:axId val="2321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0992"/>
        <c:crosses val="autoZero"/>
        <c:crossBetween val="midCat"/>
      </c:valAx>
      <c:valAx>
        <c:axId val="232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Functions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Sheet6!$B$7</c:f>
              <c:strCache>
                <c:ptCount val="1"/>
                <c:pt idx="0">
                  <c:v>Algorithm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719743564372788"/>
                  <c:y val="-0.571277622761256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- 0.1126x + 144.7</a:t>
                    </a:r>
                    <a:br>
                      <a:rPr lang="en-US" baseline="0"/>
                    </a:br>
                    <a:r>
                      <a:rPr lang="en-US" baseline="0"/>
                      <a:t>R² = 0.9985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Algorithm Time Function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Sheet6!$C$6:$R$6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Sheet6!$C$7:$R$7</c:f>
              <c:numCache>
                <c:formatCode>General</c:formatCode>
                <c:ptCount val="16"/>
                <c:pt idx="0">
                  <c:v>71.3</c:v>
                </c:pt>
                <c:pt idx="1">
                  <c:v>132.69999999999999</c:v>
                </c:pt>
                <c:pt idx="2">
                  <c:v>159</c:v>
                </c:pt>
                <c:pt idx="3">
                  <c:v>187</c:v>
                </c:pt>
                <c:pt idx="4">
                  <c:v>251</c:v>
                </c:pt>
                <c:pt idx="5">
                  <c:v>296</c:v>
                </c:pt>
                <c:pt idx="6">
                  <c:v>347</c:v>
                </c:pt>
                <c:pt idx="7">
                  <c:v>406</c:v>
                </c:pt>
                <c:pt idx="8">
                  <c:v>475</c:v>
                </c:pt>
                <c:pt idx="9">
                  <c:v>570</c:v>
                </c:pt>
                <c:pt idx="10">
                  <c:v>904</c:v>
                </c:pt>
                <c:pt idx="11">
                  <c:v>1624</c:v>
                </c:pt>
                <c:pt idx="12">
                  <c:v>2144</c:v>
                </c:pt>
                <c:pt idx="13">
                  <c:v>2823</c:v>
                </c:pt>
                <c:pt idx="14">
                  <c:v>3908</c:v>
                </c:pt>
                <c:pt idx="15">
                  <c:v>6060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Sheet6!$B$8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669321804578807E-2"/>
                  <c:y val="-0.18718649752114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- 0.1515x + 222.15</a:t>
                    </a:r>
                    <a:br>
                      <a:rPr lang="en-US" baseline="0"/>
                    </a:br>
                    <a:r>
                      <a:rPr lang="en-US" baseline="0"/>
                      <a:t>R² = 0.9991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Total Time Function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Sheet6!$C$6:$R$6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Sheet6!$C$8:$R$8</c:f>
              <c:numCache>
                <c:formatCode>General</c:formatCode>
                <c:ptCount val="16"/>
                <c:pt idx="0">
                  <c:v>80.8</c:v>
                </c:pt>
                <c:pt idx="1">
                  <c:v>149.9</c:v>
                </c:pt>
                <c:pt idx="2">
                  <c:v>187</c:v>
                </c:pt>
                <c:pt idx="3">
                  <c:v>228</c:v>
                </c:pt>
                <c:pt idx="4">
                  <c:v>313</c:v>
                </c:pt>
                <c:pt idx="5">
                  <c:v>415</c:v>
                </c:pt>
                <c:pt idx="6">
                  <c:v>519</c:v>
                </c:pt>
                <c:pt idx="7">
                  <c:v>600</c:v>
                </c:pt>
                <c:pt idx="8">
                  <c:v>725</c:v>
                </c:pt>
                <c:pt idx="9">
                  <c:v>901</c:v>
                </c:pt>
                <c:pt idx="10">
                  <c:v>1517</c:v>
                </c:pt>
                <c:pt idx="11">
                  <c:v>2547</c:v>
                </c:pt>
                <c:pt idx="12">
                  <c:v>3463</c:v>
                </c:pt>
                <c:pt idx="13">
                  <c:v>4577</c:v>
                </c:pt>
                <c:pt idx="14">
                  <c:v>6142</c:v>
                </c:pt>
                <c:pt idx="15">
                  <c:v>9871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Sheet6!$B$9</c:f>
              <c:strCache>
                <c:ptCount val="1"/>
                <c:pt idx="0">
                  <c:v>Optimization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Sheet6!$C$6:$R$6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3500</c:v>
                </c:pt>
                <c:pt idx="14">
                  <c:v>4000</c:v>
                </c:pt>
                <c:pt idx="15">
                  <c:v>5000</c:v>
                </c:pt>
              </c:numCache>
            </c:numRef>
          </c:xVal>
          <c:yVal>
            <c:numRef>
              <c:f>Sheet6!$C$9:$R$9</c:f>
              <c:numCache>
                <c:formatCode>General</c:formatCode>
                <c:ptCount val="16"/>
                <c:pt idx="0">
                  <c:v>9.5</c:v>
                </c:pt>
                <c:pt idx="1">
                  <c:v>17.200000000000017</c:v>
                </c:pt>
                <c:pt idx="2">
                  <c:v>28</c:v>
                </c:pt>
                <c:pt idx="3">
                  <c:v>41</c:v>
                </c:pt>
                <c:pt idx="4">
                  <c:v>62</c:v>
                </c:pt>
                <c:pt idx="5">
                  <c:v>119</c:v>
                </c:pt>
                <c:pt idx="6">
                  <c:v>172</c:v>
                </c:pt>
                <c:pt idx="7">
                  <c:v>194</c:v>
                </c:pt>
                <c:pt idx="8">
                  <c:v>250</c:v>
                </c:pt>
                <c:pt idx="9">
                  <c:v>331</c:v>
                </c:pt>
                <c:pt idx="10">
                  <c:v>613</c:v>
                </c:pt>
                <c:pt idx="11">
                  <c:v>923</c:v>
                </c:pt>
                <c:pt idx="12">
                  <c:v>1319</c:v>
                </c:pt>
                <c:pt idx="13">
                  <c:v>1754</c:v>
                </c:pt>
                <c:pt idx="14">
                  <c:v>2234</c:v>
                </c:pt>
                <c:pt idx="15">
                  <c:v>3811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82560"/>
        <c:axId val="486423632"/>
      </c:scatterChart>
      <c:valAx>
        <c:axId val="2321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632"/>
        <c:crosses val="autoZero"/>
        <c:crossBetween val="midCat"/>
      </c:valAx>
      <c:valAx>
        <c:axId val="486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</xdr:colOff>
      <xdr:row>28</xdr:row>
      <xdr:rowOff>95250</xdr:rowOff>
    </xdr:from>
    <xdr:to>
      <xdr:col>5</xdr:col>
      <xdr:colOff>589642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417285</xdr:colOff>
      <xdr:row>28</xdr:row>
      <xdr:rowOff>134257</xdr:rowOff>
    </xdr:from>
    <xdr:to>
      <xdr:col>13</xdr:col>
      <xdr:colOff>27215</xdr:colOff>
      <xdr:row>43</xdr:row>
      <xdr:rowOff>156028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544286</xdr:colOff>
      <xdr:row>28</xdr:row>
      <xdr:rowOff>88900</xdr:rowOff>
    </xdr:from>
    <xdr:to>
      <xdr:col>21</xdr:col>
      <xdr:colOff>254000</xdr:colOff>
      <xdr:row>43</xdr:row>
      <xdr:rowOff>110671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441058</xdr:colOff>
      <xdr:row>15</xdr:row>
      <xdr:rowOff>180361</xdr:rowOff>
    </xdr:from>
    <xdr:to>
      <xdr:col>7</xdr:col>
      <xdr:colOff>428358</xdr:colOff>
      <xdr:row>30</xdr:row>
      <xdr:rowOff>161312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451703</xdr:colOff>
      <xdr:row>31</xdr:row>
      <xdr:rowOff>19263</xdr:rowOff>
    </xdr:from>
    <xdr:to>
      <xdr:col>9</xdr:col>
      <xdr:colOff>358739</xdr:colOff>
      <xdr:row>49</xdr:row>
      <xdr:rowOff>126017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77107</xdr:colOff>
      <xdr:row>15</xdr:row>
      <xdr:rowOff>165205</xdr:rowOff>
    </xdr:from>
    <xdr:to>
      <xdr:col>15</xdr:col>
      <xdr:colOff>394607</xdr:colOff>
      <xdr:row>31</xdr:row>
      <xdr:rowOff>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463234</xdr:colOff>
      <xdr:row>31</xdr:row>
      <xdr:rowOff>20703</xdr:rowOff>
    </xdr:from>
    <xdr:to>
      <xdr:col>17</xdr:col>
      <xdr:colOff>173343</xdr:colOff>
      <xdr:row>46</xdr:row>
      <xdr:rowOff>42474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108324</xdr:colOff>
      <xdr:row>1</xdr:row>
      <xdr:rowOff>73958</xdr:rowOff>
    </xdr:from>
    <xdr:to>
      <xdr:col>24</xdr:col>
      <xdr:colOff>392207</xdr:colOff>
      <xdr:row>16</xdr:row>
      <xdr:rowOff>15688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70971</xdr:colOff>
      <xdr:row>17</xdr:row>
      <xdr:rowOff>77694</xdr:rowOff>
    </xdr:from>
    <xdr:to>
      <xdr:col>7</xdr:col>
      <xdr:colOff>481854</xdr:colOff>
      <xdr:row>32</xdr:row>
      <xdr:rowOff>19423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576035</xdr:colOff>
      <xdr:row>17</xdr:row>
      <xdr:rowOff>43542</xdr:rowOff>
    </xdr:from>
    <xdr:to>
      <xdr:col>17</xdr:col>
      <xdr:colOff>408214</xdr:colOff>
      <xdr:row>32</xdr:row>
      <xdr:rowOff>65314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zoomScale="85" zoomScaleNormal="85" workbookViewId="0">
      <selection activeCell="G3" sqref="G3"/>
    </sheetView>
  </sheetViews>
  <sheetFormatPr defaultRowHeight="14.5" x14ac:dyDescent="0.35"/>
  <cols>
    <col min="1" max="1" width="4.81640625" customWidth="1"/>
    <col min="2" max="2" width="17.1796875" customWidth="1"/>
  </cols>
  <sheetData>
    <row r="2" spans="2:9" x14ac:dyDescent="0.35">
      <c r="B2" t="s">
        <v>6</v>
      </c>
      <c r="E2" t="s">
        <v>2</v>
      </c>
      <c r="G2" t="s">
        <v>38</v>
      </c>
      <c r="I2" t="s">
        <v>3</v>
      </c>
    </row>
    <row r="3" spans="2:9" x14ac:dyDescent="0.35">
      <c r="C3" t="s">
        <v>0</v>
      </c>
      <c r="D3" t="s">
        <v>5</v>
      </c>
      <c r="E3" t="s">
        <v>1</v>
      </c>
      <c r="F3" t="s">
        <v>4</v>
      </c>
    </row>
    <row r="4" spans="2:9" x14ac:dyDescent="0.35">
      <c r="C4">
        <v>100</v>
      </c>
      <c r="D4">
        <v>1000</v>
      </c>
      <c r="E4">
        <v>111</v>
      </c>
      <c r="F4">
        <v>386099</v>
      </c>
    </row>
    <row r="5" spans="2:9" x14ac:dyDescent="0.35">
      <c r="C5">
        <v>100</v>
      </c>
      <c r="D5">
        <v>5000</v>
      </c>
      <c r="E5">
        <v>166</v>
      </c>
      <c r="F5">
        <v>1806342</v>
      </c>
    </row>
    <row r="6" spans="2:9" x14ac:dyDescent="0.35">
      <c r="C6">
        <v>100</v>
      </c>
      <c r="D6">
        <v>10000</v>
      </c>
      <c r="E6">
        <v>76</v>
      </c>
      <c r="F6">
        <v>3793382</v>
      </c>
    </row>
    <row r="7" spans="2:9" x14ac:dyDescent="0.35">
      <c r="C7" t="s">
        <v>7</v>
      </c>
      <c r="E7">
        <f>AVERAGE(E4:E6)</f>
        <v>117.66666666666667</v>
      </c>
    </row>
    <row r="8" spans="2:9" x14ac:dyDescent="0.35">
      <c r="C8">
        <v>200</v>
      </c>
      <c r="D8">
        <v>1000</v>
      </c>
      <c r="E8">
        <v>102</v>
      </c>
      <c r="F8">
        <v>1111582.8250028</v>
      </c>
    </row>
    <row r="9" spans="2:9" x14ac:dyDescent="0.35">
      <c r="C9">
        <v>200</v>
      </c>
      <c r="D9">
        <v>5000</v>
      </c>
      <c r="E9">
        <v>58</v>
      </c>
      <c r="F9">
        <v>5399293.9702419797</v>
      </c>
    </row>
    <row r="10" spans="2:9" x14ac:dyDescent="0.35">
      <c r="C10">
        <v>200</v>
      </c>
      <c r="D10">
        <v>10000</v>
      </c>
      <c r="E10">
        <v>49</v>
      </c>
      <c r="F10" s="1">
        <v>11031230.6586698</v>
      </c>
    </row>
    <row r="11" spans="2:9" x14ac:dyDescent="0.35">
      <c r="C11" t="s">
        <v>8</v>
      </c>
      <c r="E11">
        <f>AVERAGE(E8:E10)</f>
        <v>69.666666666666671</v>
      </c>
    </row>
    <row r="12" spans="2:9" x14ac:dyDescent="0.35">
      <c r="C12">
        <v>500</v>
      </c>
      <c r="D12">
        <v>1000</v>
      </c>
      <c r="E12">
        <v>1794</v>
      </c>
      <c r="F12">
        <v>4375358.74009813</v>
      </c>
    </row>
    <row r="13" spans="2:9" x14ac:dyDescent="0.35">
      <c r="C13">
        <v>500</v>
      </c>
      <c r="D13">
        <v>5000</v>
      </c>
      <c r="E13">
        <v>504</v>
      </c>
      <c r="F13" s="1">
        <v>20313117.204705302</v>
      </c>
    </row>
    <row r="14" spans="2:9" x14ac:dyDescent="0.35">
      <c r="C14">
        <v>500</v>
      </c>
      <c r="D14">
        <v>10000</v>
      </c>
      <c r="E14">
        <v>1927</v>
      </c>
      <c r="F14" s="1">
        <v>38987048.918996401</v>
      </c>
    </row>
    <row r="15" spans="2:9" x14ac:dyDescent="0.35">
      <c r="C15" t="s">
        <v>9</v>
      </c>
      <c r="E15">
        <f>AVERAGE(E12:E14)</f>
        <v>1408.3333333333333</v>
      </c>
    </row>
    <row r="16" spans="2:9" x14ac:dyDescent="0.35">
      <c r="C16">
        <v>1000</v>
      </c>
      <c r="D16">
        <v>1000</v>
      </c>
      <c r="E16">
        <v>9759</v>
      </c>
      <c r="F16" s="1">
        <v>11599579.4982829</v>
      </c>
    </row>
    <row r="17" spans="3:6" x14ac:dyDescent="0.35">
      <c r="C17">
        <v>1000</v>
      </c>
      <c r="D17">
        <v>5000</v>
      </c>
      <c r="E17">
        <v>2534</v>
      </c>
      <c r="F17" s="1">
        <v>59849903.235901199</v>
      </c>
    </row>
    <row r="18" spans="3:6" x14ac:dyDescent="0.35">
      <c r="C18">
        <v>1000</v>
      </c>
      <c r="D18">
        <v>1000</v>
      </c>
      <c r="E18">
        <v>3572</v>
      </c>
      <c r="F18" s="1">
        <v>117325630.202181</v>
      </c>
    </row>
    <row r="19" spans="3:6" x14ac:dyDescent="0.35">
      <c r="C19" t="s">
        <v>10</v>
      </c>
      <c r="E19">
        <f>AVERAGE(E16:E18)</f>
        <v>5288.333333333333</v>
      </c>
    </row>
    <row r="20" spans="3:6" x14ac:dyDescent="0.35">
      <c r="C20">
        <v>2000</v>
      </c>
      <c r="D20">
        <v>1000</v>
      </c>
      <c r="E20">
        <v>50162</v>
      </c>
      <c r="F20" s="1">
        <v>33128371.170646299</v>
      </c>
    </row>
    <row r="21" spans="3:6" x14ac:dyDescent="0.35">
      <c r="C21">
        <v>2000</v>
      </c>
      <c r="D21">
        <v>5000</v>
      </c>
      <c r="E21">
        <v>29531</v>
      </c>
      <c r="F21" s="1">
        <v>164163068.80818999</v>
      </c>
    </row>
    <row r="22" spans="3:6" x14ac:dyDescent="0.35">
      <c r="C22">
        <v>2000</v>
      </c>
      <c r="D22">
        <v>10000</v>
      </c>
      <c r="E22">
        <v>50059</v>
      </c>
      <c r="F22" s="1">
        <v>328448281.07445902</v>
      </c>
    </row>
    <row r="23" spans="3:6" x14ac:dyDescent="0.35">
      <c r="C23" t="s">
        <v>11</v>
      </c>
      <c r="E23">
        <f>AVERAGE(E20:E22)</f>
        <v>43250.666666666664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zoomScale="85" zoomScaleNormal="85" workbookViewId="0">
      <selection activeCell="U6" sqref="U6"/>
    </sheetView>
  </sheetViews>
  <sheetFormatPr defaultRowHeight="14.5" x14ac:dyDescent="0.35"/>
  <cols>
    <col min="1" max="1" width="10.453125" customWidth="1"/>
    <col min="2" max="2" width="9.54296875" customWidth="1"/>
  </cols>
  <sheetData>
    <row r="2" spans="2:16" x14ac:dyDescent="0.35">
      <c r="B2" t="s">
        <v>12</v>
      </c>
      <c r="K2" t="s">
        <v>20</v>
      </c>
    </row>
    <row r="3" spans="2:16" x14ac:dyDescent="0.35">
      <c r="D3" t="s">
        <v>14</v>
      </c>
      <c r="E3" t="s">
        <v>16</v>
      </c>
      <c r="G3" t="s">
        <v>14</v>
      </c>
      <c r="H3" t="s">
        <v>16</v>
      </c>
      <c r="K3" t="s">
        <v>14</v>
      </c>
      <c r="L3" t="s">
        <v>16</v>
      </c>
    </row>
    <row r="4" spans="2:16" x14ac:dyDescent="0.35">
      <c r="B4" t="s">
        <v>0</v>
      </c>
      <c r="C4" t="s">
        <v>13</v>
      </c>
      <c r="D4" t="s">
        <v>15</v>
      </c>
      <c r="E4" t="s">
        <v>15</v>
      </c>
      <c r="F4" t="s">
        <v>17</v>
      </c>
      <c r="G4" t="s">
        <v>18</v>
      </c>
      <c r="H4" t="s">
        <v>18</v>
      </c>
      <c r="I4" t="s">
        <v>19</v>
      </c>
      <c r="K4" t="s">
        <v>21</v>
      </c>
      <c r="L4" t="s">
        <v>21</v>
      </c>
      <c r="M4" t="s">
        <v>22</v>
      </c>
      <c r="P4" t="s">
        <v>37</v>
      </c>
    </row>
    <row r="5" spans="2:16" x14ac:dyDescent="0.35">
      <c r="B5">
        <v>100</v>
      </c>
      <c r="C5">
        <v>100</v>
      </c>
      <c r="D5">
        <v>28.13</v>
      </c>
      <c r="E5">
        <v>50.17</v>
      </c>
      <c r="F5">
        <f>E5-D5</f>
        <v>22.040000000000003</v>
      </c>
      <c r="G5">
        <v>42560</v>
      </c>
      <c r="H5">
        <v>38553</v>
      </c>
      <c r="I5">
        <f>G5-H5</f>
        <v>4007</v>
      </c>
      <c r="K5">
        <f>G5/C5</f>
        <v>425.6</v>
      </c>
      <c r="L5">
        <f>H5/C5</f>
        <v>385.53</v>
      </c>
      <c r="M5">
        <f>I5/C5</f>
        <v>40.07</v>
      </c>
    </row>
    <row r="6" spans="2:16" x14ac:dyDescent="0.35">
      <c r="B6">
        <v>100</v>
      </c>
      <c r="C6">
        <v>1000</v>
      </c>
      <c r="D6">
        <v>19.829999999999998</v>
      </c>
      <c r="E6">
        <v>46.96</v>
      </c>
      <c r="F6">
        <f t="shared" ref="F6:F16" si="0">E6-D6</f>
        <v>27.130000000000003</v>
      </c>
      <c r="G6">
        <v>428544</v>
      </c>
      <c r="H6">
        <v>388859</v>
      </c>
      <c r="I6">
        <f t="shared" ref="I6:I16" si="1">G6-H6</f>
        <v>39685</v>
      </c>
      <c r="K6">
        <f t="shared" ref="K6:K16" si="2">G6/C6</f>
        <v>428.54399999999998</v>
      </c>
      <c r="L6">
        <f t="shared" ref="L6:L16" si="3">H6/C6</f>
        <v>388.85899999999998</v>
      </c>
      <c r="M6">
        <f t="shared" ref="M6:M16" si="4">I6/C6</f>
        <v>39.685000000000002</v>
      </c>
    </row>
    <row r="7" spans="2:16" x14ac:dyDescent="0.35">
      <c r="B7">
        <v>100</v>
      </c>
      <c r="C7">
        <v>10000</v>
      </c>
      <c r="D7">
        <v>27.04</v>
      </c>
      <c r="E7">
        <v>45.83</v>
      </c>
      <c r="F7">
        <f>E7-D7</f>
        <v>18.79</v>
      </c>
      <c r="G7">
        <v>4318331</v>
      </c>
      <c r="H7">
        <v>3877079</v>
      </c>
      <c r="I7">
        <f t="shared" si="1"/>
        <v>441252</v>
      </c>
      <c r="K7">
        <f t="shared" si="2"/>
        <v>431.8331</v>
      </c>
      <c r="L7">
        <f t="shared" si="3"/>
        <v>387.7079</v>
      </c>
      <c r="M7">
        <f t="shared" si="4"/>
        <v>44.1252</v>
      </c>
    </row>
    <row r="8" spans="2:16" x14ac:dyDescent="0.35">
      <c r="B8">
        <v>200</v>
      </c>
      <c r="C8">
        <v>100</v>
      </c>
      <c r="D8">
        <v>72.31</v>
      </c>
      <c r="E8">
        <v>153.27000000000001</v>
      </c>
      <c r="F8">
        <f t="shared" si="0"/>
        <v>80.960000000000008</v>
      </c>
      <c r="G8">
        <v>120272</v>
      </c>
      <c r="H8">
        <v>107807</v>
      </c>
      <c r="I8">
        <f t="shared" si="1"/>
        <v>12465</v>
      </c>
      <c r="K8">
        <f t="shared" si="2"/>
        <v>1202.72</v>
      </c>
      <c r="L8">
        <f t="shared" si="3"/>
        <v>1078.07</v>
      </c>
      <c r="M8">
        <f t="shared" si="4"/>
        <v>124.65</v>
      </c>
    </row>
    <row r="9" spans="2:16" x14ac:dyDescent="0.35">
      <c r="B9">
        <v>200</v>
      </c>
      <c r="C9">
        <v>1000</v>
      </c>
      <c r="D9">
        <v>68.459999999999994</v>
      </c>
      <c r="E9">
        <v>197.82</v>
      </c>
      <c r="F9">
        <f t="shared" si="0"/>
        <v>129.36000000000001</v>
      </c>
      <c r="G9">
        <v>1192661</v>
      </c>
      <c r="H9">
        <v>1075665</v>
      </c>
      <c r="I9">
        <f t="shared" si="1"/>
        <v>116996</v>
      </c>
      <c r="K9">
        <f t="shared" si="2"/>
        <v>1192.6610000000001</v>
      </c>
      <c r="L9">
        <f t="shared" si="3"/>
        <v>1075.665</v>
      </c>
      <c r="M9">
        <f t="shared" si="4"/>
        <v>116.996</v>
      </c>
    </row>
    <row r="10" spans="2:16" x14ac:dyDescent="0.35">
      <c r="B10">
        <v>200</v>
      </c>
      <c r="C10">
        <v>10000</v>
      </c>
      <c r="D10">
        <v>62.69</v>
      </c>
      <c r="E10">
        <v>142.06</v>
      </c>
      <c r="F10">
        <f t="shared" si="0"/>
        <v>79.37</v>
      </c>
      <c r="G10" s="1">
        <v>12083136.619487001</v>
      </c>
      <c r="H10" s="1">
        <v>10804883.3222828</v>
      </c>
      <c r="I10">
        <f t="shared" si="1"/>
        <v>1278253.2972042002</v>
      </c>
      <c r="K10">
        <f t="shared" si="2"/>
        <v>1208.3136619487</v>
      </c>
      <c r="L10">
        <f t="shared" si="3"/>
        <v>1080.4883322282801</v>
      </c>
      <c r="M10">
        <f t="shared" si="4"/>
        <v>127.82532972042002</v>
      </c>
    </row>
    <row r="11" spans="2:16" x14ac:dyDescent="0.35">
      <c r="B11">
        <v>300</v>
      </c>
      <c r="C11">
        <v>100</v>
      </c>
      <c r="D11">
        <v>178.61</v>
      </c>
      <c r="E11">
        <v>333.46</v>
      </c>
      <c r="F11">
        <f t="shared" si="0"/>
        <v>154.84999999999997</v>
      </c>
      <c r="G11">
        <v>221629</v>
      </c>
      <c r="H11">
        <v>196433</v>
      </c>
      <c r="I11">
        <f t="shared" si="1"/>
        <v>25196</v>
      </c>
      <c r="K11">
        <f t="shared" si="2"/>
        <v>2216.29</v>
      </c>
      <c r="L11">
        <f t="shared" si="3"/>
        <v>1964.33</v>
      </c>
      <c r="M11">
        <f t="shared" si="4"/>
        <v>251.96</v>
      </c>
    </row>
    <row r="12" spans="2:16" x14ac:dyDescent="0.35">
      <c r="B12">
        <v>300</v>
      </c>
      <c r="C12">
        <v>1000</v>
      </c>
      <c r="D12">
        <v>156.96</v>
      </c>
      <c r="E12">
        <v>350.37</v>
      </c>
      <c r="F12">
        <f t="shared" si="0"/>
        <v>193.41</v>
      </c>
      <c r="G12">
        <v>2190940</v>
      </c>
      <c r="H12">
        <v>1960029</v>
      </c>
      <c r="I12">
        <f t="shared" si="1"/>
        <v>230911</v>
      </c>
      <c r="K12">
        <f t="shared" si="2"/>
        <v>2190.94</v>
      </c>
      <c r="L12">
        <f t="shared" si="3"/>
        <v>1960.029</v>
      </c>
      <c r="M12">
        <f t="shared" si="4"/>
        <v>230.911</v>
      </c>
    </row>
    <row r="13" spans="2:16" x14ac:dyDescent="0.35">
      <c r="B13">
        <v>300</v>
      </c>
      <c r="C13">
        <v>10000</v>
      </c>
      <c r="D13">
        <v>134.30000000000001</v>
      </c>
      <c r="E13">
        <v>301.97000000000003</v>
      </c>
      <c r="F13">
        <f t="shared" si="0"/>
        <v>167.67000000000002</v>
      </c>
      <c r="G13" s="1">
        <v>21954593.146545</v>
      </c>
      <c r="H13" s="1">
        <v>19647238.456241399</v>
      </c>
      <c r="I13">
        <f t="shared" si="1"/>
        <v>2307354.6903036013</v>
      </c>
      <c r="K13">
        <f t="shared" si="2"/>
        <v>2195.4593146544998</v>
      </c>
      <c r="L13">
        <f t="shared" si="3"/>
        <v>1964.7238456241398</v>
      </c>
      <c r="M13">
        <f t="shared" si="4"/>
        <v>230.73546903036012</v>
      </c>
    </row>
    <row r="14" spans="2:16" x14ac:dyDescent="0.35">
      <c r="B14">
        <v>400</v>
      </c>
      <c r="C14">
        <v>100</v>
      </c>
      <c r="D14">
        <v>334.94</v>
      </c>
      <c r="E14">
        <v>578.71</v>
      </c>
      <c r="F14">
        <f t="shared" si="0"/>
        <v>243.77000000000004</v>
      </c>
      <c r="G14">
        <v>343256</v>
      </c>
      <c r="H14">
        <v>304521</v>
      </c>
      <c r="I14">
        <f t="shared" si="1"/>
        <v>38735</v>
      </c>
      <c r="K14">
        <f t="shared" si="2"/>
        <v>3432.56</v>
      </c>
      <c r="L14">
        <f t="shared" si="3"/>
        <v>3045.21</v>
      </c>
      <c r="M14">
        <f t="shared" si="4"/>
        <v>387.35</v>
      </c>
    </row>
    <row r="15" spans="2:16" x14ac:dyDescent="0.35">
      <c r="B15">
        <v>400</v>
      </c>
      <c r="C15">
        <v>1000</v>
      </c>
      <c r="D15">
        <v>284.83999999999997</v>
      </c>
      <c r="E15">
        <v>596.75</v>
      </c>
      <c r="F15">
        <f t="shared" si="0"/>
        <v>311.91000000000003</v>
      </c>
      <c r="G15">
        <v>3369567</v>
      </c>
      <c r="H15">
        <v>3005609</v>
      </c>
      <c r="I15">
        <f t="shared" si="1"/>
        <v>363958</v>
      </c>
      <c r="K15">
        <f t="shared" si="2"/>
        <v>3369.567</v>
      </c>
      <c r="L15">
        <f t="shared" si="3"/>
        <v>3005.6089999999999</v>
      </c>
      <c r="M15">
        <f t="shared" si="4"/>
        <v>363.95800000000003</v>
      </c>
    </row>
    <row r="16" spans="2:16" x14ac:dyDescent="0.35">
      <c r="B16">
        <v>400</v>
      </c>
      <c r="C16">
        <v>10000</v>
      </c>
      <c r="D16">
        <v>315.77</v>
      </c>
      <c r="E16">
        <v>712.58</v>
      </c>
      <c r="F16">
        <f t="shared" si="0"/>
        <v>396.81000000000006</v>
      </c>
      <c r="G16" s="1">
        <v>33826770.434489198</v>
      </c>
      <c r="H16" s="1">
        <v>30220265.167525601</v>
      </c>
      <c r="I16">
        <f t="shared" si="1"/>
        <v>3606505.2669635974</v>
      </c>
      <c r="K16">
        <f t="shared" si="2"/>
        <v>3382.6770434489199</v>
      </c>
      <c r="L16">
        <f t="shared" si="3"/>
        <v>3022.0265167525599</v>
      </c>
      <c r="M16">
        <f t="shared" si="4"/>
        <v>360.65052669635975</v>
      </c>
    </row>
    <row r="17" spans="1:20" x14ac:dyDescent="0.35">
      <c r="B17">
        <v>500</v>
      </c>
      <c r="C17">
        <v>100</v>
      </c>
      <c r="D17">
        <v>554.53</v>
      </c>
      <c r="E17">
        <v>924.97</v>
      </c>
      <c r="F17">
        <f t="shared" ref="F17:F19" si="5">E17-D17</f>
        <v>370.44000000000005</v>
      </c>
      <c r="G17">
        <v>478682</v>
      </c>
      <c r="H17">
        <v>423382</v>
      </c>
      <c r="I17">
        <f t="shared" ref="I17:I19" si="6">G17-H17</f>
        <v>55300</v>
      </c>
      <c r="K17">
        <f t="shared" ref="K17:K19" si="7">G17/C17</f>
        <v>4786.82</v>
      </c>
      <c r="L17">
        <f t="shared" ref="L17:L19" si="8">H17/C17</f>
        <v>4233.82</v>
      </c>
      <c r="M17">
        <f t="shared" ref="M17:M19" si="9">I17/C17</f>
        <v>553</v>
      </c>
    </row>
    <row r="18" spans="1:20" x14ac:dyDescent="0.35">
      <c r="B18">
        <v>500</v>
      </c>
      <c r="C18">
        <v>1000</v>
      </c>
      <c r="D18">
        <v>495.22</v>
      </c>
      <c r="E18">
        <v>1258.2</v>
      </c>
      <c r="F18">
        <f t="shared" si="5"/>
        <v>762.98</v>
      </c>
      <c r="G18">
        <v>4713386</v>
      </c>
      <c r="H18">
        <v>4204361</v>
      </c>
      <c r="I18">
        <f t="shared" si="6"/>
        <v>509025</v>
      </c>
      <c r="K18">
        <f t="shared" si="7"/>
        <v>4713.3860000000004</v>
      </c>
      <c r="L18">
        <f t="shared" si="8"/>
        <v>4204.3609999999999</v>
      </c>
      <c r="M18">
        <f t="shared" si="9"/>
        <v>509.02499999999998</v>
      </c>
    </row>
    <row r="19" spans="1:20" x14ac:dyDescent="0.35">
      <c r="B19">
        <v>500</v>
      </c>
      <c r="C19">
        <v>10000</v>
      </c>
      <c r="D19">
        <v>510.3</v>
      </c>
      <c r="E19">
        <v>904.95</v>
      </c>
      <c r="F19">
        <f t="shared" si="5"/>
        <v>394.65000000000003</v>
      </c>
      <c r="G19" s="1">
        <v>47202454.6779048</v>
      </c>
      <c r="H19" s="1">
        <v>42150269.364410199</v>
      </c>
      <c r="I19">
        <f t="shared" si="6"/>
        <v>5052185.3134946004</v>
      </c>
      <c r="K19">
        <f t="shared" si="7"/>
        <v>4720.2454677904798</v>
      </c>
      <c r="L19">
        <f t="shared" si="8"/>
        <v>4215.0269364410196</v>
      </c>
      <c r="M19">
        <f t="shared" si="9"/>
        <v>505.21853134946002</v>
      </c>
    </row>
    <row r="24" spans="1:20" x14ac:dyDescent="0.35">
      <c r="A24" t="s">
        <v>17</v>
      </c>
      <c r="H24" t="s">
        <v>24</v>
      </c>
      <c r="O24" t="s">
        <v>25</v>
      </c>
    </row>
    <row r="25" spans="1:20" x14ac:dyDescent="0.35">
      <c r="A25" t="s">
        <v>23</v>
      </c>
      <c r="B25">
        <v>100</v>
      </c>
      <c r="C25">
        <v>200</v>
      </c>
      <c r="D25">
        <v>300</v>
      </c>
      <c r="E25">
        <v>400</v>
      </c>
      <c r="F25">
        <v>500</v>
      </c>
      <c r="H25" t="s">
        <v>23</v>
      </c>
      <c r="I25">
        <v>100</v>
      </c>
      <c r="J25">
        <v>200</v>
      </c>
      <c r="K25">
        <v>300</v>
      </c>
      <c r="L25">
        <v>400</v>
      </c>
      <c r="M25">
        <v>500</v>
      </c>
      <c r="O25" t="s">
        <v>23</v>
      </c>
      <c r="P25">
        <v>100</v>
      </c>
      <c r="Q25">
        <v>200</v>
      </c>
      <c r="R25">
        <v>300</v>
      </c>
      <c r="S25">
        <v>400</v>
      </c>
      <c r="T25">
        <v>500</v>
      </c>
    </row>
    <row r="26" spans="1:20" x14ac:dyDescent="0.35">
      <c r="A26" t="s">
        <v>27</v>
      </c>
      <c r="B26">
        <v>22</v>
      </c>
      <c r="C26">
        <v>81</v>
      </c>
      <c r="D26">
        <v>155</v>
      </c>
      <c r="E26">
        <v>244</v>
      </c>
      <c r="F26">
        <v>370</v>
      </c>
      <c r="H26" t="s">
        <v>27</v>
      </c>
      <c r="I26">
        <v>28</v>
      </c>
      <c r="J26">
        <v>72</v>
      </c>
      <c r="K26">
        <v>179</v>
      </c>
      <c r="L26">
        <v>335</v>
      </c>
      <c r="M26">
        <v>555</v>
      </c>
      <c r="O26" t="s">
        <v>27</v>
      </c>
      <c r="P26">
        <v>50</v>
      </c>
      <c r="Q26">
        <v>153</v>
      </c>
      <c r="R26">
        <v>333</v>
      </c>
      <c r="S26">
        <v>579</v>
      </c>
      <c r="T26">
        <v>925</v>
      </c>
    </row>
    <row r="27" spans="1:20" x14ac:dyDescent="0.35">
      <c r="A27" t="s">
        <v>26</v>
      </c>
      <c r="B27">
        <v>27</v>
      </c>
      <c r="C27">
        <v>129</v>
      </c>
      <c r="D27">
        <v>193</v>
      </c>
      <c r="E27">
        <v>312</v>
      </c>
      <c r="F27">
        <v>762</v>
      </c>
      <c r="H27" t="s">
        <v>26</v>
      </c>
      <c r="I27">
        <v>20</v>
      </c>
      <c r="J27">
        <v>68</v>
      </c>
      <c r="K27">
        <v>157</v>
      </c>
      <c r="L27">
        <v>285</v>
      </c>
      <c r="M27">
        <v>495</v>
      </c>
      <c r="O27" t="s">
        <v>26</v>
      </c>
      <c r="P27">
        <v>47</v>
      </c>
      <c r="Q27">
        <v>198</v>
      </c>
      <c r="R27">
        <v>350</v>
      </c>
      <c r="S27">
        <v>597</v>
      </c>
      <c r="T27">
        <v>1258</v>
      </c>
    </row>
    <row r="28" spans="1:20" x14ac:dyDescent="0.35">
      <c r="A28" t="s">
        <v>28</v>
      </c>
      <c r="B28">
        <v>19</v>
      </c>
      <c r="C28">
        <v>79</v>
      </c>
      <c r="D28">
        <v>168</v>
      </c>
      <c r="E28">
        <v>397</v>
      </c>
      <c r="F28">
        <v>395</v>
      </c>
      <c r="H28" t="s">
        <v>28</v>
      </c>
      <c r="I28">
        <v>27</v>
      </c>
      <c r="J28">
        <v>63</v>
      </c>
      <c r="K28">
        <v>134</v>
      </c>
      <c r="L28">
        <v>316</v>
      </c>
      <c r="M28">
        <v>410</v>
      </c>
      <c r="O28" t="s">
        <v>28</v>
      </c>
      <c r="P28">
        <v>46</v>
      </c>
      <c r="Q28">
        <v>142</v>
      </c>
      <c r="R28">
        <v>301</v>
      </c>
      <c r="S28">
        <v>713</v>
      </c>
      <c r="T28">
        <v>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E18" sqref="E18"/>
    </sheetView>
  </sheetViews>
  <sheetFormatPr defaultRowHeight="14.5" x14ac:dyDescent="0.35"/>
  <cols>
    <col min="2" max="2" width="17" customWidth="1"/>
  </cols>
  <sheetData>
    <row r="2" spans="1:7" x14ac:dyDescent="0.35">
      <c r="B2" t="s">
        <v>44</v>
      </c>
    </row>
    <row r="4" spans="1:7" x14ac:dyDescent="0.35">
      <c r="B4" t="s">
        <v>40</v>
      </c>
      <c r="C4">
        <v>500</v>
      </c>
      <c r="D4">
        <v>750</v>
      </c>
      <c r="E4">
        <v>1000</v>
      </c>
    </row>
    <row r="5" spans="1:7" x14ac:dyDescent="0.35">
      <c r="A5" t="s">
        <v>1</v>
      </c>
      <c r="B5" t="s">
        <v>41</v>
      </c>
      <c r="C5">
        <v>1443</v>
      </c>
      <c r="D5">
        <v>2994</v>
      </c>
      <c r="E5">
        <v>6837</v>
      </c>
    </row>
    <row r="6" spans="1:7" x14ac:dyDescent="0.35">
      <c r="B6" t="s">
        <v>42</v>
      </c>
      <c r="C6">
        <v>1135</v>
      </c>
      <c r="D6">
        <v>2152</v>
      </c>
      <c r="E6">
        <v>5255</v>
      </c>
    </row>
    <row r="7" spans="1:7" x14ac:dyDescent="0.35">
      <c r="B7" t="s">
        <v>43</v>
      </c>
      <c r="C7">
        <v>1444</v>
      </c>
      <c r="D7">
        <v>4001</v>
      </c>
      <c r="E7">
        <v>4815</v>
      </c>
    </row>
    <row r="8" spans="1:7" x14ac:dyDescent="0.35">
      <c r="B8" t="s">
        <v>45</v>
      </c>
      <c r="C8">
        <v>1161</v>
      </c>
      <c r="D8">
        <v>2817</v>
      </c>
      <c r="E8">
        <v>3515</v>
      </c>
    </row>
    <row r="10" spans="1:7" x14ac:dyDescent="0.35">
      <c r="A10" t="s">
        <v>4</v>
      </c>
      <c r="B10" t="s">
        <v>41</v>
      </c>
      <c r="C10">
        <v>4205283</v>
      </c>
      <c r="D10">
        <v>7681225</v>
      </c>
      <c r="E10" s="1">
        <v>11844289.9108226</v>
      </c>
    </row>
    <row r="11" spans="1:7" x14ac:dyDescent="0.35">
      <c r="B11" t="s">
        <v>42</v>
      </c>
      <c r="C11">
        <v>4206863</v>
      </c>
      <c r="D11">
        <v>7680729</v>
      </c>
      <c r="E11" s="1">
        <v>11844661.5555165</v>
      </c>
    </row>
    <row r="12" spans="1:7" x14ac:dyDescent="0.35">
      <c r="B12" t="s">
        <v>43</v>
      </c>
      <c r="C12">
        <v>4224168</v>
      </c>
      <c r="D12">
        <v>7727455</v>
      </c>
      <c r="E12" s="1">
        <v>11932158.230497601</v>
      </c>
      <c r="G12" s="1"/>
    </row>
    <row r="13" spans="1:7" x14ac:dyDescent="0.35">
      <c r="B13" t="s">
        <v>45</v>
      </c>
      <c r="C13">
        <v>4226374</v>
      </c>
      <c r="D13">
        <v>7728790</v>
      </c>
      <c r="E13" s="1">
        <v>11931821.128068199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I1" zoomScale="85" zoomScaleNormal="85" workbookViewId="0">
      <selection activeCell="O4" sqref="O4"/>
    </sheetView>
  </sheetViews>
  <sheetFormatPr defaultRowHeight="14.5" x14ac:dyDescent="0.35"/>
  <cols>
    <col min="2" max="2" width="13.26953125" customWidth="1"/>
  </cols>
  <sheetData>
    <row r="1" spans="1:17" x14ac:dyDescent="0.35">
      <c r="A1" t="s">
        <v>29</v>
      </c>
      <c r="E1" t="s">
        <v>47</v>
      </c>
    </row>
    <row r="3" spans="1:17" x14ac:dyDescent="0.35">
      <c r="B3" t="s">
        <v>23</v>
      </c>
      <c r="C3">
        <v>100</v>
      </c>
      <c r="D3">
        <v>200</v>
      </c>
      <c r="E3">
        <v>300</v>
      </c>
      <c r="F3">
        <v>400</v>
      </c>
      <c r="G3">
        <v>500</v>
      </c>
      <c r="H3">
        <v>700</v>
      </c>
      <c r="I3">
        <v>900</v>
      </c>
      <c r="J3">
        <v>1100</v>
      </c>
      <c r="K3">
        <v>1300</v>
      </c>
      <c r="L3">
        <v>1500</v>
      </c>
      <c r="M3">
        <v>2000</v>
      </c>
      <c r="N3">
        <v>2500</v>
      </c>
      <c r="O3">
        <v>3000</v>
      </c>
      <c r="P3">
        <v>3500</v>
      </c>
      <c r="Q3">
        <v>4000</v>
      </c>
    </row>
    <row r="4" spans="1:17" x14ac:dyDescent="0.35">
      <c r="B4" t="s">
        <v>30</v>
      </c>
      <c r="C4">
        <v>56</v>
      </c>
      <c r="D4">
        <v>93</v>
      </c>
      <c r="E4">
        <v>234</v>
      </c>
      <c r="F4">
        <v>346</v>
      </c>
      <c r="G4">
        <v>560</v>
      </c>
      <c r="H4">
        <v>1449</v>
      </c>
      <c r="I4">
        <v>2622</v>
      </c>
      <c r="J4">
        <v>5105</v>
      </c>
      <c r="K4">
        <v>7549</v>
      </c>
      <c r="L4">
        <v>11953</v>
      </c>
      <c r="M4">
        <v>47189</v>
      </c>
      <c r="N4">
        <v>63044</v>
      </c>
      <c r="O4">
        <v>147197</v>
      </c>
      <c r="P4">
        <v>177815</v>
      </c>
      <c r="Q4">
        <v>242047</v>
      </c>
    </row>
    <row r="5" spans="1:17" x14ac:dyDescent="0.35">
      <c r="B5" t="s">
        <v>31</v>
      </c>
      <c r="C5">
        <v>99</v>
      </c>
      <c r="D5">
        <v>263</v>
      </c>
      <c r="E5">
        <v>477</v>
      </c>
      <c r="F5">
        <v>580</v>
      </c>
      <c r="G5">
        <v>1419</v>
      </c>
      <c r="H5">
        <v>1942</v>
      </c>
      <c r="I5">
        <v>4258</v>
      </c>
      <c r="J5">
        <v>8598</v>
      </c>
      <c r="K5">
        <v>11747</v>
      </c>
      <c r="L5">
        <v>15088</v>
      </c>
      <c r="M5">
        <v>72323</v>
      </c>
      <c r="N5">
        <v>77858</v>
      </c>
      <c r="O5">
        <v>182338</v>
      </c>
      <c r="P5">
        <v>189136</v>
      </c>
      <c r="Q5">
        <v>279940</v>
      </c>
    </row>
    <row r="6" spans="1:17" x14ac:dyDescent="0.35">
      <c r="B6" t="s">
        <v>22</v>
      </c>
      <c r="C6">
        <f>C5-C4</f>
        <v>43</v>
      </c>
      <c r="D6">
        <f t="shared" ref="D6:Q6" si="0">D5-D4</f>
        <v>170</v>
      </c>
      <c r="E6">
        <f t="shared" si="0"/>
        <v>243</v>
      </c>
      <c r="F6">
        <f t="shared" si="0"/>
        <v>234</v>
      </c>
      <c r="G6">
        <f t="shared" si="0"/>
        <v>859</v>
      </c>
      <c r="H6">
        <f t="shared" si="0"/>
        <v>493</v>
      </c>
      <c r="I6">
        <f t="shared" si="0"/>
        <v>1636</v>
      </c>
      <c r="J6">
        <f t="shared" si="0"/>
        <v>3493</v>
      </c>
      <c r="K6">
        <f t="shared" si="0"/>
        <v>4198</v>
      </c>
      <c r="L6">
        <f t="shared" si="0"/>
        <v>3135</v>
      </c>
      <c r="M6">
        <f t="shared" si="0"/>
        <v>25134</v>
      </c>
      <c r="N6">
        <f t="shared" si="0"/>
        <v>14814</v>
      </c>
      <c r="O6">
        <f t="shared" si="0"/>
        <v>35141</v>
      </c>
      <c r="P6">
        <f t="shared" si="0"/>
        <v>11321</v>
      </c>
      <c r="Q6">
        <f t="shared" si="0"/>
        <v>37893</v>
      </c>
    </row>
    <row r="7" spans="1:17" x14ac:dyDescent="0.35">
      <c r="B7" t="s">
        <v>32</v>
      </c>
      <c r="C7">
        <v>422165</v>
      </c>
      <c r="D7">
        <v>1195082</v>
      </c>
      <c r="E7">
        <v>2218190</v>
      </c>
      <c r="F7">
        <v>3351453</v>
      </c>
      <c r="G7">
        <v>4670083</v>
      </c>
      <c r="H7">
        <v>7755338</v>
      </c>
      <c r="I7" s="1">
        <v>11287077.3265788</v>
      </c>
      <c r="J7" s="1">
        <v>15309387.2254612</v>
      </c>
      <c r="K7" s="1">
        <v>19681791.647085998</v>
      </c>
      <c r="L7" s="1">
        <v>24319766.944609001</v>
      </c>
      <c r="M7" s="1">
        <v>37025941.897359803</v>
      </c>
      <c r="N7" s="1">
        <v>51925371.698711097</v>
      </c>
      <c r="O7" s="1">
        <v>68343329.134282902</v>
      </c>
      <c r="P7" s="1">
        <v>86518838.758530393</v>
      </c>
      <c r="Q7" s="1">
        <v>105728358.91171201</v>
      </c>
    </row>
    <row r="8" spans="1:17" x14ac:dyDescent="0.35">
      <c r="B8" t="s">
        <v>33</v>
      </c>
      <c r="C8">
        <v>385761</v>
      </c>
      <c r="D8">
        <v>1081688</v>
      </c>
      <c r="E8">
        <v>1955383</v>
      </c>
      <c r="F8">
        <v>3001493</v>
      </c>
      <c r="G8">
        <v>4198470</v>
      </c>
      <c r="H8">
        <v>6940617</v>
      </c>
      <c r="I8" s="1">
        <v>10112517.342814401</v>
      </c>
      <c r="J8" s="1">
        <v>13633374.226036301</v>
      </c>
      <c r="K8" s="1">
        <v>17527217.8103747</v>
      </c>
      <c r="L8" s="1">
        <v>21764228.935077999</v>
      </c>
      <c r="M8" s="1">
        <v>33065690.702252701</v>
      </c>
      <c r="N8" s="1">
        <v>46451994.501802199</v>
      </c>
      <c r="O8" s="1">
        <v>61179576.970941998</v>
      </c>
      <c r="P8" s="1">
        <v>77107053.220883995</v>
      </c>
      <c r="Q8" s="1">
        <v>94107480.399351299</v>
      </c>
    </row>
    <row r="9" spans="1:17" x14ac:dyDescent="0.35">
      <c r="B9" t="s">
        <v>22</v>
      </c>
      <c r="C9">
        <f>C7-C8</f>
        <v>36404</v>
      </c>
      <c r="D9">
        <f t="shared" ref="D9:Q9" si="1">D7-D8</f>
        <v>113394</v>
      </c>
      <c r="E9">
        <f t="shared" si="1"/>
        <v>262807</v>
      </c>
      <c r="F9">
        <f t="shared" si="1"/>
        <v>349960</v>
      </c>
      <c r="G9">
        <f t="shared" si="1"/>
        <v>471613</v>
      </c>
      <c r="H9">
        <f t="shared" si="1"/>
        <v>814721</v>
      </c>
      <c r="I9">
        <f t="shared" si="1"/>
        <v>1174559.9837643988</v>
      </c>
      <c r="J9">
        <f t="shared" si="1"/>
        <v>1676012.999424899</v>
      </c>
      <c r="K9">
        <f t="shared" si="1"/>
        <v>2154573.8367112987</v>
      </c>
      <c r="L9">
        <f t="shared" si="1"/>
        <v>2555538.0095310025</v>
      </c>
      <c r="M9">
        <f t="shared" si="1"/>
        <v>3960251.1951071024</v>
      </c>
      <c r="N9">
        <f t="shared" si="1"/>
        <v>5473377.1969088987</v>
      </c>
      <c r="O9">
        <f t="shared" si="1"/>
        <v>7163752.1633409038</v>
      </c>
      <c r="P9">
        <f t="shared" si="1"/>
        <v>9411785.5376463979</v>
      </c>
      <c r="Q9">
        <f t="shared" si="1"/>
        <v>11620878.512360707</v>
      </c>
    </row>
    <row r="10" spans="1:17" x14ac:dyDescent="0.35">
      <c r="B10" t="s">
        <v>34</v>
      </c>
      <c r="C10">
        <f>C7/1000</f>
        <v>422.16500000000002</v>
      </c>
      <c r="D10">
        <f t="shared" ref="D10:O10" si="2">D7/1000</f>
        <v>1195.0820000000001</v>
      </c>
      <c r="E10">
        <f t="shared" si="2"/>
        <v>2218.19</v>
      </c>
      <c r="F10">
        <f t="shared" si="2"/>
        <v>3351.453</v>
      </c>
      <c r="G10">
        <f t="shared" si="2"/>
        <v>4670.0829999999996</v>
      </c>
      <c r="H10">
        <f t="shared" si="2"/>
        <v>7755.3379999999997</v>
      </c>
      <c r="I10">
        <f t="shared" si="2"/>
        <v>11287.077326578799</v>
      </c>
      <c r="J10">
        <f t="shared" si="2"/>
        <v>15309.3872254612</v>
      </c>
      <c r="K10">
        <f t="shared" si="2"/>
        <v>19681.791647086</v>
      </c>
      <c r="L10">
        <f t="shared" si="2"/>
        <v>24319.766944609</v>
      </c>
      <c r="M10">
        <f t="shared" si="2"/>
        <v>37025.9418973598</v>
      </c>
      <c r="N10">
        <f t="shared" si="2"/>
        <v>51925.371698711097</v>
      </c>
      <c r="O10">
        <f t="shared" si="2"/>
        <v>68343.329134282903</v>
      </c>
      <c r="P10">
        <f t="shared" ref="P10:Q10" si="3">P7/1000</f>
        <v>86518.838758530386</v>
      </c>
      <c r="Q10">
        <f t="shared" si="3"/>
        <v>105728.358911712</v>
      </c>
    </row>
    <row r="11" spans="1:17" x14ac:dyDescent="0.35">
      <c r="B11" t="s">
        <v>35</v>
      </c>
      <c r="C11">
        <f t="shared" ref="C11:O12" si="4">C8/1000</f>
        <v>385.76100000000002</v>
      </c>
      <c r="D11">
        <f t="shared" si="4"/>
        <v>1081.6880000000001</v>
      </c>
      <c r="E11">
        <f t="shared" si="4"/>
        <v>1955.383</v>
      </c>
      <c r="F11">
        <f t="shared" si="4"/>
        <v>3001.4929999999999</v>
      </c>
      <c r="G11">
        <f t="shared" si="4"/>
        <v>4198.47</v>
      </c>
      <c r="H11">
        <f t="shared" si="4"/>
        <v>6940.6170000000002</v>
      </c>
      <c r="I11">
        <f t="shared" si="4"/>
        <v>10112.517342814401</v>
      </c>
      <c r="J11">
        <f t="shared" si="4"/>
        <v>13633.374226036301</v>
      </c>
      <c r="K11">
        <f t="shared" si="4"/>
        <v>17527.217810374699</v>
      </c>
      <c r="L11">
        <f t="shared" si="4"/>
        <v>21764.228935077997</v>
      </c>
      <c r="M11">
        <f t="shared" si="4"/>
        <v>33065.690702252701</v>
      </c>
      <c r="N11">
        <f t="shared" si="4"/>
        <v>46451.994501802197</v>
      </c>
      <c r="O11">
        <f t="shared" si="4"/>
        <v>61179.576970941998</v>
      </c>
      <c r="P11">
        <f t="shared" ref="P11:Q11" si="5">P8/1000</f>
        <v>77107.053220884001</v>
      </c>
      <c r="Q11">
        <f t="shared" si="5"/>
        <v>94107.480399351305</v>
      </c>
    </row>
    <row r="12" spans="1:17" x14ac:dyDescent="0.35">
      <c r="B12" t="s">
        <v>36</v>
      </c>
      <c r="C12">
        <f t="shared" si="4"/>
        <v>36.404000000000003</v>
      </c>
      <c r="D12">
        <f t="shared" si="4"/>
        <v>113.39400000000001</v>
      </c>
      <c r="E12">
        <f t="shared" si="4"/>
        <v>262.80700000000002</v>
      </c>
      <c r="F12">
        <f t="shared" si="4"/>
        <v>349.96</v>
      </c>
      <c r="G12">
        <f t="shared" si="4"/>
        <v>471.613</v>
      </c>
      <c r="H12">
        <f t="shared" si="4"/>
        <v>814.721</v>
      </c>
      <c r="I12">
        <f t="shared" si="4"/>
        <v>1174.5599837643988</v>
      </c>
      <c r="J12">
        <f t="shared" si="4"/>
        <v>1676.0129994248989</v>
      </c>
      <c r="K12">
        <f t="shared" si="4"/>
        <v>2154.5738367112986</v>
      </c>
      <c r="L12">
        <f t="shared" si="4"/>
        <v>2555.5380095310024</v>
      </c>
      <c r="M12">
        <f t="shared" si="4"/>
        <v>3960.2511951071024</v>
      </c>
      <c r="N12">
        <f t="shared" si="4"/>
        <v>5473.3771969088984</v>
      </c>
      <c r="O12">
        <f t="shared" si="4"/>
        <v>7163.7521633409042</v>
      </c>
      <c r="P12">
        <f t="shared" ref="P12:Q12" si="6">P9/1000</f>
        <v>9411.7855376463976</v>
      </c>
      <c r="Q12">
        <f t="shared" si="6"/>
        <v>11620.878512360707</v>
      </c>
    </row>
    <row r="14" spans="1:17" x14ac:dyDescent="0.35">
      <c r="B14" t="s">
        <v>39</v>
      </c>
      <c r="C14">
        <f>0.025*C3^2 -14.273*C3 +1161.6</f>
        <v>-15.700000000000045</v>
      </c>
      <c r="D14">
        <f t="shared" ref="D14:Q14" si="7">0.025*D3^2 -14.273*D3 +1161.6</f>
        <v>-693</v>
      </c>
      <c r="E14">
        <f t="shared" si="7"/>
        <v>-870.29999999999973</v>
      </c>
      <c r="F14">
        <f t="shared" si="7"/>
        <v>-547.59999999999991</v>
      </c>
      <c r="G14">
        <f t="shared" si="7"/>
        <v>275.09999999999991</v>
      </c>
      <c r="H14">
        <f t="shared" si="7"/>
        <v>3420.4999999999995</v>
      </c>
      <c r="I14">
        <f t="shared" si="7"/>
        <v>8565.9000000000015</v>
      </c>
      <c r="J14">
        <f t="shared" si="7"/>
        <v>15711.300000000001</v>
      </c>
      <c r="K14">
        <f t="shared" si="7"/>
        <v>24856.7</v>
      </c>
      <c r="L14">
        <f t="shared" si="7"/>
        <v>36002.1</v>
      </c>
      <c r="M14">
        <f t="shared" si="7"/>
        <v>72615.600000000006</v>
      </c>
      <c r="N14">
        <f t="shared" si="7"/>
        <v>121729.1</v>
      </c>
      <c r="O14">
        <f t="shared" si="7"/>
        <v>183342.6</v>
      </c>
      <c r="P14">
        <f t="shared" si="7"/>
        <v>257456.1</v>
      </c>
      <c r="Q14">
        <f t="shared" si="7"/>
        <v>344069.6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3" sqref="O3:Q14"/>
    </sheetView>
  </sheetViews>
  <sheetFormatPr defaultRowHeight="14.5" x14ac:dyDescent="0.35"/>
  <sheetData>
    <row r="1" spans="2:17" x14ac:dyDescent="0.35">
      <c r="H1" t="s">
        <v>46</v>
      </c>
    </row>
    <row r="3" spans="2:17" x14ac:dyDescent="0.35">
      <c r="B3" t="s">
        <v>23</v>
      </c>
      <c r="C3">
        <v>100</v>
      </c>
      <c r="D3">
        <v>200</v>
      </c>
      <c r="E3">
        <v>300</v>
      </c>
      <c r="F3">
        <v>400</v>
      </c>
      <c r="G3">
        <v>500</v>
      </c>
      <c r="H3">
        <v>700</v>
      </c>
      <c r="I3">
        <v>900</v>
      </c>
      <c r="J3">
        <v>1100</v>
      </c>
      <c r="K3">
        <v>1300</v>
      </c>
      <c r="L3">
        <v>1500</v>
      </c>
      <c r="M3">
        <v>2000</v>
      </c>
      <c r="N3">
        <v>2500</v>
      </c>
    </row>
    <row r="4" spans="2:17" x14ac:dyDescent="0.35">
      <c r="B4" t="s">
        <v>30</v>
      </c>
      <c r="C4">
        <v>58</v>
      </c>
      <c r="D4">
        <v>87</v>
      </c>
      <c r="E4">
        <v>197</v>
      </c>
      <c r="F4">
        <v>327</v>
      </c>
      <c r="G4">
        <v>589</v>
      </c>
      <c r="H4">
        <v>1296</v>
      </c>
      <c r="I4">
        <v>2582</v>
      </c>
      <c r="J4">
        <v>4371</v>
      </c>
      <c r="K4">
        <v>7901</v>
      </c>
      <c r="L4">
        <v>11165</v>
      </c>
      <c r="M4">
        <v>30226</v>
      </c>
      <c r="N4">
        <v>62423</v>
      </c>
    </row>
    <row r="5" spans="2:17" x14ac:dyDescent="0.35">
      <c r="B5" t="s">
        <v>31</v>
      </c>
      <c r="C5">
        <v>77</v>
      </c>
      <c r="D5">
        <v>191</v>
      </c>
      <c r="E5">
        <v>319</v>
      </c>
      <c r="F5">
        <v>537</v>
      </c>
      <c r="G5">
        <v>1050</v>
      </c>
      <c r="H5">
        <v>2023</v>
      </c>
      <c r="I5">
        <v>2975</v>
      </c>
      <c r="J5">
        <v>5507</v>
      </c>
      <c r="K5">
        <v>9091</v>
      </c>
      <c r="L5">
        <v>14376</v>
      </c>
      <c r="M5">
        <v>36111</v>
      </c>
      <c r="N5">
        <v>66879</v>
      </c>
    </row>
    <row r="6" spans="2:17" x14ac:dyDescent="0.35">
      <c r="B6" t="s">
        <v>22</v>
      </c>
      <c r="C6">
        <f>C5-C4</f>
        <v>19</v>
      </c>
      <c r="D6">
        <f t="shared" ref="D6:N6" si="0">D5-D4</f>
        <v>104</v>
      </c>
      <c r="E6">
        <f t="shared" si="0"/>
        <v>122</v>
      </c>
      <c r="F6">
        <f t="shared" si="0"/>
        <v>210</v>
      </c>
      <c r="G6">
        <f t="shared" si="0"/>
        <v>461</v>
      </c>
      <c r="H6">
        <f t="shared" si="0"/>
        <v>727</v>
      </c>
      <c r="I6">
        <f t="shared" si="0"/>
        <v>393</v>
      </c>
      <c r="J6">
        <f t="shared" si="0"/>
        <v>1136</v>
      </c>
      <c r="K6">
        <f t="shared" si="0"/>
        <v>1190</v>
      </c>
      <c r="L6">
        <f t="shared" si="0"/>
        <v>3211</v>
      </c>
      <c r="M6">
        <f t="shared" si="0"/>
        <v>5885</v>
      </c>
      <c r="N6">
        <f t="shared" si="0"/>
        <v>4456</v>
      </c>
    </row>
    <row r="7" spans="2:17" x14ac:dyDescent="0.35">
      <c r="B7" t="s">
        <v>32</v>
      </c>
      <c r="C7">
        <v>425943</v>
      </c>
      <c r="D7">
        <v>1211930</v>
      </c>
      <c r="E7">
        <v>2188998</v>
      </c>
      <c r="F7">
        <v>3407549</v>
      </c>
      <c r="G7">
        <v>4680155</v>
      </c>
      <c r="H7">
        <v>7772223</v>
      </c>
      <c r="I7" s="1">
        <v>11396072.8882824</v>
      </c>
      <c r="J7" s="1">
        <v>15210265.4417606</v>
      </c>
      <c r="K7" s="1">
        <v>19431999.151510801</v>
      </c>
      <c r="L7" s="1">
        <v>24318585.966300301</v>
      </c>
      <c r="M7" s="1">
        <v>37360376.2516222</v>
      </c>
      <c r="N7" s="1">
        <v>52408059.270179302</v>
      </c>
      <c r="O7" s="1"/>
      <c r="P7" s="1"/>
      <c r="Q7" s="1"/>
    </row>
    <row r="8" spans="2:17" x14ac:dyDescent="0.35">
      <c r="B8" t="s">
        <v>33</v>
      </c>
      <c r="C8">
        <v>386882</v>
      </c>
      <c r="D8">
        <v>1092323</v>
      </c>
      <c r="E8">
        <v>1974794</v>
      </c>
      <c r="F8">
        <v>3034032</v>
      </c>
      <c r="G8">
        <v>4225448</v>
      </c>
      <c r="H8">
        <v>6987453</v>
      </c>
      <c r="I8" s="1">
        <v>10224572.8832426</v>
      </c>
      <c r="J8" s="1">
        <v>13724637.767236801</v>
      </c>
      <c r="K8" s="1">
        <v>17516075.368538301</v>
      </c>
      <c r="L8" s="1">
        <v>21896005.180276699</v>
      </c>
      <c r="M8" s="1">
        <v>33606200.5416793</v>
      </c>
      <c r="N8" s="1">
        <v>47312085.165439002</v>
      </c>
      <c r="O8" s="1"/>
      <c r="P8" s="1"/>
      <c r="Q8" s="1"/>
    </row>
    <row r="9" spans="2:17" x14ac:dyDescent="0.35">
      <c r="B9" t="s">
        <v>22</v>
      </c>
      <c r="C9">
        <f>C7-C8</f>
        <v>39061</v>
      </c>
      <c r="D9">
        <f t="shared" ref="D9:N9" si="1">D7-D8</f>
        <v>119607</v>
      </c>
      <c r="E9">
        <f t="shared" si="1"/>
        <v>214204</v>
      </c>
      <c r="F9">
        <f t="shared" si="1"/>
        <v>373517</v>
      </c>
      <c r="G9">
        <f t="shared" si="1"/>
        <v>454707</v>
      </c>
      <c r="H9">
        <f t="shared" si="1"/>
        <v>784770</v>
      </c>
      <c r="I9">
        <f t="shared" si="1"/>
        <v>1171500.0050398</v>
      </c>
      <c r="J9">
        <f t="shared" si="1"/>
        <v>1485627.6745237987</v>
      </c>
      <c r="K9">
        <f t="shared" si="1"/>
        <v>1915923.7829724997</v>
      </c>
      <c r="L9">
        <f t="shared" si="1"/>
        <v>2422580.7860236019</v>
      </c>
      <c r="M9">
        <f t="shared" si="1"/>
        <v>3754175.7099428996</v>
      </c>
      <c r="N9">
        <f t="shared" si="1"/>
        <v>5095974.1047402993</v>
      </c>
    </row>
    <row r="10" spans="2:17" x14ac:dyDescent="0.35">
      <c r="B10" t="s">
        <v>34</v>
      </c>
      <c r="C10">
        <f>C7/1000</f>
        <v>425.94299999999998</v>
      </c>
      <c r="D10">
        <f t="shared" ref="D10:N10" si="2">D7/1000</f>
        <v>1211.93</v>
      </c>
      <c r="E10">
        <f t="shared" si="2"/>
        <v>2188.998</v>
      </c>
      <c r="F10">
        <f t="shared" si="2"/>
        <v>3407.549</v>
      </c>
      <c r="G10">
        <f t="shared" si="2"/>
        <v>4680.1549999999997</v>
      </c>
      <c r="H10">
        <f t="shared" si="2"/>
        <v>7772.223</v>
      </c>
      <c r="I10">
        <f t="shared" si="2"/>
        <v>11396.072888282401</v>
      </c>
      <c r="J10">
        <f t="shared" si="2"/>
        <v>15210.265441760599</v>
      </c>
      <c r="K10">
        <f t="shared" si="2"/>
        <v>19431.999151510801</v>
      </c>
      <c r="L10">
        <f t="shared" si="2"/>
        <v>24318.585966300303</v>
      </c>
      <c r="M10">
        <f t="shared" si="2"/>
        <v>37360.376251622198</v>
      </c>
      <c r="N10">
        <f t="shared" si="2"/>
        <v>52408.059270179299</v>
      </c>
    </row>
    <row r="11" spans="2:17" x14ac:dyDescent="0.35">
      <c r="B11" t="s">
        <v>35</v>
      </c>
      <c r="C11">
        <f t="shared" ref="C11:N12" si="3">C8/1000</f>
        <v>386.88200000000001</v>
      </c>
      <c r="D11">
        <f t="shared" si="3"/>
        <v>1092.3230000000001</v>
      </c>
      <c r="E11">
        <f t="shared" si="3"/>
        <v>1974.7940000000001</v>
      </c>
      <c r="F11">
        <f t="shared" si="3"/>
        <v>3034.0320000000002</v>
      </c>
      <c r="G11">
        <f t="shared" si="3"/>
        <v>4225.4480000000003</v>
      </c>
      <c r="H11">
        <f t="shared" si="3"/>
        <v>6987.4530000000004</v>
      </c>
      <c r="I11">
        <f t="shared" si="3"/>
        <v>10224.572883242599</v>
      </c>
      <c r="J11">
        <f t="shared" si="3"/>
        <v>13724.637767236802</v>
      </c>
      <c r="K11">
        <f t="shared" si="3"/>
        <v>17516.075368538302</v>
      </c>
      <c r="L11">
        <f t="shared" si="3"/>
        <v>21896.005180276701</v>
      </c>
      <c r="M11">
        <f t="shared" si="3"/>
        <v>33606.200541679304</v>
      </c>
      <c r="N11">
        <f t="shared" si="3"/>
        <v>47312.085165438999</v>
      </c>
    </row>
    <row r="12" spans="2:17" x14ac:dyDescent="0.35">
      <c r="B12" t="s">
        <v>36</v>
      </c>
      <c r="C12">
        <f t="shared" si="3"/>
        <v>39.061</v>
      </c>
      <c r="D12">
        <f t="shared" si="3"/>
        <v>119.607</v>
      </c>
      <c r="E12">
        <f t="shared" si="3"/>
        <v>214.20400000000001</v>
      </c>
      <c r="F12">
        <f t="shared" si="3"/>
        <v>373.517</v>
      </c>
      <c r="G12">
        <f t="shared" si="3"/>
        <v>454.70699999999999</v>
      </c>
      <c r="H12">
        <f t="shared" si="3"/>
        <v>784.77</v>
      </c>
      <c r="I12">
        <f t="shared" si="3"/>
        <v>1171.5000050398</v>
      </c>
      <c r="J12">
        <f t="shared" si="3"/>
        <v>1485.6276745237988</v>
      </c>
      <c r="K12">
        <f t="shared" si="3"/>
        <v>1915.9237829724998</v>
      </c>
      <c r="L12">
        <f t="shared" si="3"/>
        <v>2422.5807860236018</v>
      </c>
      <c r="M12">
        <f t="shared" si="3"/>
        <v>3754.1757099428996</v>
      </c>
      <c r="N12">
        <f t="shared" si="3"/>
        <v>5095.9741047402995</v>
      </c>
    </row>
    <row r="14" spans="2:17" x14ac:dyDescent="0.35">
      <c r="B14" t="s">
        <v>39</v>
      </c>
      <c r="C14">
        <f>0.025*C3^2 -14.273*C3 +1161.6</f>
        <v>-15.700000000000045</v>
      </c>
      <c r="D14">
        <f t="shared" ref="D14:N14" si="4">0.025*D3^2 -14.273*D3 +1161.6</f>
        <v>-693</v>
      </c>
      <c r="E14">
        <f t="shared" si="4"/>
        <v>-870.29999999999973</v>
      </c>
      <c r="F14">
        <f t="shared" si="4"/>
        <v>-547.59999999999991</v>
      </c>
      <c r="G14">
        <f t="shared" si="4"/>
        <v>275.09999999999991</v>
      </c>
      <c r="H14">
        <f t="shared" si="4"/>
        <v>3420.4999999999995</v>
      </c>
      <c r="I14">
        <f t="shared" si="4"/>
        <v>8565.9000000000015</v>
      </c>
      <c r="J14">
        <f t="shared" si="4"/>
        <v>15711.300000000001</v>
      </c>
      <c r="K14">
        <f t="shared" si="4"/>
        <v>24856.7</v>
      </c>
      <c r="L14">
        <f t="shared" si="4"/>
        <v>36002.1</v>
      </c>
      <c r="M14">
        <f t="shared" si="4"/>
        <v>72615.600000000006</v>
      </c>
      <c r="N14">
        <f t="shared" si="4"/>
        <v>121729.1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="85" zoomScaleNormal="85" workbookViewId="0">
      <selection activeCell="B2" sqref="B2"/>
    </sheetView>
  </sheetViews>
  <sheetFormatPr defaultRowHeight="14.5" x14ac:dyDescent="0.35"/>
  <cols>
    <col min="1" max="1" width="9.36328125" customWidth="1"/>
    <col min="2" max="2" width="34.7265625" customWidth="1"/>
  </cols>
  <sheetData>
    <row r="1" spans="1:19" x14ac:dyDescent="0.35">
      <c r="B1" t="s">
        <v>73</v>
      </c>
      <c r="C1" s="1"/>
      <c r="D1" s="1"/>
    </row>
    <row r="4" spans="1:19" x14ac:dyDescent="0.35">
      <c r="A4" t="s">
        <v>29</v>
      </c>
      <c r="E4" t="s">
        <v>48</v>
      </c>
    </row>
    <row r="5" spans="1:19" x14ac:dyDescent="0.35">
      <c r="A5" t="s">
        <v>49</v>
      </c>
    </row>
    <row r="6" spans="1:19" x14ac:dyDescent="0.35">
      <c r="B6" t="s">
        <v>23</v>
      </c>
      <c r="C6">
        <v>100</v>
      </c>
      <c r="D6">
        <v>200</v>
      </c>
      <c r="E6">
        <v>300</v>
      </c>
      <c r="F6">
        <v>400</v>
      </c>
      <c r="G6">
        <v>500</v>
      </c>
      <c r="H6">
        <v>700</v>
      </c>
      <c r="I6">
        <v>900</v>
      </c>
      <c r="J6">
        <v>1100</v>
      </c>
      <c r="K6">
        <v>1300</v>
      </c>
      <c r="L6">
        <v>1500</v>
      </c>
      <c r="M6">
        <v>2000</v>
      </c>
      <c r="N6">
        <v>2500</v>
      </c>
      <c r="O6">
        <v>3000</v>
      </c>
      <c r="P6">
        <v>3500</v>
      </c>
      <c r="Q6">
        <v>4000</v>
      </c>
      <c r="R6">
        <v>5000</v>
      </c>
    </row>
    <row r="7" spans="1:19" x14ac:dyDescent="0.35">
      <c r="B7" t="s">
        <v>51</v>
      </c>
      <c r="C7">
        <v>71.3</v>
      </c>
      <c r="D7">
        <v>132.69999999999999</v>
      </c>
      <c r="E7">
        <v>159</v>
      </c>
      <c r="F7">
        <v>187</v>
      </c>
      <c r="G7">
        <v>251</v>
      </c>
      <c r="H7">
        <v>296</v>
      </c>
      <c r="I7">
        <v>347</v>
      </c>
      <c r="J7">
        <v>406</v>
      </c>
      <c r="K7">
        <v>475</v>
      </c>
      <c r="L7">
        <v>570</v>
      </c>
      <c r="M7">
        <v>904</v>
      </c>
      <c r="N7">
        <v>1624</v>
      </c>
      <c r="O7">
        <v>2144</v>
      </c>
      <c r="P7">
        <v>2823</v>
      </c>
      <c r="Q7">
        <v>3908</v>
      </c>
      <c r="R7">
        <v>6060</v>
      </c>
    </row>
    <row r="8" spans="1:19" x14ac:dyDescent="0.35">
      <c r="B8" t="s">
        <v>50</v>
      </c>
      <c r="C8">
        <v>80.8</v>
      </c>
      <c r="D8">
        <v>149.9</v>
      </c>
      <c r="E8">
        <v>187</v>
      </c>
      <c r="F8">
        <v>228</v>
      </c>
      <c r="G8">
        <v>313</v>
      </c>
      <c r="H8">
        <v>415</v>
      </c>
      <c r="I8">
        <v>519</v>
      </c>
      <c r="J8">
        <v>600</v>
      </c>
      <c r="K8">
        <v>725</v>
      </c>
      <c r="L8">
        <v>901</v>
      </c>
      <c r="M8">
        <v>1517</v>
      </c>
      <c r="N8">
        <v>2547</v>
      </c>
      <c r="O8">
        <v>3463</v>
      </c>
      <c r="P8">
        <v>4577</v>
      </c>
      <c r="Q8">
        <v>6142</v>
      </c>
      <c r="R8">
        <v>9871</v>
      </c>
    </row>
    <row r="9" spans="1:19" x14ac:dyDescent="0.35">
      <c r="B9" t="s">
        <v>52</v>
      </c>
      <c r="C9">
        <f>C8-C7</f>
        <v>9.5</v>
      </c>
      <c r="D9">
        <f t="shared" ref="D9:R9" si="0">D8-D7</f>
        <v>17.200000000000017</v>
      </c>
      <c r="E9">
        <f t="shared" si="0"/>
        <v>28</v>
      </c>
      <c r="F9">
        <f t="shared" si="0"/>
        <v>41</v>
      </c>
      <c r="G9">
        <f t="shared" si="0"/>
        <v>62</v>
      </c>
      <c r="H9">
        <f t="shared" si="0"/>
        <v>119</v>
      </c>
      <c r="I9">
        <f t="shared" si="0"/>
        <v>172</v>
      </c>
      <c r="J9">
        <f t="shared" si="0"/>
        <v>194</v>
      </c>
      <c r="K9">
        <f t="shared" si="0"/>
        <v>250</v>
      </c>
      <c r="L9">
        <f t="shared" si="0"/>
        <v>331</v>
      </c>
      <c r="M9">
        <f t="shared" si="0"/>
        <v>613</v>
      </c>
      <c r="N9">
        <f t="shared" si="0"/>
        <v>923</v>
      </c>
      <c r="O9">
        <f t="shared" si="0"/>
        <v>1319</v>
      </c>
      <c r="P9">
        <f t="shared" si="0"/>
        <v>1754</v>
      </c>
      <c r="Q9">
        <f t="shared" si="0"/>
        <v>2234</v>
      </c>
      <c r="R9">
        <f t="shared" si="0"/>
        <v>3811</v>
      </c>
    </row>
    <row r="10" spans="1:19" x14ac:dyDescent="0.35">
      <c r="B10" t="s">
        <v>32</v>
      </c>
      <c r="C10">
        <v>423729</v>
      </c>
      <c r="D10">
        <v>1194746.43470908</v>
      </c>
      <c r="E10">
        <v>2221745</v>
      </c>
      <c r="F10">
        <v>3418267</v>
      </c>
      <c r="G10">
        <v>4667774</v>
      </c>
      <c r="H10">
        <v>7751027</v>
      </c>
      <c r="I10" s="1">
        <v>11244646.540924201</v>
      </c>
      <c r="J10" s="1">
        <v>15188338.528219</v>
      </c>
      <c r="K10" s="1">
        <v>19405391.745625101</v>
      </c>
      <c r="L10" s="1">
        <v>24317985.892630801</v>
      </c>
      <c r="M10" s="1">
        <v>37781471.8295191</v>
      </c>
      <c r="N10" s="1">
        <v>52137127.2808185</v>
      </c>
      <c r="O10" s="1">
        <v>68399149.259697899</v>
      </c>
      <c r="P10" s="1">
        <v>86618755.428797707</v>
      </c>
      <c r="Q10" s="1">
        <v>105076005.75566401</v>
      </c>
      <c r="R10" s="1">
        <v>146945434.96398401</v>
      </c>
      <c r="S10" s="1"/>
    </row>
    <row r="11" spans="1:19" x14ac:dyDescent="0.35">
      <c r="B11" t="s">
        <v>33</v>
      </c>
      <c r="C11">
        <v>385191</v>
      </c>
      <c r="D11">
        <v>1093706.7373349101</v>
      </c>
      <c r="E11">
        <v>1999134</v>
      </c>
      <c r="F11">
        <v>3067888</v>
      </c>
      <c r="G11">
        <v>4213717</v>
      </c>
      <c r="H11">
        <v>6994261</v>
      </c>
      <c r="I11" s="1">
        <v>10137911.9291512</v>
      </c>
      <c r="J11" s="1">
        <v>13738563.631607199</v>
      </c>
      <c r="K11" s="1">
        <v>17525194.626800001</v>
      </c>
      <c r="L11" s="1">
        <v>21956810.281231701</v>
      </c>
      <c r="M11" s="1">
        <v>33927892.423222899</v>
      </c>
      <c r="N11" s="1">
        <v>46986013.054724</v>
      </c>
      <c r="O11" s="1">
        <v>61877607.003783301</v>
      </c>
      <c r="P11" s="1">
        <v>78147847.050749302</v>
      </c>
      <c r="Q11" s="1">
        <v>94615612.244198203</v>
      </c>
      <c r="R11" s="1">
        <v>132780361.845682</v>
      </c>
      <c r="S11" s="1"/>
    </row>
    <row r="12" spans="1:19" x14ac:dyDescent="0.35">
      <c r="B12" t="s">
        <v>22</v>
      </c>
      <c r="C12">
        <f>C10-C11</f>
        <v>38538</v>
      </c>
      <c r="D12">
        <f t="shared" ref="D12:Q12" si="1">D10-D11</f>
        <v>101039.69737416995</v>
      </c>
      <c r="E12">
        <f t="shared" si="1"/>
        <v>222611</v>
      </c>
      <c r="F12">
        <f t="shared" si="1"/>
        <v>350379</v>
      </c>
      <c r="G12">
        <f t="shared" si="1"/>
        <v>454057</v>
      </c>
      <c r="H12">
        <f t="shared" si="1"/>
        <v>756766</v>
      </c>
      <c r="I12">
        <f t="shared" si="1"/>
        <v>1106734.611773001</v>
      </c>
      <c r="J12">
        <f t="shared" si="1"/>
        <v>1449774.8966118004</v>
      </c>
      <c r="K12">
        <f t="shared" si="1"/>
        <v>1880197.1188251004</v>
      </c>
      <c r="L12">
        <f t="shared" si="1"/>
        <v>2361175.6113990992</v>
      </c>
      <c r="M12">
        <f t="shared" si="1"/>
        <v>3853579.4062962011</v>
      </c>
      <c r="N12">
        <f t="shared" si="1"/>
        <v>5151114.2260944992</v>
      </c>
      <c r="O12">
        <f t="shared" si="1"/>
        <v>6521542.2559145987</v>
      </c>
      <c r="P12">
        <f t="shared" si="1"/>
        <v>8470908.3780484051</v>
      </c>
      <c r="Q12">
        <f t="shared" si="1"/>
        <v>10460393.511465803</v>
      </c>
      <c r="R12">
        <f t="shared" ref="R12" si="2">R10-R11</f>
        <v>14165073.118302017</v>
      </c>
    </row>
    <row r="13" spans="1:19" x14ac:dyDescent="0.35">
      <c r="B13" t="s">
        <v>53</v>
      </c>
      <c r="C13">
        <f>C10/1000</f>
        <v>423.72899999999998</v>
      </c>
      <c r="D13">
        <f t="shared" ref="D13:Q15" si="3">D10/1000</f>
        <v>1194.7464347090799</v>
      </c>
      <c r="E13">
        <f t="shared" si="3"/>
        <v>2221.7449999999999</v>
      </c>
      <c r="F13">
        <f t="shared" si="3"/>
        <v>3418.2669999999998</v>
      </c>
      <c r="G13">
        <f t="shared" si="3"/>
        <v>4667.7740000000003</v>
      </c>
      <c r="H13">
        <f t="shared" si="3"/>
        <v>7751.027</v>
      </c>
      <c r="I13">
        <f t="shared" si="3"/>
        <v>11244.646540924201</v>
      </c>
      <c r="J13">
        <f t="shared" si="3"/>
        <v>15188.338528218999</v>
      </c>
      <c r="K13">
        <f t="shared" si="3"/>
        <v>19405.3917456251</v>
      </c>
      <c r="L13">
        <f t="shared" si="3"/>
        <v>24317.985892630801</v>
      </c>
      <c r="M13">
        <f t="shared" si="3"/>
        <v>37781.471829519098</v>
      </c>
      <c r="N13">
        <f t="shared" si="3"/>
        <v>52137.127280818502</v>
      </c>
      <c r="O13">
        <f t="shared" si="3"/>
        <v>68399.149259697893</v>
      </c>
      <c r="P13">
        <f t="shared" si="3"/>
        <v>86618.755428797711</v>
      </c>
      <c r="Q13">
        <f t="shared" si="3"/>
        <v>105076.00575566401</v>
      </c>
      <c r="R13">
        <f t="shared" ref="R13" si="4">R10/1000</f>
        <v>146945.43496398401</v>
      </c>
    </row>
    <row r="14" spans="1:19" x14ac:dyDescent="0.35">
      <c r="B14" t="s">
        <v>54</v>
      </c>
      <c r="C14">
        <f t="shared" ref="C14:O15" si="5">C11/1000</f>
        <v>385.19099999999997</v>
      </c>
      <c r="D14">
        <f t="shared" si="5"/>
        <v>1093.70673733491</v>
      </c>
      <c r="E14">
        <f t="shared" si="5"/>
        <v>1999.134</v>
      </c>
      <c r="F14">
        <f t="shared" si="5"/>
        <v>3067.8879999999999</v>
      </c>
      <c r="G14">
        <f t="shared" si="5"/>
        <v>4213.7169999999996</v>
      </c>
      <c r="H14">
        <f t="shared" si="5"/>
        <v>6994.2610000000004</v>
      </c>
      <c r="I14">
        <f t="shared" si="5"/>
        <v>10137.9119291512</v>
      </c>
      <c r="J14">
        <f t="shared" si="5"/>
        <v>13738.5636316072</v>
      </c>
      <c r="K14">
        <f t="shared" si="5"/>
        <v>17525.194626799999</v>
      </c>
      <c r="L14">
        <f t="shared" si="5"/>
        <v>21956.810281231701</v>
      </c>
      <c r="M14">
        <f t="shared" si="5"/>
        <v>33927.892423222896</v>
      </c>
      <c r="N14">
        <f t="shared" si="5"/>
        <v>46986.013054723997</v>
      </c>
      <c r="O14">
        <f t="shared" si="5"/>
        <v>61877.607003783298</v>
      </c>
      <c r="P14">
        <f t="shared" si="3"/>
        <v>78147.847050749304</v>
      </c>
      <c r="Q14">
        <f t="shared" si="3"/>
        <v>94615.612244198201</v>
      </c>
      <c r="R14">
        <f t="shared" ref="R14" si="6">R11/1000</f>
        <v>132780.361845682</v>
      </c>
    </row>
    <row r="15" spans="1:19" x14ac:dyDescent="0.35">
      <c r="B15" t="s">
        <v>55</v>
      </c>
      <c r="C15">
        <f t="shared" si="5"/>
        <v>38.537999999999997</v>
      </c>
      <c r="D15">
        <f t="shared" si="5"/>
        <v>101.03969737416995</v>
      </c>
      <c r="E15">
        <f t="shared" si="5"/>
        <v>222.61099999999999</v>
      </c>
      <c r="F15">
        <f t="shared" si="5"/>
        <v>350.37900000000002</v>
      </c>
      <c r="G15">
        <f t="shared" si="5"/>
        <v>454.05700000000002</v>
      </c>
      <c r="H15">
        <f t="shared" si="5"/>
        <v>756.76599999999996</v>
      </c>
      <c r="I15">
        <f t="shared" si="5"/>
        <v>1106.734611773001</v>
      </c>
      <c r="J15">
        <f t="shared" si="5"/>
        <v>1449.7748966118004</v>
      </c>
      <c r="K15">
        <f t="shared" si="5"/>
        <v>1880.1971188251005</v>
      </c>
      <c r="L15">
        <f t="shared" si="5"/>
        <v>2361.1756113990991</v>
      </c>
      <c r="M15">
        <f t="shared" si="5"/>
        <v>3853.5794062962009</v>
      </c>
      <c r="N15">
        <f t="shared" si="5"/>
        <v>5151.1142260944989</v>
      </c>
      <c r="O15">
        <f t="shared" si="5"/>
        <v>6521.5422559145991</v>
      </c>
      <c r="P15">
        <f t="shared" si="3"/>
        <v>8470.9083780484052</v>
      </c>
      <c r="Q15">
        <f t="shared" si="3"/>
        <v>10460.393511465803</v>
      </c>
      <c r="R15">
        <f t="shared" ref="R15" si="7">R12/1000</f>
        <v>14165.073118302018</v>
      </c>
    </row>
    <row r="17" spans="2:18" x14ac:dyDescent="0.35">
      <c r="B17" t="s">
        <v>39</v>
      </c>
      <c r="C17">
        <f>0.0004*C6^2-0.1515*C6+221.15</f>
        <v>210</v>
      </c>
      <c r="D17">
        <f t="shared" ref="D17:R17" si="8">0.0004*D6^2-0.1515*D6+221.15</f>
        <v>206.85</v>
      </c>
      <c r="E17">
        <f t="shared" si="8"/>
        <v>211.70000000000002</v>
      </c>
      <c r="F17">
        <f t="shared" si="8"/>
        <v>224.55</v>
      </c>
      <c r="G17">
        <f t="shared" si="8"/>
        <v>245.4</v>
      </c>
      <c r="H17">
        <f t="shared" si="8"/>
        <v>311.10000000000002</v>
      </c>
      <c r="I17">
        <f t="shared" si="8"/>
        <v>408.8</v>
      </c>
      <c r="J17">
        <f t="shared" si="8"/>
        <v>538.5</v>
      </c>
      <c r="K17">
        <f t="shared" si="8"/>
        <v>700.2</v>
      </c>
      <c r="L17">
        <f t="shared" si="8"/>
        <v>893.9</v>
      </c>
      <c r="M17">
        <f t="shared" si="8"/>
        <v>1518.15</v>
      </c>
      <c r="N17">
        <f t="shared" si="8"/>
        <v>2342.4</v>
      </c>
      <c r="O17">
        <f t="shared" si="8"/>
        <v>3366.65</v>
      </c>
      <c r="P17">
        <f t="shared" si="8"/>
        <v>4590.8999999999996</v>
      </c>
      <c r="Q17">
        <f t="shared" si="8"/>
        <v>6015.15</v>
      </c>
      <c r="R17">
        <f t="shared" si="8"/>
        <v>9463.65</v>
      </c>
    </row>
    <row r="19" spans="2:18" x14ac:dyDescent="0.35">
      <c r="E19" s="1"/>
      <c r="F19" s="1"/>
      <c r="G19" s="1"/>
      <c r="H19" s="1"/>
      <c r="I19" s="1"/>
      <c r="J19" s="1"/>
      <c r="K19" s="1"/>
      <c r="L19" s="1"/>
      <c r="M19" s="1"/>
    </row>
    <row r="20" spans="2:18" x14ac:dyDescent="0.35"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opLeftCell="B1" workbookViewId="0">
      <selection activeCell="G14" sqref="G14"/>
    </sheetView>
  </sheetViews>
  <sheetFormatPr defaultRowHeight="14.5" x14ac:dyDescent="0.35"/>
  <cols>
    <col min="1" max="1" width="14.08984375" customWidth="1"/>
    <col min="2" max="2" width="14.6328125" customWidth="1"/>
    <col min="3" max="3" width="15.54296875" customWidth="1"/>
    <col min="4" max="4" width="12" customWidth="1"/>
    <col min="5" max="5" width="11.6328125" customWidth="1"/>
    <col min="6" max="6" width="15" customWidth="1"/>
  </cols>
  <sheetData>
    <row r="2" spans="1:7" x14ac:dyDescent="0.35">
      <c r="B2" t="s">
        <v>56</v>
      </c>
    </row>
    <row r="4" spans="1:7" x14ac:dyDescent="0.35">
      <c r="B4" t="s">
        <v>67</v>
      </c>
      <c r="C4" t="s">
        <v>66</v>
      </c>
      <c r="D4" t="s">
        <v>68</v>
      </c>
      <c r="E4" t="s">
        <v>69</v>
      </c>
      <c r="F4" t="s">
        <v>71</v>
      </c>
      <c r="G4" t="s">
        <v>72</v>
      </c>
    </row>
    <row r="5" spans="1:7" x14ac:dyDescent="0.35">
      <c r="A5" t="s">
        <v>57</v>
      </c>
      <c r="B5">
        <v>1229.2</v>
      </c>
      <c r="C5">
        <v>1251</v>
      </c>
      <c r="D5">
        <v>1167</v>
      </c>
      <c r="E5">
        <v>1278</v>
      </c>
      <c r="F5">
        <v>1214</v>
      </c>
      <c r="G5">
        <v>1251</v>
      </c>
    </row>
    <row r="6" spans="1:7" x14ac:dyDescent="0.35">
      <c r="A6" t="s">
        <v>58</v>
      </c>
      <c r="B6">
        <v>4827.7</v>
      </c>
      <c r="C6">
        <v>3591</v>
      </c>
      <c r="D6">
        <v>2135</v>
      </c>
      <c r="E6">
        <v>1820</v>
      </c>
      <c r="F6">
        <v>1388</v>
      </c>
      <c r="G6">
        <v>1510</v>
      </c>
    </row>
    <row r="7" spans="1:7" x14ac:dyDescent="0.35">
      <c r="A7" t="s">
        <v>60</v>
      </c>
    </row>
    <row r="9" spans="1:7" x14ac:dyDescent="0.35">
      <c r="A9" t="s">
        <v>59</v>
      </c>
      <c r="B9" s="1">
        <v>57030616.334939897</v>
      </c>
      <c r="C9" s="1">
        <v>57030616.334939897</v>
      </c>
      <c r="D9" s="1">
        <v>57030616.334939897</v>
      </c>
      <c r="E9" s="1">
        <v>57030616.334939897</v>
      </c>
      <c r="F9" s="1">
        <v>57030616.334939897</v>
      </c>
      <c r="G9" s="1">
        <v>57030616.334939897</v>
      </c>
    </row>
    <row r="10" spans="1:7" x14ac:dyDescent="0.35">
      <c r="A10" t="s">
        <v>62</v>
      </c>
      <c r="B10" s="1">
        <v>55613500.733224601</v>
      </c>
      <c r="C10" s="1">
        <v>55624652.683105201</v>
      </c>
      <c r="D10" s="1">
        <v>55613416.9991863</v>
      </c>
      <c r="E10" s="1">
        <v>55624293.711187199</v>
      </c>
      <c r="F10" s="1">
        <v>55635529.395106196</v>
      </c>
      <c r="G10" s="1">
        <v>55624377.445225596</v>
      </c>
    </row>
    <row r="11" spans="1:7" x14ac:dyDescent="0.35">
      <c r="A11" t="s">
        <v>61</v>
      </c>
      <c r="B11" s="1">
        <f>B9-B10</f>
        <v>1417115.6017152965</v>
      </c>
      <c r="C11" s="1">
        <f t="shared" ref="C11:G11" si="0">C9-C10</f>
        <v>1405963.6518346965</v>
      </c>
      <c r="D11" s="1">
        <f t="shared" si="0"/>
        <v>1417199.3357535973</v>
      </c>
      <c r="E11" s="1">
        <f t="shared" si="0"/>
        <v>1406322.6237526983</v>
      </c>
      <c r="F11" s="1">
        <f t="shared" si="0"/>
        <v>1395086.9398337007</v>
      </c>
      <c r="G11" s="1">
        <f t="shared" si="0"/>
        <v>1406238.8897143006</v>
      </c>
    </row>
    <row r="12" spans="1:7" x14ac:dyDescent="0.35">
      <c r="A12" t="s">
        <v>70</v>
      </c>
      <c r="B12" s="1">
        <f>B11/1000</f>
        <v>1417.1156017152964</v>
      </c>
      <c r="C12" s="1">
        <f t="shared" ref="C12:G12" si="1">C11/1000</f>
        <v>1405.9636518346965</v>
      </c>
      <c r="D12" s="1">
        <f t="shared" si="1"/>
        <v>1417.1993357535973</v>
      </c>
      <c r="E12" s="1">
        <f t="shared" si="1"/>
        <v>1406.3226237526983</v>
      </c>
      <c r="F12" s="1">
        <f t="shared" si="1"/>
        <v>1395.0869398337006</v>
      </c>
      <c r="G12" s="1">
        <f t="shared" si="1"/>
        <v>1406.2388897143007</v>
      </c>
    </row>
    <row r="13" spans="1:7" x14ac:dyDescent="0.35">
      <c r="A13" t="s">
        <v>64</v>
      </c>
      <c r="B13" t="s">
        <v>63</v>
      </c>
    </row>
    <row r="14" spans="1:7" x14ac:dyDescent="0.35">
      <c r="A14">
        <v>1</v>
      </c>
      <c r="B14">
        <v>100</v>
      </c>
      <c r="C14">
        <v>100</v>
      </c>
      <c r="D14">
        <v>2</v>
      </c>
      <c r="E14">
        <v>0</v>
      </c>
      <c r="F14">
        <v>0</v>
      </c>
      <c r="G14">
        <v>0</v>
      </c>
    </row>
    <row r="15" spans="1:7" x14ac:dyDescent="0.35">
      <c r="A15">
        <v>2</v>
      </c>
      <c r="B15">
        <v>100</v>
      </c>
      <c r="C15">
        <v>100</v>
      </c>
      <c r="D15">
        <v>3</v>
      </c>
      <c r="E15">
        <v>1</v>
      </c>
      <c r="F15">
        <v>1</v>
      </c>
      <c r="G15">
        <v>1</v>
      </c>
    </row>
    <row r="16" spans="1:7" x14ac:dyDescent="0.35">
      <c r="A16">
        <v>3</v>
      </c>
      <c r="B16">
        <v>2</v>
      </c>
      <c r="C16">
        <v>2</v>
      </c>
      <c r="D16">
        <v>2</v>
      </c>
      <c r="E16">
        <v>1</v>
      </c>
      <c r="F16">
        <v>1</v>
      </c>
      <c r="G16">
        <v>1</v>
      </c>
    </row>
    <row r="17" spans="1:7" x14ac:dyDescent="0.35">
      <c r="A17">
        <v>4</v>
      </c>
      <c r="B17">
        <v>3</v>
      </c>
      <c r="C17">
        <v>3</v>
      </c>
      <c r="D17">
        <v>3</v>
      </c>
      <c r="E17">
        <v>1</v>
      </c>
      <c r="F17">
        <v>1</v>
      </c>
      <c r="G17">
        <v>1</v>
      </c>
    </row>
    <row r="18" spans="1:7" x14ac:dyDescent="0.35">
      <c r="A18">
        <v>5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</row>
    <row r="19" spans="1:7" x14ac:dyDescent="0.35">
      <c r="A19">
        <v>6</v>
      </c>
      <c r="B19">
        <v>3</v>
      </c>
      <c r="C19">
        <v>3</v>
      </c>
      <c r="D19">
        <v>3</v>
      </c>
      <c r="E19">
        <v>1</v>
      </c>
      <c r="F19">
        <v>1</v>
      </c>
      <c r="G19">
        <v>1</v>
      </c>
    </row>
    <row r="20" spans="1:7" x14ac:dyDescent="0.35">
      <c r="A20">
        <v>7</v>
      </c>
      <c r="B20">
        <v>4</v>
      </c>
      <c r="C20">
        <v>4</v>
      </c>
      <c r="D20">
        <v>4</v>
      </c>
      <c r="E20">
        <v>1</v>
      </c>
      <c r="F20">
        <v>1</v>
      </c>
      <c r="G20">
        <v>1</v>
      </c>
    </row>
    <row r="21" spans="1:7" x14ac:dyDescent="0.35">
      <c r="A21">
        <v>8</v>
      </c>
      <c r="B21">
        <v>100</v>
      </c>
      <c r="C21">
        <v>100</v>
      </c>
      <c r="D21">
        <v>2</v>
      </c>
      <c r="E21">
        <v>1</v>
      </c>
      <c r="F21">
        <v>1</v>
      </c>
      <c r="G21">
        <v>1</v>
      </c>
    </row>
    <row r="22" spans="1:7" x14ac:dyDescent="0.35">
      <c r="A22">
        <v>9</v>
      </c>
      <c r="B22">
        <v>3</v>
      </c>
      <c r="C22">
        <v>3</v>
      </c>
      <c r="D22">
        <v>3</v>
      </c>
      <c r="E22">
        <v>1</v>
      </c>
      <c r="F22">
        <v>1</v>
      </c>
      <c r="G22">
        <v>1</v>
      </c>
    </row>
    <row r="23" spans="1:7" x14ac:dyDescent="0.35">
      <c r="A23">
        <v>10</v>
      </c>
      <c r="B23">
        <v>2</v>
      </c>
      <c r="C23">
        <v>2</v>
      </c>
      <c r="D23">
        <v>2</v>
      </c>
      <c r="E23">
        <v>1</v>
      </c>
      <c r="F23">
        <v>1</v>
      </c>
      <c r="G23">
        <v>1</v>
      </c>
    </row>
    <row r="25" spans="1:7" x14ac:dyDescent="0.35">
      <c r="A25" t="s">
        <v>65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Tanner</cp:lastModifiedBy>
  <dcterms:created xsi:type="dcterms:W3CDTF">2016-10-08T04:52:49Z</dcterms:created>
  <dcterms:modified xsi:type="dcterms:W3CDTF">2016-10-20T21:34:57Z</dcterms:modified>
</cp:coreProperties>
</file>