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nner.Hollis\source\repos\SettingsHelper\SettingsHelperTest\"/>
    </mc:Choice>
  </mc:AlternateContent>
  <xr:revisionPtr revIDLastSave="0" documentId="13_ncr:1_{82314DFC-7E2F-488B-BDE4-A421B7203F9B}" xr6:coauthVersionLast="47" xr6:coauthVersionMax="47" xr10:uidLastSave="{00000000-0000-0000-0000-000000000000}"/>
  <bookViews>
    <workbookView xWindow="-120" yWindow="-120" windowWidth="29040" windowHeight="15840" xr2:uid="{0C66D0D4-2E34-42F5-9A78-E4344EE2B48D}"/>
  </bookViews>
  <sheets>
    <sheet name="Calc Sheet" sheetId="2" r:id="rId1"/>
    <sheet name="Supported Relay Types" sheetId="3" r:id="rId2"/>
    <sheet name="Title Sheet" sheetId="1" r:id="rId3"/>
    <sheet name="Sheet2" sheetId="4" r:id="rId4"/>
    <sheet name="Sheet3" sheetId="5" r:id="rId5"/>
    <sheet name="Sheet4" sheetId="6" r:id="rId6"/>
  </sheets>
  <definedNames>
    <definedName name="CTR">'Calc Sheet'!$C$32</definedName>
    <definedName name="CUSTCOMPANYNAME">'Calc Sheet'!$C$5</definedName>
    <definedName name="CustomerName">'Title Sheet'!$E$7</definedName>
    <definedName name="DATE">'Calc Sheet'!$C$2</definedName>
    <definedName name="FREQ">'Calc Sheet'!$C$28</definedName>
    <definedName name="_xlnm.Print_Area" localSheetId="2">'Title Sheet'!$A$1:$H$32</definedName>
    <definedName name="PROJECTNAME">'Calc Sheet'!$C$1</definedName>
    <definedName name="PTR">'Calc Sheet'!$C$31</definedName>
    <definedName name="RELAYTYPE">'Calc Sheet'!$C$22</definedName>
    <definedName name="Site_Rated_Capacity__kVA">'Calc Sheet'!$C$25</definedName>
    <definedName name="System_Voltage__L_L__kV">'Calc Sheet'!$C$30</definedName>
    <definedName name="VNOM">'Calc Sheet'!$C$35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4" i="2" l="1"/>
  <c r="C60" i="2"/>
  <c r="C58" i="2"/>
  <c r="C52" i="2"/>
  <c r="B5" i="1"/>
  <c r="C32" i="2"/>
  <c r="C78" i="2" s="1"/>
  <c r="C35" i="2" a="1"/>
  <c r="C35" i="2" s="1"/>
  <c r="C40" i="2" s="1"/>
  <c r="A1" i="1" a="1"/>
  <c r="A1" i="1" s="1"/>
  <c r="C48" i="2" l="1"/>
  <c r="C46" i="2"/>
  <c r="C44" i="2"/>
  <c r="C111" i="2"/>
  <c r="C115" i="2"/>
  <c r="C38" i="2" a="1"/>
  <c r="C38" i="2" s="1"/>
  <c r="C68" i="2"/>
  <c r="C7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<sst xmlns="http://schemas.openxmlformats.org/spreadsheetml/2006/main" count="265" uniqueCount="199">
  <si>
    <t>Mineral Gap</t>
  </si>
  <si>
    <t>Customer Name</t>
  </si>
  <si>
    <t>Project Name</t>
  </si>
  <si>
    <t>Date Submitted</t>
  </si>
  <si>
    <t>TRC</t>
  </si>
  <si>
    <t>Customer Contact</t>
  </si>
  <si>
    <t>Jayme Garcia, PE</t>
  </si>
  <si>
    <t>Sr. Engineering Project Manager</t>
  </si>
  <si>
    <t>3947 Lennane Drive, Suite 130</t>
  </si>
  <si>
    <t>Sacramento, CA 95834</t>
  </si>
  <si>
    <t>Jayme.Garcia@trccompanies.com</t>
  </si>
  <si>
    <t>Cell: 916-245-8913</t>
  </si>
  <si>
    <t>PRS Contact</t>
  </si>
  <si>
    <t>Allen Queen</t>
  </si>
  <si>
    <t>Eletrical Engineer</t>
  </si>
  <si>
    <t>Power Relaying Solutions, PLLC (PRS)</t>
  </si>
  <si>
    <t>7035 Smith Corners Blvd. Suite 100</t>
  </si>
  <si>
    <t>Charlotte, NC 28269</t>
  </si>
  <si>
    <t>Allen.Queen@relayingsolutions.com</t>
  </si>
  <si>
    <t>Cell: 828-226-1067</t>
  </si>
  <si>
    <t>SETTINGS BASIS</t>
  </si>
  <si>
    <t>Customer Contact Name</t>
  </si>
  <si>
    <t>Customer Contact Role</t>
  </si>
  <si>
    <t>Customer Contact Address Line 1</t>
  </si>
  <si>
    <t>Customer Contact Address Line 2</t>
  </si>
  <si>
    <t>Customer Contact Email</t>
  </si>
  <si>
    <t>Customer Contact Phone</t>
  </si>
  <si>
    <t>PRS Contact Name</t>
  </si>
  <si>
    <t>PRS Contact Role</t>
  </si>
  <si>
    <t>Date Dubmitted</t>
  </si>
  <si>
    <t>PRS Company Name</t>
  </si>
  <si>
    <t>Customer Company Name</t>
  </si>
  <si>
    <t>PRS Contact Address Line 1</t>
  </si>
  <si>
    <t>PRS Contact Address Line 2</t>
  </si>
  <si>
    <t>PRS Contact Email</t>
  </si>
  <si>
    <t>PRS Contact Phone</t>
  </si>
  <si>
    <t>Relay Type</t>
  </si>
  <si>
    <t>TRC Companies, Inc.</t>
  </si>
  <si>
    <t>Jayme Garcia</t>
  </si>
  <si>
    <t>CTR</t>
  </si>
  <si>
    <t>PTR</t>
  </si>
  <si>
    <t>CTR Secondary (5A, 1A)</t>
  </si>
  <si>
    <t>CTR Primary (Amps)</t>
  </si>
  <si>
    <t>System Voltage (L-L, kV)</t>
  </si>
  <si>
    <t>System Rotation</t>
  </si>
  <si>
    <t>System Frequency</t>
  </si>
  <si>
    <t>ABC</t>
  </si>
  <si>
    <t>Under-Voltage Elements</t>
  </si>
  <si>
    <t>Level 1 Pickup (L-N, p.u.)</t>
  </si>
  <si>
    <t>Level 2 Pickup (L-N, p.u.)</t>
  </si>
  <si>
    <t>Level 1 Delay (cycles)</t>
  </si>
  <si>
    <t>Level 2 Delay (cycles)</t>
  </si>
  <si>
    <t>Over-Voltage Elements</t>
  </si>
  <si>
    <t>Electrical Engineer</t>
  </si>
  <si>
    <t>Global Settings</t>
  </si>
  <si>
    <t>V Nominal (sec, V)</t>
  </si>
  <si>
    <t>Under-Frequency Elements</t>
  </si>
  <si>
    <t>Level 1 Pickup (Hz)</t>
  </si>
  <si>
    <t>Level 2 Pickup (Hz)</t>
  </si>
  <si>
    <t>Over-Frequency Elements</t>
  </si>
  <si>
    <t>Customer Info</t>
  </si>
  <si>
    <t>PRS Info</t>
  </si>
  <si>
    <t>Phase Inst. Overcurrent</t>
  </si>
  <si>
    <t>Level 1 Pickup (sec, Amps)</t>
  </si>
  <si>
    <t>Level 2 Pickup (sec, Amps)</t>
  </si>
  <si>
    <t>Level 3 Pickup (sec, Amps)</t>
  </si>
  <si>
    <t>Level 3 Delay (cycles)</t>
  </si>
  <si>
    <t>Level 4 Pickup (sec, Amps)</t>
  </si>
  <si>
    <t>Level 4 Delay (cycles)</t>
  </si>
  <si>
    <t>Site Information</t>
  </si>
  <si>
    <t>Site Rated Capacity (kVA)</t>
  </si>
  <si>
    <t>Ground Inst. Overcurrent</t>
  </si>
  <si>
    <t>OFF</t>
  </si>
  <si>
    <t>Used for a "load-check" in open-phase logic. This setting may be below the relay minimum setpoint.</t>
  </si>
  <si>
    <t>Phase Time Overcurrent</t>
  </si>
  <si>
    <t>Level 1 Curve</t>
  </si>
  <si>
    <t>Level 2 Time Dial</t>
  </si>
  <si>
    <t>Level 1 Time Dial</t>
  </si>
  <si>
    <t>Level 1 Time Adder (s)</t>
  </si>
  <si>
    <t>Level 1 Time Minimum (s)</t>
  </si>
  <si>
    <t>U3</t>
  </si>
  <si>
    <t>Level 1 Reset Delay (Y, N)</t>
  </si>
  <si>
    <t>N</t>
  </si>
  <si>
    <t>Used to block open-phase logic.</t>
  </si>
  <si>
    <t>Level 2 Curve</t>
  </si>
  <si>
    <t>Level 2 Time Minimum (s)</t>
  </si>
  <si>
    <t>Level 2 Time Adder (s)</t>
  </si>
  <si>
    <t>Level 2 Reset Delay (Y, N)</t>
  </si>
  <si>
    <t>FREQ</t>
  </si>
  <si>
    <t>ROT</t>
  </si>
  <si>
    <t>VNOM</t>
  </si>
  <si>
    <t>27P1D</t>
  </si>
  <si>
    <t>27P1P</t>
  </si>
  <si>
    <t>27P2P</t>
  </si>
  <si>
    <t>27P2D</t>
  </si>
  <si>
    <t>59P1P</t>
  </si>
  <si>
    <t>59P1D</t>
  </si>
  <si>
    <t>59P2P</t>
  </si>
  <si>
    <t>59P2D</t>
  </si>
  <si>
    <t>81U1P</t>
  </si>
  <si>
    <t>81U2P</t>
  </si>
  <si>
    <t>81U1D</t>
  </si>
  <si>
    <t>81U2D</t>
  </si>
  <si>
    <t>81O2P</t>
  </si>
  <si>
    <t>81O1D</t>
  </si>
  <si>
    <t>81O1P</t>
  </si>
  <si>
    <t>81O2D</t>
  </si>
  <si>
    <t>50P1P</t>
  </si>
  <si>
    <t>50P2P</t>
  </si>
  <si>
    <t>50P3P</t>
  </si>
  <si>
    <t>50P3D</t>
  </si>
  <si>
    <t>50P4P</t>
  </si>
  <si>
    <t>50P4D</t>
  </si>
  <si>
    <t>50P2D</t>
  </si>
  <si>
    <t>50G1P</t>
  </si>
  <si>
    <t>50G1D</t>
  </si>
  <si>
    <t>50D2P</t>
  </si>
  <si>
    <t>50G2D</t>
  </si>
  <si>
    <t>50G3P</t>
  </si>
  <si>
    <t>50G3D</t>
  </si>
  <si>
    <t>51P1P</t>
  </si>
  <si>
    <t>51P1C</t>
  </si>
  <si>
    <t>51P1R</t>
  </si>
  <si>
    <t>51P1TD</t>
  </si>
  <si>
    <t>51P1TM</t>
  </si>
  <si>
    <t>51P1TA</t>
  </si>
  <si>
    <t>51P2P</t>
  </si>
  <si>
    <t>51P2C</t>
  </si>
  <si>
    <t>51P2TD</t>
  </si>
  <si>
    <t>51P2TM</t>
  </si>
  <si>
    <t>51P2TA</t>
  </si>
  <si>
    <t>51P2R</t>
  </si>
  <si>
    <t>Ground Time Overcurrent</t>
  </si>
  <si>
    <t>51G1P</t>
  </si>
  <si>
    <t>51G1C</t>
  </si>
  <si>
    <t>51G1TD</t>
  </si>
  <si>
    <t>51G1TM</t>
  </si>
  <si>
    <t>51G1TA</t>
  </si>
  <si>
    <t>51T1R</t>
  </si>
  <si>
    <t>51G2P</t>
  </si>
  <si>
    <t>51G2C</t>
  </si>
  <si>
    <t>51G2TD</t>
  </si>
  <si>
    <t>51G2TM</t>
  </si>
  <si>
    <t>51G2TA</t>
  </si>
  <si>
    <t>51G2R</t>
  </si>
  <si>
    <t>Power Elements</t>
  </si>
  <si>
    <t>Level 1 Per-Phase Pickup</t>
  </si>
  <si>
    <t>Level 1 3-Phase Pickup</t>
  </si>
  <si>
    <t>Level 1 Power Type</t>
  </si>
  <si>
    <t>PWR1P</t>
  </si>
  <si>
    <t>PWR1D</t>
  </si>
  <si>
    <t>3PWR1P</t>
  </si>
  <si>
    <t>PWR1T</t>
  </si>
  <si>
    <t>Set to a percentage of site facility rating.</t>
  </si>
  <si>
    <t>+WATTS</t>
  </si>
  <si>
    <t>PWR2P</t>
  </si>
  <si>
    <t>3PWR2P</t>
  </si>
  <si>
    <t>PWR2T</t>
  </si>
  <si>
    <t>PWR2D</t>
  </si>
  <si>
    <t>RLYTYPE</t>
  </si>
  <si>
    <t>SITERATING_kVA</t>
  </si>
  <si>
    <t>CTRPRI</t>
  </si>
  <si>
    <t>CTRSEC</t>
  </si>
  <si>
    <t>SYSTEMVOLTAGE_LL</t>
  </si>
  <si>
    <t>PROJECTNAME</t>
  </si>
  <si>
    <t>DATE</t>
  </si>
  <si>
    <t>CUSTCOMPANYNAME</t>
  </si>
  <si>
    <t>CUSTCONTACTNAME</t>
  </si>
  <si>
    <t>CUSTCONTACTROLE</t>
  </si>
  <si>
    <t>CUSTCONTACTEMAIL</t>
  </si>
  <si>
    <t>CUSTCONTACTPHONE</t>
  </si>
  <si>
    <t>CUSTCONTACTADDRESS1</t>
  </si>
  <si>
    <t>CUSTCONTACTADDRESS2</t>
  </si>
  <si>
    <t>PRSCOMPANYNAME</t>
  </si>
  <si>
    <t>PRSCONTACTROLE</t>
  </si>
  <si>
    <t>PRSCONTACTNAME</t>
  </si>
  <si>
    <t>PRSCONTACTEMAIL</t>
  </si>
  <si>
    <t>PRSCONTACTPHONE</t>
  </si>
  <si>
    <t>PRSCONTACTADDRESS1</t>
  </si>
  <si>
    <t>PRSCONTACTADDRESS2</t>
  </si>
  <si>
    <t>59N1P</t>
  </si>
  <si>
    <t>59N1D</t>
  </si>
  <si>
    <t>IEEE 1547 UV Setpoint Level 1</t>
  </si>
  <si>
    <t>IEEE 1547 UV Setpoint Level 2</t>
  </si>
  <si>
    <t>IEEE 1547 OV Setpoint Level 1</t>
  </si>
  <si>
    <t>IEEE 1547 OV Setpoint Level 2</t>
  </si>
  <si>
    <t>Level 2 Per-Phase Pickup</t>
  </si>
  <si>
    <t>Level 2 3-Phase Pickup</t>
  </si>
  <si>
    <t>Level 2 Power Type</t>
  </si>
  <si>
    <t>SEL 351-7</t>
  </si>
  <si>
    <t>SEL 351</t>
  </si>
  <si>
    <t>SEL 351-6</t>
  </si>
  <si>
    <t>SEL 351A</t>
  </si>
  <si>
    <t>Supported Relay Types</t>
  </si>
  <si>
    <t>IEEE 1547 UF Setpoint Level 1</t>
  </si>
  <si>
    <t>IEEE 1547 UF Setpoint Level 2</t>
  </si>
  <si>
    <t>IEEE 1547 OF Setpoint Level 1</t>
  </si>
  <si>
    <t>IEEE 1547 OF Setpoint Level 2</t>
  </si>
  <si>
    <t>Used in Open-Phase detection logic.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</si>
</sst>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2" xfId="0" applyBorder="1" applyAlignment="1">
      <alignment horizontal="left"/>
    </xf>
    <xf numFmtId="2" fontId="0" fillId="0" borderId="2" xfId="0" applyNumberFormat="1" applyBorder="1" applyAlignment="1">
      <alignment horizontal="left"/>
    </xf>
    <xf numFmtId="0" fontId="8" fillId="0" borderId="2" xfId="2" applyBorder="1" applyAlignment="1">
      <alignment horizontal="left"/>
    </xf>
    <xf numFmtId="2" fontId="0" fillId="2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9" fontId="0" fillId="0" borderId="0" xfId="1" applyFont="1" applyFill="1"/>
    <xf numFmtId="0" fontId="0" fillId="0" borderId="2" xfId="0" quotePrefix="1" applyBorder="1" applyAlignment="1">
      <alignment horizontal="left"/>
    </xf>
    <xf numFmtId="9" fontId="0" fillId="0" borderId="2" xfId="1" applyFont="1" applyBorder="1"/>
    <xf numFmtId="0" fontId="3" fillId="0" borderId="0" xfId="0" applyFont="1"/>
    <xf numFmtId="0" fontId="0" fillId="0" borderId="0" xfId="0" applyAlignment="1">
      <alignment horizontal="center"/>
    </xf>
    <xf numFmtId="0" fontId="8" fillId="0" borderId="0" xfId="2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6" fontId="0" fillId="0" borderId="2" xfId="1" applyNumberFormat="1" applyFont="1" applyBorder="1"/>
    <xf numFmtId="2" fontId="0" fillId="2" borderId="0" xfId="0" applyNumberFormat="1" applyFill="1" applyBorder="1" applyAlignment="1">
      <alignment horizontal="left"/>
    </xf>
    <xf numFmtId="2" fontId="0" fillId="0" borderId="3" xfId="0" applyNumberFormat="1" applyBorder="1" applyAlignment="1">
      <alignment horizontal="left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424961</xdr:colOff>
      <xdr:row>0</xdr:row>
      <xdr:rowOff>67163</xdr:rowOff>
    </xdr:from>
    <xdr:to>
      <xdr:col>7</xdr:col>
      <xdr:colOff>561975</xdr:colOff>
      <xdr:row>1</xdr:row>
      <xdr:rowOff>259028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2C6742-A1F0-0711-C31A-36E15F889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2173" y="67163"/>
          <a:ext cx="1411898" cy="52890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len.Queen@relayingsolutions.com" TargetMode="External"/><Relationship Id="rId1" Type="http://schemas.openxmlformats.org/officeDocument/2006/relationships/hyperlink" Target="mailto:Jayme.Garcia@trccompanie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llen.Queen@relayingsolutions.com" TargetMode="External"/><Relationship Id="rId1" Type="http://schemas.openxmlformats.org/officeDocument/2006/relationships/hyperlink" Target="mailto:Jayme.Garcia@trccompanie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3620-65A2-4BED-8E75-DF5603F7533D}">
  <sheetPr codeName="Sheet2"/>
  <dimension ref="A1:E117"/>
  <sheetViews>
    <sheetView tabSelected="1" topLeftCell="A52" zoomScale="85" zoomScaleNormal="85" workbookViewId="0">
      <selection activeCell="D73" sqref="D73"/>
    </sheetView>
  </sheetViews>
  <sheetFormatPr defaultRowHeight="15" x14ac:dyDescent="0.25"/>
  <cols>
    <col min="1" max="1" width="26.28515625" customWidth="1"/>
    <col min="2" max="2" width="32.85546875" style="4" customWidth="1"/>
    <col min="3" max="3" width="37.7109375" style="5" customWidth="1"/>
    <col min="4" max="4" width="15.140625" customWidth="1"/>
    <col min="8" max="8" width="23.140625" customWidth="1"/>
  </cols>
  <sheetData>
    <row r="1" spans="1:3" x14ac:dyDescent="0.25">
      <c r="A1" t="s">
        <v>164</v>
      </c>
      <c r="B1" s="4" t="s">
        <v>2</v>
      </c>
      <c r="C1" s="7" t="s">
        <v>0</v>
      </c>
    </row>
    <row r="2" spans="1:3" x14ac:dyDescent="0.25">
      <c r="A2" t="s">
        <v>165</v>
      </c>
      <c r="B2" s="4" t="s">
        <v>29</v>
      </c>
      <c r="C2" s="7">
        <v>20221212</v>
      </c>
    </row>
    <row r="4" spans="1:3" x14ac:dyDescent="0.25">
      <c r="B4" s="4" t="s">
        <v>60</v>
      </c>
    </row>
    <row r="5" spans="1:3" x14ac:dyDescent="0.25">
      <c r="A5" t="s">
        <v>166</v>
      </c>
      <c r="B5" s="5" t="s">
        <v>31</v>
      </c>
      <c r="C5" s="7" t="s">
        <v>37</v>
      </c>
    </row>
    <row r="6" spans="1:3" x14ac:dyDescent="0.25">
      <c r="A6" t="s">
        <v>167</v>
      </c>
      <c r="B6" s="5" t="s">
        <v>21</v>
      </c>
      <c r="C6" s="7" t="s">
        <v>38</v>
      </c>
    </row>
    <row r="7" spans="1:3" x14ac:dyDescent="0.25">
      <c r="A7" t="s">
        <v>168</v>
      </c>
      <c r="B7" s="5" t="s">
        <v>22</v>
      </c>
      <c r="C7" s="7" t="s">
        <v>7</v>
      </c>
    </row>
    <row r="8" spans="1:3" x14ac:dyDescent="0.25">
      <c r="A8" t="s">
        <v>171</v>
      </c>
      <c r="B8" s="5" t="s">
        <v>23</v>
      </c>
      <c r="C8" s="7" t="s">
        <v>8</v>
      </c>
    </row>
    <row r="9" spans="1:3" x14ac:dyDescent="0.25">
      <c r="A9" t="s">
        <v>172</v>
      </c>
      <c r="B9" s="5" t="s">
        <v>24</v>
      </c>
      <c r="C9" s="7" t="s">
        <v>9</v>
      </c>
    </row>
    <row r="10" spans="1:3" x14ac:dyDescent="0.25">
      <c r="A10" t="s">
        <v>169</v>
      </c>
      <c r="B10" s="5" t="s">
        <v>25</v>
      </c>
      <c r="C10" s="9" t="s">
        <v>10</v>
      </c>
    </row>
    <row r="11" spans="1:3" x14ac:dyDescent="0.25">
      <c r="A11" t="s">
        <v>170</v>
      </c>
      <c r="B11" s="5" t="s">
        <v>26</v>
      </c>
      <c r="C11" s="7" t="s">
        <v>11</v>
      </c>
    </row>
    <row r="12" spans="1:3" x14ac:dyDescent="0.25">
      <c r="B12" s="5"/>
    </row>
    <row r="13" spans="1:3" x14ac:dyDescent="0.25">
      <c r="B13" s="4" t="s">
        <v>61</v>
      </c>
    </row>
    <row r="14" spans="1:3" x14ac:dyDescent="0.25">
      <c r="A14" t="s">
        <v>173</v>
      </c>
      <c r="B14" s="5" t="s">
        <v>30</v>
      </c>
      <c r="C14" s="7" t="s">
        <v>15</v>
      </c>
    </row>
    <row r="15" spans="1:3" x14ac:dyDescent="0.25">
      <c r="A15" t="s">
        <v>175</v>
      </c>
      <c r="B15" s="5" t="s">
        <v>27</v>
      </c>
      <c r="C15" s="7" t="s">
        <v>13</v>
      </c>
    </row>
    <row r="16" spans="1:3" x14ac:dyDescent="0.25">
      <c r="A16" t="s">
        <v>174</v>
      </c>
      <c r="B16" s="5" t="s">
        <v>28</v>
      </c>
      <c r="C16" s="7" t="s">
        <v>53</v>
      </c>
    </row>
    <row r="17" spans="1:3" x14ac:dyDescent="0.25">
      <c r="A17" t="s">
        <v>178</v>
      </c>
      <c r="B17" s="5" t="s">
        <v>32</v>
      </c>
      <c r="C17" s="7" t="s">
        <v>16</v>
      </c>
    </row>
    <row r="18" spans="1:3" x14ac:dyDescent="0.25">
      <c r="A18" t="s">
        <v>179</v>
      </c>
      <c r="B18" s="5" t="s">
        <v>33</v>
      </c>
      <c r="C18" s="7" t="s">
        <v>17</v>
      </c>
    </row>
    <row r="19" spans="1:3" x14ac:dyDescent="0.25">
      <c r="A19" t="s">
        <v>176</v>
      </c>
      <c r="B19" s="5" t="s">
        <v>34</v>
      </c>
      <c r="C19" s="9" t="s">
        <v>18</v>
      </c>
    </row>
    <row r="20" spans="1:3" x14ac:dyDescent="0.25">
      <c r="A20" t="s">
        <v>177</v>
      </c>
      <c r="B20" s="5" t="s">
        <v>35</v>
      </c>
      <c r="C20" s="7" t="s">
        <v>19</v>
      </c>
    </row>
    <row r="22" spans="1:3" x14ac:dyDescent="0.25">
      <c r="A22" t="s">
        <v>159</v>
      </c>
      <c r="B22" s="4" t="s">
        <v>36</v>
      </c>
      <c r="C22" s="7" t="s">
        <v>189</v>
      </c>
    </row>
    <row r="24" spans="1:3" x14ac:dyDescent="0.25">
      <c r="B24" s="4" t="s">
        <v>69</v>
      </c>
    </row>
    <row r="25" spans="1:3" x14ac:dyDescent="0.25">
      <c r="A25" t="s">
        <v>160</v>
      </c>
      <c r="B25" s="5" t="s">
        <v>70</v>
      </c>
      <c r="C25" s="7">
        <v>3000</v>
      </c>
    </row>
    <row r="27" spans="1:3" x14ac:dyDescent="0.25">
      <c r="B27" s="4" t="s">
        <v>54</v>
      </c>
    </row>
    <row r="28" spans="1:3" x14ac:dyDescent="0.25">
      <c r="A28" t="s">
        <v>88</v>
      </c>
      <c r="B28" s="5" t="s">
        <v>45</v>
      </c>
      <c r="C28" s="7">
        <v>60</v>
      </c>
    </row>
    <row r="29" spans="1:3" x14ac:dyDescent="0.25">
      <c r="A29" t="s">
        <v>89</v>
      </c>
      <c r="B29" s="5" t="s">
        <v>44</v>
      </c>
      <c r="C29" s="7" t="s">
        <v>46</v>
      </c>
    </row>
    <row r="30" spans="1:3" x14ac:dyDescent="0.25">
      <c r="A30" t="s">
        <v>163</v>
      </c>
      <c r="B30" s="5" t="s">
        <v>43</v>
      </c>
      <c r="C30" s="7">
        <v>12.47</v>
      </c>
    </row>
    <row r="31" spans="1:3" x14ac:dyDescent="0.25">
      <c r="A31" t="s">
        <v>40</v>
      </c>
      <c r="B31" s="5" t="s">
        <v>40</v>
      </c>
      <c r="C31" s="7">
        <v>60</v>
      </c>
    </row>
    <row r="32" spans="1:3" x14ac:dyDescent="0.25">
      <c r="A32" t="s">
        <v>39</v>
      </c>
      <c r="B32" s="5" t="s">
        <v>39</v>
      </c>
      <c r="C32" s="10">
        <f>C33/C34</f>
        <v>120</v>
      </c>
    </row>
    <row r="33" spans="1:5" x14ac:dyDescent="0.25">
      <c r="A33" t="s">
        <v>161</v>
      </c>
      <c r="B33" s="5" t="s">
        <v>42</v>
      </c>
      <c r="C33" s="7">
        <v>600</v>
      </c>
    </row>
    <row r="34" spans="1:5" x14ac:dyDescent="0.25">
      <c r="A34" t="s">
        <v>162</v>
      </c>
      <c r="B34" s="5" t="s">
        <v>41</v>
      </c>
      <c r="C34" s="7">
        <v>5</v>
      </c>
    </row>
    <row r="35" spans="1:5" x14ac:dyDescent="0.25">
      <c r="A35" t="s">
        <v>90</v>
      </c>
      <c r="B35" s="5" t="s">
        <v>55</v>
      </c>
      <c r="C35" s="10" cm="1">
        <f t="array" ref="C35">C30*1000/(SQRT(3)*PTR)</f>
        <v>119.99263094657724</v>
      </c>
    </row>
    <row r="37" spans="1:5" x14ac:dyDescent="0.25">
      <c r="B37" s="4" t="s">
        <v>47</v>
      </c>
    </row>
    <row r="38" spans="1:5" x14ac:dyDescent="0.25">
      <c r="A38" t="s">
        <v>92</v>
      </c>
      <c r="B38" s="5" t="s">
        <v>48</v>
      </c>
      <c r="C38" s="10" cm="1">
        <f t="array" ref="C38">D38*VNOM</f>
        <v>105.59351523298797</v>
      </c>
      <c r="D38" s="14">
        <v>0.88</v>
      </c>
      <c r="E38" s="6" t="s">
        <v>182</v>
      </c>
    </row>
    <row r="39" spans="1:5" x14ac:dyDescent="0.25">
      <c r="A39" t="s">
        <v>91</v>
      </c>
      <c r="B39" s="5" t="s">
        <v>50</v>
      </c>
      <c r="C39" s="8">
        <v>120</v>
      </c>
    </row>
    <row r="40" spans="1:5" x14ac:dyDescent="0.25">
      <c r="A40" t="s">
        <v>93</v>
      </c>
      <c r="B40" s="5" t="s">
        <v>49</v>
      </c>
      <c r="C40" s="10">
        <f>D40*VNOM</f>
        <v>59.996315473288618</v>
      </c>
      <c r="D40" s="14">
        <v>0.5</v>
      </c>
      <c r="E40" s="6" t="s">
        <v>183</v>
      </c>
    </row>
    <row r="41" spans="1:5" x14ac:dyDescent="0.25">
      <c r="A41" t="s">
        <v>94</v>
      </c>
      <c r="B41" s="5" t="s">
        <v>51</v>
      </c>
      <c r="C41" s="8">
        <v>16</v>
      </c>
    </row>
    <row r="43" spans="1:5" x14ac:dyDescent="0.25">
      <c r="B43" s="4" t="s">
        <v>52</v>
      </c>
    </row>
    <row r="44" spans="1:5" x14ac:dyDescent="0.25">
      <c r="A44" t="s">
        <v>95</v>
      </c>
      <c r="B44" s="5" t="s">
        <v>48</v>
      </c>
      <c r="C44" s="10">
        <f>D44*VNOM</f>
        <v>131.99189404123496</v>
      </c>
      <c r="D44" s="14">
        <v>1.1000000000000001</v>
      </c>
      <c r="E44" s="6" t="s">
        <v>184</v>
      </c>
    </row>
    <row r="45" spans="1:5" x14ac:dyDescent="0.25">
      <c r="A45" t="s">
        <v>96</v>
      </c>
      <c r="B45" s="5" t="s">
        <v>50</v>
      </c>
      <c r="C45" s="8">
        <v>120</v>
      </c>
    </row>
    <row r="46" spans="1:5" x14ac:dyDescent="0.25">
      <c r="A46" t="s">
        <v>97</v>
      </c>
      <c r="B46" s="5" t="s">
        <v>49</v>
      </c>
      <c r="C46" s="10">
        <f>D46*VNOM</f>
        <v>143.99115713589268</v>
      </c>
      <c r="D46" s="14">
        <v>1.2</v>
      </c>
      <c r="E46" s="6" t="s">
        <v>185</v>
      </c>
    </row>
    <row r="47" spans="1:5" x14ac:dyDescent="0.25">
      <c r="A47" t="s">
        <v>98</v>
      </c>
      <c r="B47" s="5" t="s">
        <v>51</v>
      </c>
      <c r="C47" s="8">
        <v>12</v>
      </c>
    </row>
    <row r="48" spans="1:5" x14ac:dyDescent="0.25">
      <c r="A48" t="s">
        <v>180</v>
      </c>
      <c r="B48" s="5" t="s">
        <v>48</v>
      </c>
      <c r="C48" s="10">
        <f>D48*VNOM</f>
        <v>11.999263094657724</v>
      </c>
      <c r="D48" s="14">
        <v>0.1</v>
      </c>
      <c r="E48" s="6" t="s">
        <v>198</v>
      </c>
    </row>
    <row r="49" spans="1:5" x14ac:dyDescent="0.25">
      <c r="A49" t="s">
        <v>181</v>
      </c>
      <c r="B49" s="5" t="s">
        <v>50</v>
      </c>
      <c r="C49" s="10">
        <v>0</v>
      </c>
    </row>
    <row r="51" spans="1:5" x14ac:dyDescent="0.25">
      <c r="B51" s="4" t="s">
        <v>56</v>
      </c>
    </row>
    <row r="52" spans="1:5" x14ac:dyDescent="0.25">
      <c r="A52" t="s">
        <v>99</v>
      </c>
      <c r="B52" s="5" t="s">
        <v>57</v>
      </c>
      <c r="C52" s="10">
        <f>D52*FREQ</f>
        <v>59.499995999999996</v>
      </c>
      <c r="D52" s="23">
        <v>0.99166659999999995</v>
      </c>
      <c r="E52" s="6" t="s">
        <v>194</v>
      </c>
    </row>
    <row r="53" spans="1:5" x14ac:dyDescent="0.25">
      <c r="A53" t="s">
        <v>101</v>
      </c>
      <c r="B53" s="5" t="s">
        <v>50</v>
      </c>
      <c r="C53" s="8">
        <v>120</v>
      </c>
    </row>
    <row r="54" spans="1:5" x14ac:dyDescent="0.25">
      <c r="A54" t="s">
        <v>100</v>
      </c>
      <c r="B54" s="5" t="s">
        <v>58</v>
      </c>
      <c r="C54" s="10">
        <f>D54*FREQ</f>
        <v>58.999997999999998</v>
      </c>
      <c r="D54" s="23">
        <v>0.98333329999999997</v>
      </c>
      <c r="E54" s="6" t="s">
        <v>195</v>
      </c>
    </row>
    <row r="55" spans="1:5" x14ac:dyDescent="0.25">
      <c r="A55" t="s">
        <v>102</v>
      </c>
      <c r="B55" s="5" t="s">
        <v>51</v>
      </c>
      <c r="C55" s="8">
        <v>16</v>
      </c>
    </row>
    <row r="57" spans="1:5" x14ac:dyDescent="0.25">
      <c r="B57" s="4" t="s">
        <v>59</v>
      </c>
    </row>
    <row r="58" spans="1:5" x14ac:dyDescent="0.25">
      <c r="A58" t="s">
        <v>105</v>
      </c>
      <c r="B58" s="5" t="s">
        <v>57</v>
      </c>
      <c r="C58" s="10">
        <f>D58*FREQ</f>
        <v>60.499998000000005</v>
      </c>
      <c r="D58" s="23">
        <v>1.0083333000000001</v>
      </c>
      <c r="E58" s="6" t="s">
        <v>196</v>
      </c>
    </row>
    <row r="59" spans="1:5" x14ac:dyDescent="0.25">
      <c r="A59" t="s">
        <v>104</v>
      </c>
      <c r="B59" s="5" t="s">
        <v>50</v>
      </c>
      <c r="C59" s="8">
        <v>120</v>
      </c>
    </row>
    <row r="60" spans="1:5" x14ac:dyDescent="0.25">
      <c r="A60" t="s">
        <v>103</v>
      </c>
      <c r="B60" s="5" t="s">
        <v>58</v>
      </c>
      <c r="C60" s="10">
        <f>D60*FREQ</f>
        <v>60.999995999999996</v>
      </c>
      <c r="D60" s="23">
        <v>1.0166666</v>
      </c>
      <c r="E60" s="6" t="s">
        <v>197</v>
      </c>
    </row>
    <row r="61" spans="1:5" x14ac:dyDescent="0.25">
      <c r="A61" t="s">
        <v>106</v>
      </c>
      <c r="B61" s="5" t="s">
        <v>51</v>
      </c>
      <c r="C61" s="8">
        <v>16</v>
      </c>
    </row>
    <row r="63" spans="1:5" x14ac:dyDescent="0.25">
      <c r="B63" s="4" t="s">
        <v>62</v>
      </c>
    </row>
    <row r="64" spans="1:5" x14ac:dyDescent="0.25">
      <c r="A64" t="s">
        <v>107</v>
      </c>
      <c r="B64" s="5" t="s">
        <v>63</v>
      </c>
      <c r="C64" s="8">
        <v>10</v>
      </c>
    </row>
    <row r="65" spans="1:5" x14ac:dyDescent="0.25">
      <c r="A65" t="s">
        <v>113</v>
      </c>
      <c r="B65" s="5" t="s">
        <v>50</v>
      </c>
      <c r="C65" s="8">
        <v>0.5</v>
      </c>
    </row>
    <row r="66" spans="1:5" x14ac:dyDescent="0.25">
      <c r="A66" t="s">
        <v>108</v>
      </c>
      <c r="B66" s="5" t="s">
        <v>64</v>
      </c>
      <c r="C66" s="8" t="s">
        <v>72</v>
      </c>
    </row>
    <row r="67" spans="1:5" x14ac:dyDescent="0.25">
      <c r="A67" t="s">
        <v>113</v>
      </c>
      <c r="B67" s="5" t="s">
        <v>51</v>
      </c>
      <c r="C67" s="8">
        <v>0</v>
      </c>
    </row>
    <row r="68" spans="1:5" x14ac:dyDescent="0.25">
      <c r="A68" t="s">
        <v>109</v>
      </c>
      <c r="B68" s="5" t="s">
        <v>65</v>
      </c>
      <c r="C68" s="10">
        <f>Site_Rated_Capacity__kVA*1000*D68/(SQRT(3)*CTR*System_Voltage__L_L__kV*1000)</f>
        <v>1.3889741840969345</v>
      </c>
      <c r="D68" s="14">
        <v>1.2</v>
      </c>
      <c r="E68" s="6" t="s">
        <v>83</v>
      </c>
    </row>
    <row r="69" spans="1:5" x14ac:dyDescent="0.25">
      <c r="A69" t="s">
        <v>110</v>
      </c>
      <c r="B69" s="5" t="s">
        <v>66</v>
      </c>
      <c r="C69" s="10">
        <v>0</v>
      </c>
    </row>
    <row r="70" spans="1:5" x14ac:dyDescent="0.25">
      <c r="A70" t="s">
        <v>111</v>
      </c>
      <c r="B70" s="5" t="s">
        <v>67</v>
      </c>
      <c r="C70" s="10">
        <f>Site_Rated_Capacity__kVA*1000*D70/(SQRT(3)*CTR*System_Voltage__L_L__kV*1000)</f>
        <v>0.11574784867474454</v>
      </c>
      <c r="D70" s="14">
        <v>0.1</v>
      </c>
      <c r="E70" s="6" t="s">
        <v>73</v>
      </c>
    </row>
    <row r="71" spans="1:5" x14ac:dyDescent="0.25">
      <c r="A71" t="s">
        <v>112</v>
      </c>
      <c r="B71" s="5" t="s">
        <v>68</v>
      </c>
      <c r="C71" s="10">
        <v>0</v>
      </c>
    </row>
    <row r="73" spans="1:5" x14ac:dyDescent="0.25">
      <c r="B73" s="4" t="s">
        <v>71</v>
      </c>
    </row>
    <row r="74" spans="1:5" x14ac:dyDescent="0.25">
      <c r="A74" t="s">
        <v>114</v>
      </c>
      <c r="B74" s="5" t="s">
        <v>63</v>
      </c>
      <c r="C74" s="8">
        <v>5.16</v>
      </c>
    </row>
    <row r="75" spans="1:5" x14ac:dyDescent="0.25">
      <c r="A75" t="s">
        <v>115</v>
      </c>
      <c r="B75" s="5" t="s">
        <v>50</v>
      </c>
      <c r="C75" s="8">
        <v>0.01</v>
      </c>
    </row>
    <row r="76" spans="1:5" x14ac:dyDescent="0.25">
      <c r="A76" t="s">
        <v>116</v>
      </c>
      <c r="B76" s="5" t="s">
        <v>64</v>
      </c>
      <c r="C76" s="8" t="s">
        <v>72</v>
      </c>
    </row>
    <row r="77" spans="1:5" x14ac:dyDescent="0.25">
      <c r="A77" t="s">
        <v>117</v>
      </c>
      <c r="B77" s="5" t="s">
        <v>51</v>
      </c>
      <c r="C77" s="8">
        <v>0</v>
      </c>
    </row>
    <row r="78" spans="1:5" x14ac:dyDescent="0.25">
      <c r="A78" t="s">
        <v>118</v>
      </c>
      <c r="B78" s="5" t="s">
        <v>65</v>
      </c>
      <c r="C78" s="10">
        <f>Site_Rated_Capacity__kVA*1000*D78/(SQRT(3)*CTR*System_Voltage__L_L__kV*1000)</f>
        <v>1.1574784867474455</v>
      </c>
      <c r="D78" s="14">
        <v>1</v>
      </c>
      <c r="E78" s="6" t="s">
        <v>83</v>
      </c>
    </row>
    <row r="79" spans="1:5" x14ac:dyDescent="0.25">
      <c r="A79" t="s">
        <v>119</v>
      </c>
      <c r="B79" s="5" t="s">
        <v>66</v>
      </c>
      <c r="C79" s="10">
        <v>0</v>
      </c>
    </row>
    <row r="80" spans="1:5" x14ac:dyDescent="0.25">
      <c r="B80" s="5"/>
      <c r="C80" s="11"/>
      <c r="D80" s="12"/>
    </row>
    <row r="81" spans="1:3" x14ac:dyDescent="0.25">
      <c r="B81" s="4" t="s">
        <v>74</v>
      </c>
    </row>
    <row r="82" spans="1:3" x14ac:dyDescent="0.25">
      <c r="A82" t="s">
        <v>120</v>
      </c>
      <c r="B82" s="5" t="s">
        <v>63</v>
      </c>
      <c r="C82" s="7">
        <v>1.32</v>
      </c>
    </row>
    <row r="83" spans="1:3" x14ac:dyDescent="0.25">
      <c r="A83" t="s">
        <v>121</v>
      </c>
      <c r="B83" s="5" t="s">
        <v>75</v>
      </c>
      <c r="C83" s="7" t="s">
        <v>80</v>
      </c>
    </row>
    <row r="84" spans="1:3" x14ac:dyDescent="0.25">
      <c r="A84" t="s">
        <v>123</v>
      </c>
      <c r="B84" s="5" t="s">
        <v>77</v>
      </c>
      <c r="C84" s="7">
        <v>0.66</v>
      </c>
    </row>
    <row r="85" spans="1:3" x14ac:dyDescent="0.25">
      <c r="A85" t="s">
        <v>124</v>
      </c>
      <c r="B85" s="5" t="s">
        <v>79</v>
      </c>
      <c r="C85" s="7">
        <v>0</v>
      </c>
    </row>
    <row r="86" spans="1:3" x14ac:dyDescent="0.25">
      <c r="A86" t="s">
        <v>125</v>
      </c>
      <c r="B86" s="5" t="s">
        <v>78</v>
      </c>
      <c r="C86" s="7">
        <v>0</v>
      </c>
    </row>
    <row r="87" spans="1:3" x14ac:dyDescent="0.25">
      <c r="A87" t="s">
        <v>122</v>
      </c>
      <c r="B87" s="5" t="s">
        <v>81</v>
      </c>
      <c r="C87" s="7" t="s">
        <v>82</v>
      </c>
    </row>
    <row r="88" spans="1:3" x14ac:dyDescent="0.25">
      <c r="A88" t="s">
        <v>126</v>
      </c>
      <c r="B88" s="5" t="s">
        <v>64</v>
      </c>
      <c r="C88" s="7">
        <v>1.32</v>
      </c>
    </row>
    <row r="89" spans="1:3" x14ac:dyDescent="0.25">
      <c r="A89" t="s">
        <v>127</v>
      </c>
      <c r="B89" s="5" t="s">
        <v>84</v>
      </c>
      <c r="C89" s="7" t="s">
        <v>80</v>
      </c>
    </row>
    <row r="90" spans="1:3" x14ac:dyDescent="0.25">
      <c r="A90" t="s">
        <v>128</v>
      </c>
      <c r="B90" s="5" t="s">
        <v>76</v>
      </c>
      <c r="C90" s="7">
        <v>0.66</v>
      </c>
    </row>
    <row r="91" spans="1:3" x14ac:dyDescent="0.25">
      <c r="A91" t="s">
        <v>129</v>
      </c>
      <c r="B91" s="5" t="s">
        <v>85</v>
      </c>
      <c r="C91" s="7">
        <v>0</v>
      </c>
    </row>
    <row r="92" spans="1:3" x14ac:dyDescent="0.25">
      <c r="A92" t="s">
        <v>130</v>
      </c>
      <c r="B92" s="5" t="s">
        <v>86</v>
      </c>
      <c r="C92" s="7">
        <v>0</v>
      </c>
    </row>
    <row r="93" spans="1:3" x14ac:dyDescent="0.25">
      <c r="A93" t="s">
        <v>131</v>
      </c>
      <c r="B93" s="5" t="s">
        <v>87</v>
      </c>
      <c r="C93" s="7" t="s">
        <v>82</v>
      </c>
    </row>
    <row r="94" spans="1:3" x14ac:dyDescent="0.25">
      <c r="B94" s="5"/>
    </row>
    <row r="95" spans="1:3" x14ac:dyDescent="0.25">
      <c r="B95" s="4" t="s">
        <v>132</v>
      </c>
    </row>
    <row r="96" spans="1:3" x14ac:dyDescent="0.25">
      <c r="A96" t="s">
        <v>133</v>
      </c>
      <c r="B96" s="5" t="s">
        <v>63</v>
      </c>
      <c r="C96" s="7">
        <v>1.32</v>
      </c>
    </row>
    <row r="97" spans="1:5" x14ac:dyDescent="0.25">
      <c r="A97" t="s">
        <v>134</v>
      </c>
      <c r="B97" s="5" t="s">
        <v>75</v>
      </c>
      <c r="C97" s="7" t="s">
        <v>80</v>
      </c>
    </row>
    <row r="98" spans="1:5" x14ac:dyDescent="0.25">
      <c r="A98" t="s">
        <v>135</v>
      </c>
      <c r="B98" s="5" t="s">
        <v>77</v>
      </c>
      <c r="C98" s="7">
        <v>0.66</v>
      </c>
    </row>
    <row r="99" spans="1:5" x14ac:dyDescent="0.25">
      <c r="A99" t="s">
        <v>136</v>
      </c>
      <c r="B99" s="5" t="s">
        <v>79</v>
      </c>
      <c r="C99" s="7">
        <v>0</v>
      </c>
    </row>
    <row r="100" spans="1:5" x14ac:dyDescent="0.25">
      <c r="A100" t="s">
        <v>137</v>
      </c>
      <c r="B100" s="5" t="s">
        <v>78</v>
      </c>
      <c r="C100" s="7">
        <v>0</v>
      </c>
    </row>
    <row r="101" spans="1:5" x14ac:dyDescent="0.25">
      <c r="A101" t="s">
        <v>138</v>
      </c>
      <c r="B101" s="5" t="s">
        <v>81</v>
      </c>
      <c r="C101" s="7" t="s">
        <v>82</v>
      </c>
    </row>
    <row r="102" spans="1:5" x14ac:dyDescent="0.25">
      <c r="A102" t="s">
        <v>139</v>
      </c>
      <c r="B102" s="5" t="s">
        <v>64</v>
      </c>
      <c r="C102" s="7" t="s">
        <v>72</v>
      </c>
    </row>
    <row r="103" spans="1:5" x14ac:dyDescent="0.25">
      <c r="A103" t="s">
        <v>140</v>
      </c>
      <c r="B103" s="5" t="s">
        <v>84</v>
      </c>
      <c r="C103" s="7" t="s">
        <v>80</v>
      </c>
    </row>
    <row r="104" spans="1:5" x14ac:dyDescent="0.25">
      <c r="A104" t="s">
        <v>141</v>
      </c>
      <c r="B104" s="5" t="s">
        <v>76</v>
      </c>
      <c r="C104" s="7">
        <v>0.66</v>
      </c>
    </row>
    <row r="105" spans="1:5" x14ac:dyDescent="0.25">
      <c r="A105" t="s">
        <v>142</v>
      </c>
      <c r="B105" s="5" t="s">
        <v>85</v>
      </c>
      <c r="C105" s="7">
        <v>0</v>
      </c>
    </row>
    <row r="106" spans="1:5" x14ac:dyDescent="0.25">
      <c r="A106" t="s">
        <v>143</v>
      </c>
      <c r="B106" s="5" t="s">
        <v>86</v>
      </c>
      <c r="C106" s="7">
        <v>0</v>
      </c>
    </row>
    <row r="107" spans="1:5" x14ac:dyDescent="0.25">
      <c r="A107" t="s">
        <v>144</v>
      </c>
      <c r="B107" s="5" t="s">
        <v>87</v>
      </c>
      <c r="C107" s="7" t="s">
        <v>82</v>
      </c>
    </row>
    <row r="109" spans="1:5" x14ac:dyDescent="0.25">
      <c r="B109" s="4" t="s">
        <v>145</v>
      </c>
    </row>
    <row r="110" spans="1:5" x14ac:dyDescent="0.25">
      <c r="A110" t="s">
        <v>149</v>
      </c>
      <c r="B110" s="5" t="s">
        <v>146</v>
      </c>
      <c r="C110" s="7" t="s">
        <v>72</v>
      </c>
    </row>
    <row r="111" spans="1:5" x14ac:dyDescent="0.25">
      <c r="A111" t="s">
        <v>151</v>
      </c>
      <c r="B111" s="5" t="s">
        <v>147</v>
      </c>
      <c r="C111" s="24">
        <f>Site_Rated_Capacity__kVA*1000*D111/(PTR*CTR)</f>
        <v>437.5</v>
      </c>
      <c r="D111" s="14">
        <v>1.05</v>
      </c>
      <c r="E111" s="6" t="s">
        <v>153</v>
      </c>
    </row>
    <row r="112" spans="1:5" x14ac:dyDescent="0.25">
      <c r="A112" t="s">
        <v>152</v>
      </c>
      <c r="B112" s="5" t="s">
        <v>148</v>
      </c>
      <c r="C112" s="13" t="s">
        <v>154</v>
      </c>
    </row>
    <row r="113" spans="1:3" x14ac:dyDescent="0.25">
      <c r="A113" t="s">
        <v>150</v>
      </c>
      <c r="B113" s="5" t="s">
        <v>50</v>
      </c>
      <c r="C113" s="25">
        <v>16000</v>
      </c>
    </row>
    <row r="114" spans="1:3" x14ac:dyDescent="0.25">
      <c r="A114" t="s">
        <v>155</v>
      </c>
      <c r="B114" s="5" t="s">
        <v>186</v>
      </c>
      <c r="C114" s="7" t="s">
        <v>72</v>
      </c>
    </row>
    <row r="115" spans="1:3" x14ac:dyDescent="0.25">
      <c r="A115" t="s">
        <v>156</v>
      </c>
      <c r="B115" s="5" t="s">
        <v>187</v>
      </c>
      <c r="C115" s="8">
        <f>Site_Rated_Capacity__kVA*1000*D115/(PTR*CTR)</f>
        <v>0</v>
      </c>
    </row>
    <row r="116" spans="1:3" x14ac:dyDescent="0.25">
      <c r="A116" t="s">
        <v>157</v>
      </c>
      <c r="B116" s="5" t="s">
        <v>188</v>
      </c>
      <c r="C116" s="13" t="s">
        <v>154</v>
      </c>
    </row>
    <row r="117" spans="1:3" x14ac:dyDescent="0.25">
      <c r="A117" t="s">
        <v>158</v>
      </c>
      <c r="B117" s="5" t="s">
        <v>51</v>
      </c>
      <c r="C117" s="8">
        <v>16000</v>
      </c>
    </row>
  </sheetData>
  <hyperlinks>
    <hyperlink ref="C10" r:id="rId1" xr:uid="{8B773466-64B4-460C-B5E3-0DC4A3C799EC}"/>
    <hyperlink ref="C19" r:id="rId2" xr:uid="{7325ED62-6B16-433C-AAF6-708E508614D3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7DCEE676-09AB-437A-9105-868C70093386}">
          <x14:formula1>
            <xm:f>'Supported Relay Types'!$A$2:$A$30</xm:f>
          </x14:formula1>
          <xm:sqref>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056A-9FA2-43E8-BA55-827BD43044C1}">
  <dimension ref="A1:A5"/>
  <sheetViews>
    <sheetView workbookViewId="0">
      <selection sqref="A1:A5"/>
    </sheetView>
  </sheetViews>
  <sheetFormatPr defaultRowHeight="15" x14ac:dyDescent="0.25"/>
  <cols>
    <col min="1" max="1" width="24.140625" customWidth="1"/>
  </cols>
  <sheetData>
    <row r="1" spans="1:1" x14ac:dyDescent="0.25">
      <c r="A1" s="15" t="s">
        <v>193</v>
      </c>
    </row>
    <row r="2" spans="1:1" x14ac:dyDescent="0.25">
      <c r="A2" t="s">
        <v>190</v>
      </c>
    </row>
    <row r="3" spans="1:1" x14ac:dyDescent="0.25">
      <c r="A3" t="s">
        <v>191</v>
      </c>
    </row>
    <row r="4" spans="1:1" x14ac:dyDescent="0.25">
      <c r="A4" t="s">
        <v>189</v>
      </c>
    </row>
    <row r="5" spans="1:1" x14ac:dyDescent="0.25">
      <c r="A5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9471-2B6D-4526-B29D-1A6B00A7B28F}">
  <sheetPr codeName="Sheet1"/>
  <dimension ref="A1:H29"/>
  <sheetViews>
    <sheetView view="pageBreakPreview" zoomScale="130" zoomScaleNormal="100" zoomScaleSheetLayoutView="130" workbookViewId="0"/>
  </sheetViews>
  <sheetFormatPr defaultColWidth="107.5703125" defaultRowHeight="15" x14ac:dyDescent="0.25"/>
  <cols>
    <col min="1" max="8" width="9.5703125" customWidth="1"/>
  </cols>
  <sheetData>
    <row r="1" spans="1:8" ht="26.25" customHeight="1" x14ac:dyDescent="0.25">
      <c r="A1" s="2" t="str" cm="1">
        <f t="array" ref="A1">PROJECTNAME</f>
        <v>Mineral Gap</v>
      </c>
    </row>
    <row r="2" spans="1:8" ht="26.25" customHeight="1" thickBot="1" x14ac:dyDescent="0.3">
      <c r="A2" s="3" t="s">
        <v>20</v>
      </c>
      <c r="B2" s="1"/>
      <c r="C2" s="1"/>
      <c r="D2" s="1"/>
      <c r="E2" s="1"/>
      <c r="F2" s="1"/>
      <c r="G2" s="1"/>
      <c r="H2" s="1"/>
    </row>
    <row r="5" spans="1:8" x14ac:dyDescent="0.25">
      <c r="B5" s="18" t="str">
        <f>_xlfn.CONCAT(RELAYTYPE," RELAY")</f>
        <v>SEL 351-7 RELAY</v>
      </c>
      <c r="C5" s="18"/>
      <c r="D5" s="18"/>
      <c r="E5" s="18"/>
      <c r="F5" s="18"/>
      <c r="G5" s="18"/>
    </row>
    <row r="6" spans="1:8" x14ac:dyDescent="0.25">
      <c r="B6" s="18"/>
      <c r="C6" s="18"/>
      <c r="D6" s="18"/>
      <c r="E6" s="18"/>
      <c r="F6" s="18"/>
      <c r="G6" s="18"/>
    </row>
    <row r="7" spans="1:8" ht="15.75" x14ac:dyDescent="0.25">
      <c r="B7" s="19" t="s">
        <v>1</v>
      </c>
      <c r="C7" s="19"/>
      <c r="D7" s="19"/>
      <c r="E7" s="20" t="s">
        <v>4</v>
      </c>
      <c r="F7" s="20"/>
      <c r="G7" s="20"/>
    </row>
    <row r="8" spans="1:8" ht="15.75" x14ac:dyDescent="0.25">
      <c r="B8" s="19" t="s">
        <v>2</v>
      </c>
      <c r="C8" s="19"/>
      <c r="D8" s="19"/>
      <c r="E8" s="20" t="s">
        <v>0</v>
      </c>
      <c r="F8" s="20"/>
      <c r="G8" s="20"/>
    </row>
    <row r="9" spans="1:8" ht="15.75" x14ac:dyDescent="0.25">
      <c r="B9" s="19" t="s">
        <v>3</v>
      </c>
      <c r="C9" s="19"/>
      <c r="D9" s="19"/>
      <c r="E9" s="20">
        <v>20211208</v>
      </c>
      <c r="F9" s="20"/>
      <c r="G9" s="20"/>
    </row>
    <row r="13" spans="1:8" ht="15.75" x14ac:dyDescent="0.25">
      <c r="C13" s="21" t="s">
        <v>5</v>
      </c>
      <c r="D13" s="21"/>
      <c r="E13" s="21"/>
      <c r="F13" s="21"/>
    </row>
    <row r="14" spans="1:8" x14ac:dyDescent="0.25">
      <c r="C14" s="22" t="s">
        <v>6</v>
      </c>
      <c r="D14" s="22"/>
      <c r="E14" s="22"/>
      <c r="F14" s="22"/>
    </row>
    <row r="15" spans="1:8" x14ac:dyDescent="0.25">
      <c r="C15" s="16" t="s">
        <v>7</v>
      </c>
      <c r="D15" s="16"/>
      <c r="E15" s="16"/>
      <c r="F15" s="16"/>
    </row>
    <row r="16" spans="1:8" x14ac:dyDescent="0.25">
      <c r="C16" s="16" t="s">
        <v>4</v>
      </c>
      <c r="D16" s="16"/>
      <c r="E16" s="16"/>
      <c r="F16" s="16"/>
    </row>
    <row r="17" spans="3:6" x14ac:dyDescent="0.25">
      <c r="C17" s="16" t="s">
        <v>8</v>
      </c>
      <c r="D17" s="16"/>
      <c r="E17" s="16"/>
      <c r="F17" s="16"/>
    </row>
    <row r="18" spans="3:6" x14ac:dyDescent="0.25">
      <c r="C18" s="16" t="s">
        <v>9</v>
      </c>
      <c r="D18" s="16"/>
      <c r="E18" s="16"/>
      <c r="F18" s="16"/>
    </row>
    <row r="19" spans="3:6" x14ac:dyDescent="0.25">
      <c r="C19" s="17" t="s">
        <v>10</v>
      </c>
      <c r="D19" s="16"/>
      <c r="E19" s="16"/>
      <c r="F19" s="16"/>
    </row>
    <row r="20" spans="3:6" x14ac:dyDescent="0.25">
      <c r="C20" s="16" t="s">
        <v>11</v>
      </c>
      <c r="D20" s="16"/>
      <c r="E20" s="16"/>
      <c r="F20" s="16"/>
    </row>
    <row r="22" spans="3:6" ht="15.75" x14ac:dyDescent="0.25">
      <c r="C22" s="21" t="s">
        <v>12</v>
      </c>
      <c r="D22" s="21"/>
      <c r="E22" s="21"/>
      <c r="F22" s="21"/>
    </row>
    <row r="23" spans="3:6" x14ac:dyDescent="0.25">
      <c r="C23" s="22" t="s">
        <v>13</v>
      </c>
      <c r="D23" s="22"/>
      <c r="E23" s="22"/>
      <c r="F23" s="22"/>
    </row>
    <row r="24" spans="3:6" x14ac:dyDescent="0.25">
      <c r="C24" s="16" t="s">
        <v>14</v>
      </c>
      <c r="D24" s="16"/>
      <c r="E24" s="16"/>
      <c r="F24" s="16"/>
    </row>
    <row r="25" spans="3:6" x14ac:dyDescent="0.25">
      <c r="C25" s="16" t="s">
        <v>15</v>
      </c>
      <c r="D25" s="16"/>
      <c r="E25" s="16"/>
      <c r="F25" s="16"/>
    </row>
    <row r="26" spans="3:6" x14ac:dyDescent="0.25">
      <c r="C26" s="16" t="s">
        <v>16</v>
      </c>
      <c r="D26" s="16"/>
      <c r="E26" s="16"/>
      <c r="F26" s="16"/>
    </row>
    <row r="27" spans="3:6" x14ac:dyDescent="0.25">
      <c r="C27" s="16" t="s">
        <v>17</v>
      </c>
      <c r="D27" s="16"/>
      <c r="E27" s="16"/>
      <c r="F27" s="16"/>
    </row>
    <row r="28" spans="3:6" x14ac:dyDescent="0.25">
      <c r="C28" s="17" t="s">
        <v>18</v>
      </c>
      <c r="D28" s="16"/>
      <c r="E28" s="16"/>
      <c r="F28" s="16"/>
    </row>
    <row r="29" spans="3:6" x14ac:dyDescent="0.25">
      <c r="C29" s="16" t="s">
        <v>19</v>
      </c>
      <c r="D29" s="16"/>
      <c r="E29" s="16"/>
      <c r="F29" s="16"/>
    </row>
  </sheetData>
  <mergeCells count="23">
    <mergeCell ref="C28:F28"/>
    <mergeCell ref="C29:F29"/>
    <mergeCell ref="C22:F22"/>
    <mergeCell ref="C23:F23"/>
    <mergeCell ref="C24:F24"/>
    <mergeCell ref="C25:F25"/>
    <mergeCell ref="C26:F26"/>
    <mergeCell ref="C27:F27"/>
    <mergeCell ref="C18:F18"/>
    <mergeCell ref="C19:F19"/>
    <mergeCell ref="C20:F20"/>
    <mergeCell ref="B5:G6"/>
    <mergeCell ref="B7:D7"/>
    <mergeCell ref="E7:G7"/>
    <mergeCell ref="B8:D8"/>
    <mergeCell ref="B9:D9"/>
    <mergeCell ref="E9:G9"/>
    <mergeCell ref="E8:G8"/>
    <mergeCell ref="C13:F13"/>
    <mergeCell ref="C15:F15"/>
    <mergeCell ref="C14:F14"/>
    <mergeCell ref="C16:F16"/>
    <mergeCell ref="C17:F17"/>
  </mergeCells>
  <hyperlinks>
    <hyperlink ref="C19" r:id="rId1" xr:uid="{38A204EC-D754-48E5-83D4-E0733367D728}"/>
    <hyperlink ref="C28" r:id="rId2" xr:uid="{6F742C74-B6B0-41A0-ABDB-C8607B38D98E}"/>
  </hyperlink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D82A-594A-4365-A73D-CC78C7A310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3904-A2B5-4988-A858-60571CC2D1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9B66-FFF3-4B7E-A70D-54CA112394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705FD6-EEFF-47B5-AA6A-8CBEF85386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Calc Sheet</vt:lpstr>
      <vt:lpstr>Supported Relay Types</vt:lpstr>
      <vt:lpstr>Title Sheet</vt:lpstr>
      <vt:lpstr>Sheet2</vt:lpstr>
      <vt:lpstr>Sheet3</vt:lpstr>
      <vt:lpstr>Sheet4</vt:lpstr>
      <vt:lpstr>CTR</vt:lpstr>
      <vt:lpstr>CUSTCOMPANYNAME</vt:lpstr>
      <vt:lpstr>CustomerName</vt:lpstr>
      <vt:lpstr>DATE</vt:lpstr>
      <vt:lpstr>FREQ</vt:lpstr>
      <vt:lpstr>'Title Sheet'!Print_Area</vt:lpstr>
      <vt:lpstr>PROJECTNAME</vt:lpstr>
      <vt:lpstr>PTR</vt:lpstr>
      <vt:lpstr>RELAYTYPE</vt:lpstr>
      <vt:lpstr>Site_Rated_Capacity__kVA</vt:lpstr>
      <vt:lpstr>System_Voltage__L_L__kV</vt:lpstr>
      <vt:lpstr>VNOM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Tanner.Hollis</dc:creator>
  <cp:lastModifiedBy>Tanner.Hollis</cp:lastModifiedBy>
  <cp:lastPrinted>2022-12-12T16:28:10Z</cp:lastPrinted>
  <dcterms:created xsi:type="dcterms:W3CDTF">2022-12-12T16:14:12Z</dcterms:created>
  <dcterms:modified xsi:type="dcterms:W3CDTF">2022-12-22T18:54:06Z</dcterms:modified>
</cp:coreProperties>
</file>