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ersonal\Portfolio\"/>
    </mc:Choice>
  </mc:AlternateContent>
  <bookViews>
    <workbookView xWindow="0" yWindow="0" windowWidth="28800" windowHeight="12300"/>
  </bookViews>
  <sheets>
    <sheet name="Pharmacy Dashboard" sheetId="2" r:id="rId1"/>
    <sheet name="Calculations" sheetId="3" r:id="rId2"/>
    <sheet name="Revenue" sheetId="4" r:id="rId3"/>
    <sheet name="Costs" sheetId="5" r:id="rId4"/>
    <sheet name="Profit" sheetId="6" r:id="rId5"/>
    <sheet name="Inventory" sheetId="7" r:id="rId6"/>
    <sheet name="Inventory Turns" sheetId="8" r:id="rId7"/>
    <sheet name="Customer Visits" sheetId="9" r:id="rId8"/>
    <sheet name="Sheet1" sheetId="10" r:id="rId9"/>
  </sheets>
  <definedNames>
    <definedName name="_xlnm.Print_Area" localSheetId="0">'Pharmacy Dashboard'!$B$2:$U$39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9" l="1"/>
  <c r="D23" i="2"/>
  <c r="D37" i="3"/>
  <c r="E37" i="3"/>
  <c r="F37" i="3"/>
  <c r="G37" i="3"/>
  <c r="H37" i="3"/>
  <c r="I37" i="3"/>
  <c r="J37" i="3"/>
  <c r="K37" i="3"/>
  <c r="L37" i="3"/>
  <c r="M37" i="3"/>
  <c r="N37" i="3"/>
  <c r="D38" i="3"/>
  <c r="E38" i="3"/>
  <c r="F38" i="3"/>
  <c r="G38" i="3"/>
  <c r="H38" i="3"/>
  <c r="I38" i="3"/>
  <c r="J38" i="3"/>
  <c r="K38" i="3"/>
  <c r="L38" i="3"/>
  <c r="M38" i="3"/>
  <c r="N38" i="3"/>
  <c r="D39" i="3"/>
  <c r="E39" i="3"/>
  <c r="F39" i="3"/>
  <c r="G39" i="3"/>
  <c r="H39" i="3"/>
  <c r="I39" i="3"/>
  <c r="J39" i="3"/>
  <c r="K39" i="3"/>
  <c r="L39" i="3"/>
  <c r="M39" i="3"/>
  <c r="N39" i="3"/>
  <c r="D40" i="3"/>
  <c r="E40" i="3"/>
  <c r="F40" i="3"/>
  <c r="G40" i="3"/>
  <c r="H40" i="3"/>
  <c r="I40" i="3"/>
  <c r="J40" i="3"/>
  <c r="K40" i="3"/>
  <c r="L40" i="3"/>
  <c r="M40" i="3"/>
  <c r="N40" i="3"/>
  <c r="D41" i="3"/>
  <c r="E41" i="3"/>
  <c r="F41" i="3"/>
  <c r="G41" i="3"/>
  <c r="H41" i="3"/>
  <c r="I41" i="3"/>
  <c r="J41" i="3"/>
  <c r="K41" i="3"/>
  <c r="L41" i="3"/>
  <c r="M41" i="3"/>
  <c r="N41" i="3"/>
  <c r="D42" i="3"/>
  <c r="E42" i="3"/>
  <c r="F42" i="3"/>
  <c r="G42" i="3"/>
  <c r="H42" i="3"/>
  <c r="I42" i="3"/>
  <c r="J42" i="3"/>
  <c r="K42" i="3"/>
  <c r="L42" i="3"/>
  <c r="M42" i="3"/>
  <c r="N42" i="3"/>
  <c r="C38" i="3"/>
  <c r="C39" i="3"/>
  <c r="C40" i="3"/>
  <c r="C41" i="3"/>
  <c r="C42" i="3"/>
  <c r="C37" i="3"/>
  <c r="D47" i="3"/>
  <c r="E47" i="3"/>
  <c r="F47" i="3"/>
  <c r="G47" i="3"/>
  <c r="H47" i="3"/>
  <c r="I47" i="3"/>
  <c r="J47" i="3"/>
  <c r="K47" i="3"/>
  <c r="L47" i="3"/>
  <c r="M47" i="3"/>
  <c r="N47" i="3"/>
  <c r="D48" i="3"/>
  <c r="E48" i="3"/>
  <c r="F48" i="3"/>
  <c r="G48" i="3"/>
  <c r="H48" i="3"/>
  <c r="I48" i="3"/>
  <c r="J48" i="3"/>
  <c r="K48" i="3"/>
  <c r="L48" i="3"/>
  <c r="M48" i="3"/>
  <c r="N48" i="3"/>
  <c r="D49" i="3"/>
  <c r="E49" i="3"/>
  <c r="F49" i="3"/>
  <c r="G49" i="3"/>
  <c r="H49" i="3"/>
  <c r="I49" i="3"/>
  <c r="J49" i="3"/>
  <c r="K49" i="3"/>
  <c r="L49" i="3"/>
  <c r="M49" i="3"/>
  <c r="N49" i="3"/>
  <c r="D50" i="3"/>
  <c r="E50" i="3"/>
  <c r="F50" i="3"/>
  <c r="G50" i="3"/>
  <c r="H50" i="3"/>
  <c r="I50" i="3"/>
  <c r="J50" i="3"/>
  <c r="K50" i="3"/>
  <c r="L50" i="3"/>
  <c r="M50" i="3"/>
  <c r="N50" i="3"/>
  <c r="D51" i="3"/>
  <c r="E51" i="3"/>
  <c r="F51" i="3"/>
  <c r="G51" i="3"/>
  <c r="H51" i="3"/>
  <c r="I51" i="3"/>
  <c r="J51" i="3"/>
  <c r="K51" i="3"/>
  <c r="L51" i="3"/>
  <c r="M51" i="3"/>
  <c r="N51" i="3"/>
  <c r="D52" i="3"/>
  <c r="E52" i="3"/>
  <c r="F52" i="3"/>
  <c r="G52" i="3"/>
  <c r="H52" i="3"/>
  <c r="I52" i="3"/>
  <c r="J52" i="3"/>
  <c r="K52" i="3"/>
  <c r="L52" i="3"/>
  <c r="M52" i="3"/>
  <c r="N52" i="3"/>
  <c r="C48" i="3"/>
  <c r="C49" i="3"/>
  <c r="C50" i="3"/>
  <c r="C51" i="3"/>
  <c r="C52" i="3"/>
  <c r="C47" i="3"/>
  <c r="C4" i="8"/>
  <c r="D4" i="8"/>
  <c r="E4" i="8"/>
  <c r="F4" i="8"/>
  <c r="G4" i="8"/>
  <c r="H4" i="8"/>
  <c r="I4" i="8"/>
  <c r="J4" i="8"/>
  <c r="K4" i="8"/>
  <c r="L4" i="8"/>
  <c r="M4" i="8"/>
  <c r="C5" i="8"/>
  <c r="D5" i="8"/>
  <c r="E5" i="8"/>
  <c r="F5" i="8"/>
  <c r="G5" i="8"/>
  <c r="H5" i="8"/>
  <c r="I5" i="8"/>
  <c r="J5" i="8"/>
  <c r="K5" i="8"/>
  <c r="L5" i="8"/>
  <c r="M5" i="8"/>
  <c r="C6" i="8"/>
  <c r="D6" i="8"/>
  <c r="E6" i="8"/>
  <c r="F6" i="8"/>
  <c r="G6" i="8"/>
  <c r="H6" i="8"/>
  <c r="I6" i="8"/>
  <c r="J6" i="8"/>
  <c r="K6" i="8"/>
  <c r="L6" i="8"/>
  <c r="M6" i="8"/>
  <c r="C7" i="8"/>
  <c r="D7" i="8"/>
  <c r="E7" i="8"/>
  <c r="F7" i="8"/>
  <c r="G7" i="8"/>
  <c r="H7" i="8"/>
  <c r="I7" i="8"/>
  <c r="J7" i="8"/>
  <c r="K7" i="8"/>
  <c r="L7" i="8"/>
  <c r="M7" i="8"/>
  <c r="C8" i="8"/>
  <c r="D8" i="8"/>
  <c r="E8" i="8"/>
  <c r="F8" i="8"/>
  <c r="G8" i="8"/>
  <c r="H8" i="8"/>
  <c r="I8" i="8"/>
  <c r="J8" i="8"/>
  <c r="K8" i="8"/>
  <c r="L8" i="8"/>
  <c r="M8" i="8"/>
  <c r="C9" i="8"/>
  <c r="D9" i="8"/>
  <c r="E9" i="8"/>
  <c r="F9" i="8"/>
  <c r="G9" i="8"/>
  <c r="H9" i="8"/>
  <c r="I9" i="8"/>
  <c r="J9" i="8"/>
  <c r="K9" i="8"/>
  <c r="L9" i="8"/>
  <c r="M9" i="8"/>
  <c r="B5" i="8"/>
  <c r="B6" i="8"/>
  <c r="B7" i="8"/>
  <c r="B8" i="8"/>
  <c r="B9" i="8"/>
  <c r="B4" i="8"/>
  <c r="B8" i="7"/>
  <c r="C7" i="6"/>
  <c r="D7" i="6"/>
  <c r="E7" i="6"/>
  <c r="F7" i="6"/>
  <c r="G7" i="6"/>
  <c r="H7" i="6"/>
  <c r="I7" i="6"/>
  <c r="J7" i="6"/>
  <c r="K7" i="6"/>
  <c r="L7" i="6"/>
  <c r="M7" i="6"/>
  <c r="C6" i="6"/>
  <c r="D6" i="6"/>
  <c r="E6" i="6"/>
  <c r="F6" i="6"/>
  <c r="G6" i="6"/>
  <c r="H6" i="6"/>
  <c r="I6" i="6"/>
  <c r="J6" i="6"/>
  <c r="K6" i="6"/>
  <c r="L6" i="6"/>
  <c r="M6" i="6"/>
  <c r="C5" i="6"/>
  <c r="D5" i="6"/>
  <c r="E5" i="6"/>
  <c r="F5" i="6"/>
  <c r="G5" i="6"/>
  <c r="H5" i="6"/>
  <c r="I5" i="6"/>
  <c r="J5" i="6"/>
  <c r="K5" i="6"/>
  <c r="L5" i="6"/>
  <c r="M5" i="6"/>
  <c r="C4" i="6"/>
  <c r="D4" i="6"/>
  <c r="E4" i="6"/>
  <c r="F4" i="6"/>
  <c r="G4" i="6"/>
  <c r="H4" i="6"/>
  <c r="I4" i="6"/>
  <c r="J4" i="6"/>
  <c r="K4" i="6"/>
  <c r="L4" i="6"/>
  <c r="M4" i="6"/>
  <c r="C8" i="6"/>
  <c r="D8" i="6"/>
  <c r="E8" i="6"/>
  <c r="F8" i="6"/>
  <c r="G8" i="6"/>
  <c r="H8" i="6"/>
  <c r="I8" i="6"/>
  <c r="J8" i="6"/>
  <c r="K8" i="6"/>
  <c r="L8" i="6"/>
  <c r="M8" i="6"/>
  <c r="B8" i="6"/>
  <c r="B4" i="6"/>
  <c r="B5" i="6"/>
  <c r="B6" i="6"/>
  <c r="B7" i="6"/>
  <c r="C3" i="6"/>
  <c r="D3" i="6"/>
  <c r="E3" i="6"/>
  <c r="F3" i="6"/>
  <c r="G3" i="6"/>
  <c r="H3" i="6"/>
  <c r="I3" i="6"/>
  <c r="J3" i="6"/>
  <c r="K3" i="6"/>
  <c r="L3" i="6"/>
  <c r="M3" i="6"/>
  <c r="B3" i="6"/>
  <c r="C8" i="7"/>
  <c r="D8" i="7"/>
  <c r="E8" i="7"/>
  <c r="F8" i="7"/>
  <c r="G8" i="7"/>
  <c r="H8" i="7"/>
  <c r="I8" i="7"/>
  <c r="J8" i="7"/>
  <c r="K8" i="7"/>
  <c r="L8" i="7"/>
  <c r="M8" i="7"/>
  <c r="C8" i="5"/>
  <c r="D8" i="5"/>
  <c r="E8" i="5"/>
  <c r="F8" i="5"/>
  <c r="G8" i="5"/>
  <c r="H8" i="5"/>
  <c r="I8" i="5"/>
  <c r="J8" i="5"/>
  <c r="K8" i="5"/>
  <c r="L8" i="5"/>
  <c r="M8" i="5"/>
  <c r="C8" i="4"/>
  <c r="D8" i="4"/>
  <c r="E8" i="4"/>
  <c r="F8" i="4"/>
  <c r="G8" i="4"/>
  <c r="H8" i="4"/>
  <c r="I8" i="4"/>
  <c r="J8" i="4"/>
  <c r="K8" i="4"/>
  <c r="L8" i="4"/>
  <c r="M8" i="4"/>
  <c r="B8" i="4"/>
  <c r="C9" i="9" l="1"/>
  <c r="D70" i="3" s="1"/>
  <c r="D9" i="9"/>
  <c r="E70" i="3" s="1"/>
  <c r="E9" i="9"/>
  <c r="F9" i="9"/>
  <c r="G70" i="3" s="1"/>
  <c r="G9" i="9"/>
  <c r="H9" i="9"/>
  <c r="I9" i="9"/>
  <c r="J9" i="9"/>
  <c r="K9" i="9"/>
  <c r="L9" i="9"/>
  <c r="M9" i="9"/>
  <c r="B8" i="5"/>
  <c r="C19" i="3"/>
  <c r="D19" i="3"/>
  <c r="E19" i="3"/>
  <c r="F19" i="3"/>
  <c r="G19" i="3"/>
  <c r="H19" i="3"/>
  <c r="H24" i="3" s="1"/>
  <c r="I19" i="3"/>
  <c r="I24" i="3" s="1"/>
  <c r="J19" i="3"/>
  <c r="J24" i="3" s="1"/>
  <c r="K19" i="3"/>
  <c r="K24" i="3" s="1"/>
  <c r="L19" i="3"/>
  <c r="L24" i="3" s="1"/>
  <c r="M19" i="3"/>
  <c r="M24" i="3" s="1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N24" i="3"/>
  <c r="H28" i="3"/>
  <c r="H33" i="3" s="1"/>
  <c r="I28" i="3"/>
  <c r="I33" i="3" s="1"/>
  <c r="J28" i="3"/>
  <c r="J33" i="3" s="1"/>
  <c r="K28" i="3"/>
  <c r="L28" i="3"/>
  <c r="L33" i="3" s="1"/>
  <c r="M28" i="3"/>
  <c r="M33" i="3" s="1"/>
  <c r="N28" i="3"/>
  <c r="N33" i="3" s="1"/>
  <c r="H29" i="3"/>
  <c r="I29" i="3"/>
  <c r="J29" i="3"/>
  <c r="K29" i="3"/>
  <c r="L29" i="3"/>
  <c r="M29" i="3"/>
  <c r="N29" i="3"/>
  <c r="H30" i="3"/>
  <c r="I30" i="3"/>
  <c r="J30" i="3"/>
  <c r="K30" i="3"/>
  <c r="L30" i="3"/>
  <c r="M30" i="3"/>
  <c r="N30" i="3"/>
  <c r="H31" i="3"/>
  <c r="I31" i="3"/>
  <c r="J31" i="3"/>
  <c r="K31" i="3"/>
  <c r="L31" i="3"/>
  <c r="M31" i="3"/>
  <c r="N31" i="3"/>
  <c r="H32" i="3"/>
  <c r="I32" i="3"/>
  <c r="J32" i="3"/>
  <c r="K32" i="3"/>
  <c r="L32" i="3"/>
  <c r="M32" i="3"/>
  <c r="N32" i="3"/>
  <c r="K33" i="3"/>
  <c r="D22" i="2"/>
  <c r="L22" i="2"/>
  <c r="T22" i="2"/>
  <c r="H56" i="3"/>
  <c r="I56" i="3"/>
  <c r="J56" i="3"/>
  <c r="K56" i="3"/>
  <c r="L56" i="3"/>
  <c r="M56" i="3"/>
  <c r="N56" i="3"/>
  <c r="H57" i="3"/>
  <c r="I57" i="3"/>
  <c r="J57" i="3"/>
  <c r="K57" i="3"/>
  <c r="L57" i="3"/>
  <c r="M57" i="3"/>
  <c r="N57" i="3"/>
  <c r="H58" i="3"/>
  <c r="I58" i="3"/>
  <c r="J58" i="3"/>
  <c r="K58" i="3"/>
  <c r="L58" i="3"/>
  <c r="M58" i="3"/>
  <c r="N58" i="3"/>
  <c r="H59" i="3"/>
  <c r="I59" i="3"/>
  <c r="J59" i="3"/>
  <c r="K59" i="3"/>
  <c r="L59" i="3"/>
  <c r="M59" i="3"/>
  <c r="N59" i="3"/>
  <c r="H60" i="3"/>
  <c r="I60" i="3"/>
  <c r="J60" i="3"/>
  <c r="K60" i="3"/>
  <c r="L60" i="3"/>
  <c r="M60" i="3"/>
  <c r="N60" i="3"/>
  <c r="H61" i="3"/>
  <c r="I61" i="3"/>
  <c r="J61" i="3"/>
  <c r="K61" i="3"/>
  <c r="L61" i="3"/>
  <c r="M61" i="3"/>
  <c r="N61" i="3"/>
  <c r="C65" i="3"/>
  <c r="D65" i="3"/>
  <c r="E65" i="3"/>
  <c r="F65" i="3"/>
  <c r="G65" i="3"/>
  <c r="H65" i="3"/>
  <c r="I65" i="3"/>
  <c r="J65" i="3"/>
  <c r="K65" i="3"/>
  <c r="L65" i="3"/>
  <c r="M65" i="3"/>
  <c r="N65" i="3"/>
  <c r="C66" i="3"/>
  <c r="D66" i="3"/>
  <c r="E66" i="3"/>
  <c r="F66" i="3"/>
  <c r="G66" i="3"/>
  <c r="H66" i="3"/>
  <c r="I66" i="3"/>
  <c r="J66" i="3"/>
  <c r="K66" i="3"/>
  <c r="L66" i="3"/>
  <c r="M66" i="3"/>
  <c r="N66" i="3"/>
  <c r="C67" i="3"/>
  <c r="D67" i="3"/>
  <c r="E67" i="3"/>
  <c r="F67" i="3"/>
  <c r="G67" i="3"/>
  <c r="H67" i="3"/>
  <c r="I67" i="3"/>
  <c r="J67" i="3"/>
  <c r="K67" i="3"/>
  <c r="L67" i="3"/>
  <c r="M67" i="3"/>
  <c r="N67" i="3"/>
  <c r="C68" i="3"/>
  <c r="D68" i="3"/>
  <c r="E68" i="3"/>
  <c r="F68" i="3"/>
  <c r="G68" i="3"/>
  <c r="H68" i="3"/>
  <c r="I68" i="3"/>
  <c r="J68" i="3"/>
  <c r="K68" i="3"/>
  <c r="L68" i="3"/>
  <c r="M68" i="3"/>
  <c r="N68" i="3"/>
  <c r="C69" i="3"/>
  <c r="D69" i="3"/>
  <c r="E69" i="3"/>
  <c r="F69" i="3"/>
  <c r="G69" i="3"/>
  <c r="H69" i="3"/>
  <c r="I69" i="3"/>
  <c r="J69" i="3"/>
  <c r="K69" i="3"/>
  <c r="L69" i="3"/>
  <c r="M69" i="3"/>
  <c r="N69" i="3"/>
  <c r="C70" i="3"/>
  <c r="F70" i="3"/>
  <c r="H70" i="3"/>
  <c r="I70" i="3"/>
  <c r="J70" i="3"/>
  <c r="K70" i="3"/>
  <c r="L70" i="3"/>
  <c r="M70" i="3"/>
  <c r="N70" i="3"/>
  <c r="D6" i="2"/>
  <c r="D7" i="2"/>
  <c r="D9" i="2"/>
  <c r="D10" i="2"/>
  <c r="D12" i="2"/>
  <c r="C20" i="2"/>
  <c r="D20" i="2"/>
  <c r="G20" i="2"/>
  <c r="H20" i="2"/>
  <c r="K20" i="2"/>
  <c r="L20" i="2"/>
  <c r="O20" i="2"/>
  <c r="P20" i="2"/>
  <c r="S20" i="2"/>
  <c r="T20" i="2"/>
  <c r="C21" i="2"/>
  <c r="G21" i="2"/>
  <c r="K21" i="2"/>
  <c r="O21" i="2"/>
  <c r="S21" i="2"/>
  <c r="C22" i="2"/>
  <c r="G22" i="2"/>
  <c r="K22" i="2"/>
  <c r="O22" i="2"/>
  <c r="S22" i="2"/>
  <c r="C23" i="2"/>
  <c r="G23" i="2"/>
  <c r="K23" i="2"/>
  <c r="O23" i="2"/>
  <c r="S23" i="2"/>
  <c r="G24" i="3" l="1"/>
  <c r="F6" i="2" s="1"/>
  <c r="F24" i="3"/>
  <c r="D24" i="3"/>
  <c r="E24" i="3"/>
  <c r="H22" i="2"/>
  <c r="C24" i="3"/>
  <c r="P22" i="2"/>
  <c r="F12" i="2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G61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F7" i="2" l="1"/>
  <c r="G59" i="3"/>
  <c r="P23" i="2"/>
  <c r="G57" i="3"/>
  <c r="H23" i="2"/>
  <c r="T23" i="2"/>
  <c r="G60" i="3"/>
  <c r="L23" i="2"/>
  <c r="G58" i="3"/>
  <c r="G56" i="3"/>
  <c r="P21" i="2"/>
  <c r="G31" i="3"/>
  <c r="H21" i="2"/>
  <c r="G29" i="3"/>
  <c r="F33" i="3"/>
  <c r="E33" i="3"/>
  <c r="D33" i="3"/>
  <c r="C33" i="3"/>
  <c r="G32" i="3"/>
  <c r="T21" i="2"/>
  <c r="G30" i="3"/>
  <c r="L21" i="2"/>
  <c r="G28" i="3"/>
  <c r="D21" i="2"/>
  <c r="G33" i="3" l="1"/>
  <c r="F9" i="2" s="1"/>
  <c r="F10" i="2"/>
</calcChain>
</file>

<file path=xl/comments1.xml><?xml version="1.0" encoding="utf-8"?>
<comments xmlns="http://schemas.openxmlformats.org/spreadsheetml/2006/main">
  <authors>
    <author>Tanner, Joseph D.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</rPr>
          <t>Tanner, Joseph D.:</t>
        </r>
        <r>
          <rPr>
            <sz val="9"/>
            <color indexed="81"/>
            <rFont val="Tahoma"/>
            <family val="2"/>
          </rPr>
          <t xml:space="preserve">
Profit = Charge - Cost
</t>
        </r>
      </text>
    </comment>
  </commentList>
</comments>
</file>

<file path=xl/sharedStrings.xml><?xml version="1.0" encoding="utf-8"?>
<sst xmlns="http://schemas.openxmlformats.org/spreadsheetml/2006/main" count="350" uniqueCount="44">
  <si>
    <t>:</t>
  </si>
  <si>
    <t>Select month to filter report</t>
  </si>
  <si>
    <t>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</si>
  <si>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</si>
  <si>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</si>
  <si>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</si>
  <si>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</si>
  <si>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</si>
  <si>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</si>
  <si>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</si>
  <si>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</si>
  <si>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</si>
  <si>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</si>
  <si>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</si>
  <si>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</si>
  <si>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Inventory Turns</t>
  </si>
  <si>
    <t>Inventory</t>
  </si>
  <si>
    <t>Total Cost</t>
  </si>
  <si>
    <t>Cost</t>
  </si>
  <si>
    <t>Total Profit</t>
  </si>
  <si>
    <t>Profit</t>
  </si>
  <si>
    <t>Revenue</t>
  </si>
  <si>
    <t>Active Month</t>
  </si>
  <si>
    <t>Month Nr</t>
  </si>
  <si>
    <t>Months</t>
  </si>
  <si>
    <t>Store 1</t>
  </si>
  <si>
    <t>Store 2</t>
  </si>
  <si>
    <t>Store 3</t>
  </si>
  <si>
    <t>Store 4</t>
  </si>
  <si>
    <t>Store 5</t>
  </si>
  <si>
    <t>Month</t>
  </si>
  <si>
    <t>Revenue ($)</t>
  </si>
  <si>
    <t>Cost ($)</t>
  </si>
  <si>
    <t>Inventory Value ($)</t>
  </si>
  <si>
    <t>Store 2:</t>
  </si>
  <si>
    <t>Store 3:</t>
  </si>
  <si>
    <t>Store 4:</t>
  </si>
  <si>
    <t>Store 5:</t>
  </si>
  <si>
    <t>Store 1:</t>
  </si>
  <si>
    <t>total</t>
  </si>
  <si>
    <t>Total Revenue</t>
  </si>
  <si>
    <t>Northwest Region 2023</t>
  </si>
  <si>
    <t>Number of Customers</t>
  </si>
  <si>
    <t>Customer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</si>
</sst>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[$$-409]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Palatino Linotype"/>
      <family val="1"/>
    </font>
    <font>
      <b/>
      <sz val="11"/>
      <color theme="1"/>
      <name val="Palatino Linotype"/>
      <family val="1"/>
    </font>
    <font>
      <b/>
      <u/>
      <sz val="18"/>
      <color theme="1"/>
      <name val="Palatino Linotype"/>
      <family val="1"/>
    </font>
    <font>
      <b/>
      <u/>
      <sz val="11"/>
      <color theme="1"/>
      <name val="Palatino Linotyp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 applyFont="1"/>
    <xf numFmtId="0" fontId="1" fillId="2" borderId="0" xfId="1" applyFill="1"/>
    <xf numFmtId="0" fontId="2" fillId="3" borderId="0" xfId="1" applyFont="1" applyFill="1"/>
    <xf numFmtId="0" fontId="2" fillId="3" borderId="0" xfId="1" applyFont="1" applyFill="1" applyAlignment="1"/>
    <xf numFmtId="2" fontId="3" fillId="3" borderId="0" xfId="2" applyNumberFormat="1" applyFont="1" applyFill="1" applyAlignment="1">
      <alignment vertical="center"/>
    </xf>
    <xf numFmtId="0" fontId="3" fillId="3" borderId="0" xfId="1" applyFont="1" applyFill="1" applyAlignment="1">
      <alignment vertical="center"/>
    </xf>
    <xf numFmtId="164" fontId="3" fillId="3" borderId="0" xfId="1" applyNumberFormat="1" applyFont="1" applyFill="1" applyAlignment="1">
      <alignment vertical="center"/>
    </xf>
    <xf numFmtId="165" fontId="2" fillId="3" borderId="0" xfId="2" applyNumberFormat="1" applyFont="1" applyFill="1" applyAlignment="1">
      <alignment horizontal="left"/>
    </xf>
    <xf numFmtId="0" fontId="2" fillId="3" borderId="0" xfId="1" applyFont="1" applyFill="1" applyAlignment="1">
      <alignment horizontal="left"/>
    </xf>
    <xf numFmtId="0" fontId="2" fillId="3" borderId="0" xfId="1" applyFont="1" applyFill="1" applyAlignment="1">
      <alignment horizontal="right"/>
    </xf>
    <xf numFmtId="165" fontId="3" fillId="3" borderId="0" xfId="2" applyNumberFormat="1" applyFont="1" applyFill="1" applyAlignment="1">
      <alignment horizontal="left"/>
    </xf>
    <xf numFmtId="0" fontId="3" fillId="3" borderId="0" xfId="1" applyFont="1" applyFill="1" applyAlignment="1">
      <alignment horizontal="left"/>
    </xf>
    <xf numFmtId="0" fontId="3" fillId="3" borderId="0" xfId="1" applyFont="1" applyFill="1" applyAlignment="1">
      <alignment horizontal="right"/>
    </xf>
    <xf numFmtId="166" fontId="3" fillId="3" borderId="0" xfId="1" applyNumberFormat="1" applyFont="1" applyFill="1" applyAlignment="1">
      <alignment horizontal="left"/>
    </xf>
    <xf numFmtId="0" fontId="2" fillId="3" borderId="0" xfId="1" applyFont="1" applyFill="1" applyBorder="1" applyAlignment="1">
      <alignment horizontal="center" wrapText="1"/>
    </xf>
    <xf numFmtId="0" fontId="2" fillId="3" borderId="0" xfId="1" applyFont="1" applyFill="1" applyAlignment="1">
      <alignment vertical="center"/>
    </xf>
    <xf numFmtId="0" fontId="5" fillId="3" borderId="0" xfId="1" applyFont="1" applyFill="1" applyAlignment="1"/>
    <xf numFmtId="0" fontId="1" fillId="0" borderId="0" xfId="1"/>
    <xf numFmtId="2" fontId="0" fillId="0" borderId="0" xfId="2" applyNumberFormat="1" applyFont="1"/>
    <xf numFmtId="165" fontId="8" fillId="0" borderId="0" xfId="2" applyNumberFormat="1" applyFont="1"/>
    <xf numFmtId="9" fontId="0" fillId="0" borderId="0" xfId="2" applyFont="1"/>
    <xf numFmtId="166" fontId="1" fillId="0" borderId="0" xfId="1" applyNumberFormat="1"/>
    <xf numFmtId="0" fontId="9" fillId="0" borderId="0" xfId="1" applyFont="1"/>
    <xf numFmtId="166" fontId="8" fillId="0" borderId="0" xfId="1" applyNumberFormat="1" applyFont="1"/>
    <xf numFmtId="164" fontId="1" fillId="0" borderId="0" xfId="1" applyNumberFormat="1"/>
    <xf numFmtId="0" fontId="10" fillId="0" borderId="0" xfId="1" applyFont="1"/>
    <xf numFmtId="0" fontId="1" fillId="4" borderId="0" xfId="1" applyFill="1"/>
    <xf numFmtId="4" fontId="1" fillId="0" borderId="0" xfId="1" applyNumberFormat="1"/>
    <xf numFmtId="9" fontId="1" fillId="0" borderId="0" xfId="1" applyNumberFormat="1"/>
    <xf numFmtId="2" fontId="1" fillId="0" borderId="0" xfId="1" applyNumberFormat="1"/>
    <xf numFmtId="0" fontId="2" fillId="0" borderId="0" xfId="1" applyFont="1" applyFill="1"/>
    <xf numFmtId="0" fontId="1" fillId="0" borderId="0" xfId="1" applyFill="1"/>
    <xf numFmtId="0" fontId="2" fillId="4" borderId="0" xfId="1" applyFont="1" applyFill="1"/>
    <xf numFmtId="0" fontId="2" fillId="3" borderId="0" xfId="1" applyFont="1" applyFill="1" applyAlignment="1">
      <alignment horizontal="center"/>
    </xf>
    <xf numFmtId="0" fontId="4" fillId="3" borderId="0" xfId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0" fontId="3" fillId="4" borderId="0" xfId="1" applyFont="1" applyFill="1" applyAlignment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Revenue</a:t>
            </a:r>
            <a:r>
              <a:rPr lang="tr-TR" sz="1400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 &amp; Profi</a:t>
            </a:r>
            <a:r>
              <a:rPr lang="en-US" sz="1400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t</a:t>
            </a:r>
          </a:p>
          <a:p>
            <a:pPr>
              <a:defRPr sz="1200" b="1">
                <a:solidFill>
                  <a:sysClr val="windowText" lastClr="000000"/>
                </a:solidFill>
                <a:latin typeface="Palatino Linotype" panose="02040502050505030304" pitchFamily="18" charset="0"/>
              </a:defRPr>
            </a:pPr>
            <a:endParaRPr lang="en-US" sz="1200" b="1">
              <a:solidFill>
                <a:sysClr val="windowText" lastClr="000000"/>
              </a:solidFill>
              <a:latin typeface="Palatino Linotype" panose="0204050205050503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87659421517309E-2"/>
          <c:y val="0.31948536353830675"/>
          <c:w val="0.97901234057848274"/>
          <c:h val="0.6805146364616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Calculations!$B$17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Calculations!$C$19:$N$19</c:f>
              <c:numCache>
                <c:formatCode>[$$-409]#,##0</c:formatCode>
                <c:ptCount val="12"/>
                <c:pt idx="0">
                  <c:v>25000</c:v>
                </c:pt>
                <c:pt idx="1">
                  <c:v>28000</c:v>
                </c:pt>
                <c:pt idx="2">
                  <c:v>30000</c:v>
                </c:pt>
                <c:pt idx="3">
                  <c:v>26000</c:v>
                </c:pt>
                <c:pt idx="4">
                  <c:v>27000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6-4071-B372-F1CE214E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1432224"/>
        <c:axId val="181435024"/>
      </c:barChart>
      <c:lineChart>
        <c:grouping val="standard"/>
        <c:varyColors val="0"/>
        <c:ser>
          <c:idx val="1"/>
          <c:order val="1"/>
          <c:tx>
            <c:strRef>
              <c:f>Calculations!$B$26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  <a:tailEnd type="triangle" w="sm" len="sm"/>
            </a:ln>
            <a:effectLst/>
          </c:spPr>
          <c:marker>
            <c:symbol val="none"/>
          </c:marker>
          <c:val>
            <c:numRef>
              <c:f>Calculations!$C$28:$N$28</c:f>
              <c:numCache>
                <c:formatCode>[$$-409]#,##0</c:formatCode>
                <c:ptCount val="12"/>
                <c:pt idx="0">
                  <c:v>10000</c:v>
                </c:pt>
                <c:pt idx="1">
                  <c:v>12000</c:v>
                </c:pt>
                <c:pt idx="2">
                  <c:v>13000</c:v>
                </c:pt>
                <c:pt idx="3">
                  <c:v>10500</c:v>
                </c:pt>
                <c:pt idx="4">
                  <c:v>10500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6-4071-B372-F1CE214E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6144"/>
        <c:axId val="181437824"/>
      </c:lineChart>
      <c:catAx>
        <c:axId val="181432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1435024"/>
        <c:crosses val="autoZero"/>
        <c:auto val="1"/>
        <c:lblAlgn val="ctr"/>
        <c:lblOffset val="100"/>
        <c:noMultiLvlLbl val="0"/>
      </c:catAx>
      <c:valAx>
        <c:axId val="181435024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81432224"/>
        <c:crosses val="autoZero"/>
        <c:crossBetween val="between"/>
      </c:valAx>
      <c:valAx>
        <c:axId val="181437824"/>
        <c:scaling>
          <c:orientation val="minMax"/>
        </c:scaling>
        <c:delete val="1"/>
        <c:axPos val="r"/>
        <c:numFmt formatCode="[$$-409]#,##0" sourceLinked="1"/>
        <c:majorTickMark val="out"/>
        <c:minorTickMark val="none"/>
        <c:tickLblPos val="nextTo"/>
        <c:crossAx val="181436144"/>
        <c:crosses val="max"/>
        <c:crossBetween val="between"/>
      </c:valAx>
      <c:catAx>
        <c:axId val="181436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8143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Inventory</a:t>
            </a:r>
            <a:r>
              <a:rPr lang="en-US" b="1" baseline="0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 Turns</a:t>
            </a:r>
          </a:p>
        </c:rich>
      </c:tx>
      <c:layout>
        <c:manualLayout>
          <c:xMode val="edge"/>
          <c:yMode val="edge"/>
          <c:x val="0.14463765178180973"/>
          <c:y val="1.3331475158525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50005476016125E-2"/>
          <c:y val="0.20610835575048886"/>
          <c:w val="0.95764999452398392"/>
          <c:h val="0.62937134532631622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Calculations!$B$58</c:f>
              <c:strCache>
                <c:ptCount val="1"/>
                <c:pt idx="0">
                  <c:v>Store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123297334790741"/>
                  <c:y val="0.134069178742752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792-4E75-9029-7FAD89989225}"/>
                </c:ext>
              </c:extLst>
            </c:dLbl>
            <c:dLbl>
              <c:idx val="3"/>
              <c:layout>
                <c:manualLayout>
                  <c:x val="-9.187520266628299E-2"/>
                  <c:y val="0.15392027985363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792-4E75-9029-7FAD899892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Calculations!$C$55:$N$55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Calculations!$C$58:$N$58</c:f>
              <c:numCache>
                <c:formatCode>0.00</c:formatCode>
                <c:ptCount val="12"/>
                <c:pt idx="0">
                  <c:v>1.7454545454545454</c:v>
                </c:pt>
                <c:pt idx="1">
                  <c:v>1.7739130434782608</c:v>
                </c:pt>
                <c:pt idx="2">
                  <c:v>1.8</c:v>
                </c:pt>
                <c:pt idx="3">
                  <c:v>1.7796610169491525</c:v>
                </c:pt>
                <c:pt idx="4">
                  <c:v>1.819672131147541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2-4E75-9029-7FAD899892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7623343"/>
        <c:axId val="1427622927"/>
      </c:lineChart>
      <c:catAx>
        <c:axId val="142762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622927"/>
        <c:crosses val="autoZero"/>
        <c:auto val="1"/>
        <c:lblAlgn val="ctr"/>
        <c:lblOffset val="20"/>
        <c:tickLblSkip val="2"/>
        <c:noMultiLvlLbl val="0"/>
      </c:catAx>
      <c:valAx>
        <c:axId val="1427622927"/>
        <c:scaling>
          <c:orientation val="minMax"/>
          <c:max val="8"/>
          <c:min val="1"/>
        </c:scaling>
        <c:delete val="1"/>
        <c:axPos val="l"/>
        <c:numFmt formatCode="0.00" sourceLinked="1"/>
        <c:majorTickMark val="out"/>
        <c:minorTickMark val="none"/>
        <c:tickLblPos val="nextTo"/>
        <c:crossAx val="142762334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Inventory</a:t>
            </a:r>
            <a:r>
              <a:rPr lang="en-US" b="1" baseline="0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 Turns</a:t>
            </a:r>
          </a:p>
        </c:rich>
      </c:tx>
      <c:layout>
        <c:manualLayout>
          <c:xMode val="edge"/>
          <c:yMode val="edge"/>
          <c:x val="0.13143438437877483"/>
          <c:y val="7.2426205345021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52199135340528E-3"/>
          <c:y val="0.36623493491884945"/>
          <c:w val="0.99594478008646592"/>
          <c:h val="0.4250455168602036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Calculations!$B$59</c:f>
              <c:strCache>
                <c:ptCount val="1"/>
                <c:pt idx="0">
                  <c:v>Store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75754152693454E-2"/>
                  <c:y val="0.194104281740901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AD-4950-8659-29CB20CCBB76}"/>
                </c:ext>
              </c:extLst>
            </c:dLbl>
            <c:dLbl>
              <c:idx val="2"/>
              <c:layout>
                <c:manualLayout>
                  <c:x val="-9.0356470660363716E-2"/>
                  <c:y val="0.243855525521996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1AD-4950-8659-29CB20CCBB76}"/>
                </c:ext>
              </c:extLst>
            </c:dLbl>
            <c:dLbl>
              <c:idx val="4"/>
              <c:layout>
                <c:manualLayout>
                  <c:x val="-7.0000228406655207E-2"/>
                  <c:y val="0.233905276765777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1AD-4950-8659-29CB20CCBB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Calculations!$C$55:$N$55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Calculations!$C$59:$N$59</c:f>
              <c:numCache>
                <c:formatCode>0.00</c:formatCode>
                <c:ptCount val="12"/>
                <c:pt idx="0">
                  <c:v>1.68</c:v>
                </c:pt>
                <c:pt idx="1">
                  <c:v>1.6571428571428573</c:v>
                </c:pt>
                <c:pt idx="2">
                  <c:v>1.6822429906542056</c:v>
                </c:pt>
                <c:pt idx="3">
                  <c:v>1.6909090909090909</c:v>
                </c:pt>
                <c:pt idx="4">
                  <c:v>1.7142857142857142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D-4950-8659-29CB20CCBB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7623343"/>
        <c:axId val="1427622927"/>
      </c:lineChart>
      <c:catAx>
        <c:axId val="142762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622927"/>
        <c:crosses val="autoZero"/>
        <c:auto val="1"/>
        <c:lblAlgn val="ctr"/>
        <c:lblOffset val="100"/>
        <c:noMultiLvlLbl val="0"/>
      </c:catAx>
      <c:valAx>
        <c:axId val="1427622927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4276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Inventory</a:t>
            </a:r>
            <a:r>
              <a:rPr lang="en-US" b="1" baseline="0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 Turns</a:t>
            </a:r>
          </a:p>
        </c:rich>
      </c:tx>
      <c:layout>
        <c:manualLayout>
          <c:xMode val="edge"/>
          <c:yMode val="edge"/>
          <c:x val="0.15423912330786832"/>
          <c:y val="5.5209486632515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7638014621196E-2"/>
          <c:y val="0.31014613038235084"/>
          <c:w val="0.76953399271102474"/>
          <c:h val="0.4680562404157206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Calculations!$B$60</c:f>
              <c:strCache>
                <c:ptCount val="1"/>
                <c:pt idx="0">
                  <c:v>Store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05112153781366E-2"/>
                  <c:y val="0.141828723713161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D42-425A-94D9-2B8E255F29ED}"/>
                </c:ext>
              </c:extLst>
            </c:dLbl>
            <c:dLbl>
              <c:idx val="1"/>
              <c:layout>
                <c:manualLayout>
                  <c:x val="-0.13292007484804907"/>
                  <c:y val="-0.140461362144269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D42-425A-94D9-2B8E255F29ED}"/>
                </c:ext>
              </c:extLst>
            </c:dLbl>
            <c:dLbl>
              <c:idx val="2"/>
              <c:layout>
                <c:manualLayout>
                  <c:x val="-7.7569654990396253E-2"/>
                  <c:y val="0.20221474746270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D42-425A-94D9-2B8E255F29ED}"/>
                </c:ext>
              </c:extLst>
            </c:dLbl>
            <c:dLbl>
              <c:idx val="4"/>
              <c:layout>
                <c:manualLayout>
                  <c:x val="-8.6828917625006469E-2"/>
                  <c:y val="0.14199973448498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D42-425A-94D9-2B8E255F2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Calculations!$C$55:$N$55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Calculations!$C$60:$N$60</c:f>
              <c:numCache>
                <c:formatCode>0.00</c:formatCode>
                <c:ptCount val="12"/>
                <c:pt idx="0">
                  <c:v>1.7739130434782608</c:v>
                </c:pt>
                <c:pt idx="1">
                  <c:v>1.7796610169491525</c:v>
                </c:pt>
                <c:pt idx="2">
                  <c:v>1.8</c:v>
                </c:pt>
                <c:pt idx="3">
                  <c:v>1.819672131147541</c:v>
                </c:pt>
                <c:pt idx="4">
                  <c:v>1.8240000000000001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2-425A-94D9-2B8E255F29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7623343"/>
        <c:axId val="1427622927"/>
      </c:lineChart>
      <c:catAx>
        <c:axId val="142762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622927"/>
        <c:crosses val="autoZero"/>
        <c:auto val="1"/>
        <c:lblAlgn val="ctr"/>
        <c:lblOffset val="100"/>
        <c:noMultiLvlLbl val="0"/>
      </c:catAx>
      <c:valAx>
        <c:axId val="1427622927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4276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Customer Visits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41791044776124E-2"/>
          <c:y val="0.48565414031141146"/>
          <c:w val="0.86865671641791042"/>
          <c:h val="0.4451150485251656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Calculations!$B$65</c:f>
              <c:strCache>
                <c:ptCount val="1"/>
                <c:pt idx="0">
                  <c:v>Store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310447761194029"/>
                  <c:y val="0.138547933705592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471641791044776"/>
                      <c:h val="0.149827468096588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86A-4844-8DB8-77F6B0618ECC}"/>
                </c:ext>
              </c:extLst>
            </c:dLbl>
            <c:dLbl>
              <c:idx val="2"/>
              <c:layout>
                <c:manualLayout>
                  <c:x val="-0.10519402985074627"/>
                  <c:y val="0.213547979132634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6A-4844-8DB8-77F6B0618ECC}"/>
                </c:ext>
              </c:extLst>
            </c:dLbl>
            <c:dLbl>
              <c:idx val="4"/>
              <c:layout>
                <c:manualLayout>
                  <c:x val="-4.549253731343289E-2"/>
                  <c:y val="0.213547979132634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6A-4844-8DB8-77F6B0618E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Calculations!$C$64:$N$64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Calculations!$C$65:$N$65</c:f>
              <c:numCache>
                <c:formatCode>General</c:formatCode>
                <c:ptCount val="12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  <c:pt idx="3">
                  <c:v>1180</c:v>
                </c:pt>
                <c:pt idx="4">
                  <c:v>1225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A-4844-8DB8-77F6B061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3759"/>
        <c:axId val="518441679"/>
      </c:lineChart>
      <c:catAx>
        <c:axId val="51844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441679"/>
        <c:crosses val="autoZero"/>
        <c:auto val="1"/>
        <c:lblAlgn val="ctr"/>
        <c:lblOffset val="100"/>
        <c:noMultiLvlLbl val="0"/>
      </c:catAx>
      <c:valAx>
        <c:axId val="518441679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184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Inventory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Calculations!$B$52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Calculations!$C$46:$N$46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Calculations!$C$52:$N$52</c:f>
              <c:numCache>
                <c:formatCode>"$"#,##0</c:formatCode>
                <c:ptCount val="12"/>
                <c:pt idx="0">
                  <c:v>515000</c:v>
                </c:pt>
                <c:pt idx="1">
                  <c:v>543000</c:v>
                </c:pt>
                <c:pt idx="2">
                  <c:v>562000</c:v>
                </c:pt>
                <c:pt idx="3">
                  <c:v>553000</c:v>
                </c:pt>
                <c:pt idx="4">
                  <c:v>571000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B-4A4D-9734-8780154A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814383"/>
        <c:axId val="997815215"/>
      </c:lineChart>
      <c:catAx>
        <c:axId val="99781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15215"/>
        <c:crosses val="autoZero"/>
        <c:auto val="1"/>
        <c:lblAlgn val="ctr"/>
        <c:lblOffset val="100"/>
        <c:noMultiLvlLbl val="0"/>
      </c:catAx>
      <c:valAx>
        <c:axId val="997815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1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Customer Visits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41791044776124E-2"/>
          <c:y val="0.48565414031141146"/>
          <c:w val="0.86865671641791042"/>
          <c:h val="0.4451150485251656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Store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074626865671643"/>
                  <c:y val="0.202009510605396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6A5-40AD-BFD0-63C4DD5B61FC}"/>
                </c:ext>
              </c:extLst>
            </c:dLbl>
            <c:dLbl>
              <c:idx val="1"/>
              <c:layout>
                <c:manualLayout>
                  <c:x val="-0.1426865671641791"/>
                  <c:y val="-0.19029841932066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1AD-4C0C-B0FF-272FBF1E71BB}"/>
                </c:ext>
              </c:extLst>
            </c:dLbl>
            <c:dLbl>
              <c:idx val="2"/>
              <c:layout>
                <c:manualLayout>
                  <c:x val="-0.11283582089552241"/>
                  <c:y val="0.178932573550922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6A5-40AD-BFD0-63C4DD5B61FC}"/>
                </c:ext>
              </c:extLst>
            </c:dLbl>
            <c:dLbl>
              <c:idx val="3"/>
              <c:layout>
                <c:manualLayout>
                  <c:x val="-0.11880597014925376"/>
                  <c:y val="-0.190298419320665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1AD-4C0C-B0FF-272FBF1E71BB}"/>
                </c:ext>
              </c:extLst>
            </c:dLbl>
            <c:dLbl>
              <c:idx val="4"/>
              <c:layout>
                <c:manualLayout>
                  <c:x val="-0.10686567164179105"/>
                  <c:y val="0.248163384714345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6A5-40AD-BFD0-63C4DD5B61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Calculations!$C$64:$N$64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Calculations!$C$66:$N$66</c:f>
              <c:numCache>
                <c:formatCode>General</c:formatCode>
                <c:ptCount val="12"/>
                <c:pt idx="0">
                  <c:v>1100</c:v>
                </c:pt>
                <c:pt idx="1">
                  <c:v>1125</c:v>
                </c:pt>
                <c:pt idx="2">
                  <c:v>1150</c:v>
                </c:pt>
                <c:pt idx="3">
                  <c:v>1080</c:v>
                </c:pt>
                <c:pt idx="4">
                  <c:v>1120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5-40AD-BFD0-63C4DD5B61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8443759"/>
        <c:axId val="518441679"/>
      </c:lineChart>
      <c:catAx>
        <c:axId val="51844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441679"/>
        <c:crosses val="autoZero"/>
        <c:auto val="1"/>
        <c:lblAlgn val="ctr"/>
        <c:lblOffset val="100"/>
        <c:noMultiLvlLbl val="0"/>
      </c:catAx>
      <c:valAx>
        <c:axId val="518441679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184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Customer Visits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41791044776124E-2"/>
          <c:y val="0.38668513572223162"/>
          <c:w val="0.86865671641791042"/>
          <c:h val="0.54408415499200258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Calculations!$B$67</c:f>
              <c:strCache>
                <c:ptCount val="1"/>
                <c:pt idx="0">
                  <c:v>Store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519402985074627"/>
                  <c:y val="0.155855636496448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20A-478E-86C2-A8A244784D0C}"/>
                </c:ext>
              </c:extLst>
            </c:dLbl>
            <c:dLbl>
              <c:idx val="1"/>
              <c:layout>
                <c:manualLayout>
                  <c:x val="-0.10519402985074629"/>
                  <c:y val="-0.224913824902377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19D-4751-889B-F20F2FECF4DA}"/>
                </c:ext>
              </c:extLst>
            </c:dLbl>
            <c:dLbl>
              <c:idx val="2"/>
              <c:layout>
                <c:manualLayout>
                  <c:x val="-0.10519402985074627"/>
                  <c:y val="0.178932573550922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0A-478E-86C2-A8A244784D0C}"/>
                </c:ext>
              </c:extLst>
            </c:dLbl>
            <c:dLbl>
              <c:idx val="3"/>
              <c:layout>
                <c:manualLayout>
                  <c:x val="-0.10519402985074627"/>
                  <c:y val="-0.167221482266191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19D-4751-889B-F20F2FECF4DA}"/>
                </c:ext>
              </c:extLst>
            </c:dLbl>
            <c:dLbl>
              <c:idx val="4"/>
              <c:layout>
                <c:manualLayout>
                  <c:x val="-8.7283582089552295E-2"/>
                  <c:y val="0.178932573550922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20A-478E-86C2-A8A244784D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Calculations!$C$64:$N$64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Calculations!$C$67:$N$67</c:f>
              <c:numCache>
                <c:formatCode>General</c:formatCode>
                <c:ptCount val="12"/>
                <c:pt idx="0">
                  <c:v>1300</c:v>
                </c:pt>
                <c:pt idx="1">
                  <c:v>1350</c:v>
                </c:pt>
                <c:pt idx="2">
                  <c:v>1400</c:v>
                </c:pt>
                <c:pt idx="3">
                  <c:v>1380</c:v>
                </c:pt>
                <c:pt idx="4">
                  <c:v>1425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A-478E-86C2-A8A24478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3759"/>
        <c:axId val="518441679"/>
      </c:lineChart>
      <c:catAx>
        <c:axId val="51844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441679"/>
        <c:crosses val="autoZero"/>
        <c:auto val="1"/>
        <c:lblAlgn val="ctr"/>
        <c:lblOffset val="100"/>
        <c:noMultiLvlLbl val="0"/>
      </c:catAx>
      <c:valAx>
        <c:axId val="518441679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184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Customer Visits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41791044776124E-2"/>
          <c:y val="0.3125771124028543"/>
          <c:w val="0.86865671641791042"/>
          <c:h val="0.61819207643372287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Calculations!$B$68</c:f>
              <c:strCache>
                <c:ptCount val="1"/>
                <c:pt idx="0">
                  <c:v>Store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907462686567164"/>
                  <c:y val="0.132778699441974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2A8-41D6-8CCD-C44E7CA0C47F}"/>
                </c:ext>
              </c:extLst>
            </c:dLbl>
            <c:dLbl>
              <c:idx val="2"/>
              <c:layout>
                <c:manualLayout>
                  <c:x val="-9.9223880597014952E-2"/>
                  <c:y val="0.167394105023685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2A8-41D6-8CCD-C44E7CA0C47F}"/>
                </c:ext>
              </c:extLst>
            </c:dLbl>
            <c:dLbl>
              <c:idx val="4"/>
              <c:layout>
                <c:manualLayout>
                  <c:x val="-9.325373134328363E-2"/>
                  <c:y val="0.155855636496448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2A8-41D6-8CCD-C44E7CA0C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Calculations!$C$64:$N$64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Calculations!$C$68:$N$68</c:f>
              <c:numCache>
                <c:formatCode>General</c:formatCode>
                <c:ptCount val="12"/>
                <c:pt idx="0">
                  <c:v>1150</c:v>
                </c:pt>
                <c:pt idx="1">
                  <c:v>1180</c:v>
                </c:pt>
                <c:pt idx="2">
                  <c:v>1200</c:v>
                </c:pt>
                <c:pt idx="3">
                  <c:v>1170</c:v>
                </c:pt>
                <c:pt idx="4">
                  <c:v>1190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8-41D6-8CCD-C44E7CA0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3759"/>
        <c:axId val="518441679"/>
      </c:lineChart>
      <c:catAx>
        <c:axId val="51844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441679"/>
        <c:crosses val="autoZero"/>
        <c:auto val="1"/>
        <c:lblAlgn val="ctr"/>
        <c:lblOffset val="100"/>
        <c:noMultiLvlLbl val="0"/>
      </c:catAx>
      <c:valAx>
        <c:axId val="518441679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184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Customer Visits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01492537313432E-2"/>
          <c:y val="0.43512735027093269"/>
          <c:w val="0.86865671641791042"/>
          <c:h val="0.55879954168224899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Calculations!$B$69</c:f>
              <c:strCache>
                <c:ptCount val="1"/>
                <c:pt idx="0">
                  <c:v>Store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16417910447761"/>
                  <c:y val="0.178932573550922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161-4AA9-8D05-DED9D2228363}"/>
                </c:ext>
              </c:extLst>
            </c:dLbl>
            <c:dLbl>
              <c:idx val="2"/>
              <c:layout>
                <c:manualLayout>
                  <c:x val="-0.10519402985074627"/>
                  <c:y val="0.2020095106053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161-4AA9-8D05-DED9D2228363}"/>
                </c:ext>
              </c:extLst>
            </c:dLbl>
            <c:dLbl>
              <c:idx val="4"/>
              <c:layout>
                <c:manualLayout>
                  <c:x val="-4.5492537313432835E-2"/>
                  <c:y val="0.178932573550922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161-4AA9-8D05-DED9D2228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Calculations!$C$64:$N$64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Calculations!$C$69:$N$69</c:f>
              <c:numCache>
                <c:formatCode>General</c:formatCode>
                <c:ptCount val="12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1480</c:v>
                </c:pt>
                <c:pt idx="4">
                  <c:v>1525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1-4AA9-8D05-DED9D22283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8443759"/>
        <c:axId val="518441679"/>
      </c:lineChart>
      <c:catAx>
        <c:axId val="51844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441679"/>
        <c:crosses val="autoZero"/>
        <c:auto val="1"/>
        <c:lblAlgn val="ctr"/>
        <c:lblOffset val="100"/>
        <c:noMultiLvlLbl val="0"/>
      </c:catAx>
      <c:valAx>
        <c:axId val="518441679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184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Revenue</a:t>
            </a:r>
            <a:r>
              <a:rPr lang="tr-TR" sz="1400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 &amp; Profit</a:t>
            </a:r>
            <a:endParaRPr lang="en-US" sz="1400" b="1">
              <a:solidFill>
                <a:sysClr val="windowText" lastClr="000000"/>
              </a:solidFill>
              <a:latin typeface="Palatino Linotype" panose="02040502050505030304" pitchFamily="18" charset="0"/>
            </a:endParaRPr>
          </a:p>
        </c:rich>
      </c:tx>
      <c:layout>
        <c:manualLayout>
          <c:xMode val="edge"/>
          <c:yMode val="edge"/>
          <c:x val="0.21322746608011331"/>
          <c:y val="2.242989993968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87659421517309E-2"/>
          <c:y val="0.24098101671027544"/>
          <c:w val="0.97901234057848274"/>
          <c:h val="0.7590189832897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Calculations!$B$17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Calculations!$C$21:$N$21</c:f>
              <c:numCache>
                <c:formatCode>[$$-409]#,##0</c:formatCode>
                <c:ptCount val="12"/>
                <c:pt idx="0">
                  <c:v>28000</c:v>
                </c:pt>
                <c:pt idx="1">
                  <c:v>30000</c:v>
                </c:pt>
                <c:pt idx="2">
                  <c:v>32000</c:v>
                </c:pt>
                <c:pt idx="3">
                  <c:v>31000</c:v>
                </c:pt>
                <c:pt idx="4">
                  <c:v>33000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E-4F36-9A66-D204451E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1654016"/>
        <c:axId val="4148592"/>
      </c:barChart>
      <c:lineChart>
        <c:grouping val="standard"/>
        <c:varyColors val="0"/>
        <c:ser>
          <c:idx val="1"/>
          <c:order val="1"/>
          <c:tx>
            <c:strRef>
              <c:f>Calculations!$B$26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  <a:tailEnd type="triangle" w="sm" len="sm"/>
            </a:ln>
            <a:effectLst/>
          </c:spPr>
          <c:marker>
            <c:symbol val="none"/>
          </c:marker>
          <c:val>
            <c:numRef>
              <c:f>Calculations!$C$30:$N$30</c:f>
              <c:numCache>
                <c:formatCode>[$$-409]#,##0</c:formatCode>
                <c:ptCount val="12"/>
                <c:pt idx="0">
                  <c:v>12000</c:v>
                </c:pt>
                <c:pt idx="1">
                  <c:v>13000</c:v>
                </c:pt>
                <c:pt idx="2">
                  <c:v>14000</c:v>
                </c:pt>
                <c:pt idx="3">
                  <c:v>13500</c:v>
                </c:pt>
                <c:pt idx="4">
                  <c:v>14500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E-4F36-9A66-D204451E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7472"/>
        <c:axId val="4148032"/>
      </c:lineChart>
      <c:catAx>
        <c:axId val="18165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4148592"/>
        <c:crosses val="autoZero"/>
        <c:auto val="1"/>
        <c:lblAlgn val="ctr"/>
        <c:lblOffset val="100"/>
        <c:noMultiLvlLbl val="0"/>
      </c:catAx>
      <c:valAx>
        <c:axId val="4148592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81654016"/>
        <c:crosses val="autoZero"/>
        <c:crossBetween val="between"/>
      </c:valAx>
      <c:valAx>
        <c:axId val="4148032"/>
        <c:scaling>
          <c:orientation val="minMax"/>
        </c:scaling>
        <c:delete val="1"/>
        <c:axPos val="r"/>
        <c:numFmt formatCode="[$$-409]#,##0" sourceLinked="1"/>
        <c:majorTickMark val="out"/>
        <c:minorTickMark val="none"/>
        <c:tickLblPos val="nextTo"/>
        <c:crossAx val="4147472"/>
        <c:crosses val="max"/>
        <c:crossBetween val="between"/>
      </c:valAx>
      <c:catAx>
        <c:axId val="4147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4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Revenue</a:t>
            </a:r>
            <a:r>
              <a:rPr lang="tr-TR" sz="1400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 &amp; Profit</a:t>
            </a:r>
            <a:endParaRPr lang="en-US" sz="1400" b="1">
              <a:solidFill>
                <a:sysClr val="windowText" lastClr="000000"/>
              </a:solidFill>
              <a:latin typeface="Palatino Linotype" panose="0204050205050503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87659421517309E-2"/>
          <c:y val="0.36866599647140647"/>
          <c:w val="0.97901234057848274"/>
          <c:h val="0.63133400352859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Calculations!$B$17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Calculations!$C$20:$N$20</c:f>
              <c:numCache>
                <c:formatCode>[$$-409]#,##0</c:formatCode>
                <c:ptCount val="12"/>
                <c:pt idx="0">
                  <c:v>22000</c:v>
                </c:pt>
                <c:pt idx="1">
                  <c:v>24000</c:v>
                </c:pt>
                <c:pt idx="2">
                  <c:v>26000</c:v>
                </c:pt>
                <c:pt idx="3">
                  <c:v>25000</c:v>
                </c:pt>
                <c:pt idx="4">
                  <c:v>27000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F-4547-8AF4-616F381B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79279504"/>
        <c:axId val="179278944"/>
      </c:barChart>
      <c:lineChart>
        <c:grouping val="standard"/>
        <c:varyColors val="0"/>
        <c:ser>
          <c:idx val="1"/>
          <c:order val="1"/>
          <c:tx>
            <c:strRef>
              <c:f>Calculations!$B$26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  <a:tailEnd type="triangle" w="sm" len="sm"/>
            </a:ln>
            <a:effectLst/>
          </c:spPr>
          <c:marker>
            <c:symbol val="none"/>
          </c:marker>
          <c:val>
            <c:numRef>
              <c:f>Calculations!$C$29:$N$29</c:f>
              <c:numCache>
                <c:formatCode>[$$-409]#,##0</c:formatCode>
                <c:ptCount val="12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10500</c:v>
                </c:pt>
                <c:pt idx="4">
                  <c:v>11500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F-4547-8AF4-616F381B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55280"/>
        <c:axId val="179277264"/>
      </c:lineChart>
      <c:catAx>
        <c:axId val="179279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79278944"/>
        <c:crosses val="autoZero"/>
        <c:auto val="1"/>
        <c:lblAlgn val="ctr"/>
        <c:lblOffset val="100"/>
        <c:noMultiLvlLbl val="0"/>
      </c:catAx>
      <c:valAx>
        <c:axId val="179278944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79279504"/>
        <c:crosses val="autoZero"/>
        <c:crossBetween val="between"/>
      </c:valAx>
      <c:valAx>
        <c:axId val="179277264"/>
        <c:scaling>
          <c:orientation val="minMax"/>
        </c:scaling>
        <c:delete val="1"/>
        <c:axPos val="r"/>
        <c:numFmt formatCode="[$$-409]#,##0" sourceLinked="1"/>
        <c:majorTickMark val="out"/>
        <c:minorTickMark val="none"/>
        <c:tickLblPos val="nextTo"/>
        <c:crossAx val="180155280"/>
        <c:crosses val="max"/>
        <c:crossBetween val="between"/>
      </c:valAx>
      <c:catAx>
        <c:axId val="18015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7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400">
                <a:effectLst/>
              </a:rPr>
              <a:t>Revenue</a:t>
            </a:r>
            <a:r>
              <a:rPr lang="en-US" sz="1400" baseline="0">
                <a:effectLst/>
              </a:rPr>
              <a:t> &amp; Profit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87659421517309E-2"/>
          <c:y val="0.27590596751129426"/>
          <c:w val="0.97901234057848274"/>
          <c:h val="0.72409403248870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Calculations!$B$17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Calculations!$C$22:$N$22</c:f>
              <c:numCache>
                <c:formatCode>[$$-409]#,##0</c:formatCode>
                <c:ptCount val="12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0-4B78-8513-ED2D49AA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5564560"/>
        <c:axId val="185565120"/>
      </c:barChart>
      <c:lineChart>
        <c:grouping val="standard"/>
        <c:varyColors val="0"/>
        <c:ser>
          <c:idx val="1"/>
          <c:order val="1"/>
          <c:tx>
            <c:strRef>
              <c:f>Calculations!$B$26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  <a:tailEnd type="triangle" w="sm" len="sm"/>
            </a:ln>
            <a:effectLst/>
          </c:spPr>
          <c:marker>
            <c:symbol val="none"/>
          </c:marker>
          <c:val>
            <c:numRef>
              <c:f>Calculations!$C$31:$N$31</c:f>
              <c:numCache>
                <c:formatCode>[$$-409]#,##0</c:formatCode>
                <c:ptCount val="12"/>
                <c:pt idx="0">
                  <c:v>11000</c:v>
                </c:pt>
                <c:pt idx="1">
                  <c:v>11500</c:v>
                </c:pt>
                <c:pt idx="2">
                  <c:v>12000</c:v>
                </c:pt>
                <c:pt idx="3">
                  <c:v>12500</c:v>
                </c:pt>
                <c:pt idx="4">
                  <c:v>13000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0-4B78-8513-ED2D49AA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66240"/>
        <c:axId val="185565680"/>
      </c:lineChart>
      <c:catAx>
        <c:axId val="185564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565120"/>
        <c:crosses val="autoZero"/>
        <c:auto val="1"/>
        <c:lblAlgn val="ctr"/>
        <c:lblOffset val="100"/>
        <c:noMultiLvlLbl val="0"/>
      </c:catAx>
      <c:valAx>
        <c:axId val="185565120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85564560"/>
        <c:crosses val="autoZero"/>
        <c:crossBetween val="between"/>
      </c:valAx>
      <c:valAx>
        <c:axId val="185565680"/>
        <c:scaling>
          <c:orientation val="minMax"/>
        </c:scaling>
        <c:delete val="1"/>
        <c:axPos val="r"/>
        <c:numFmt formatCode="[$$-409]#,##0" sourceLinked="1"/>
        <c:majorTickMark val="out"/>
        <c:minorTickMark val="none"/>
        <c:tickLblPos val="nextTo"/>
        <c:crossAx val="185566240"/>
        <c:crosses val="max"/>
        <c:crossBetween val="between"/>
      </c:valAx>
      <c:catAx>
        <c:axId val="185566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8556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400"/>
              <a:t>Revenue</a:t>
            </a:r>
            <a:r>
              <a:rPr lang="tr-TR" sz="1400"/>
              <a:t> &amp; Profit</a:t>
            </a:r>
            <a:endParaRPr lang="en-US" sz="1400"/>
          </a:p>
        </c:rich>
      </c:tx>
      <c:layout>
        <c:manualLayout>
          <c:xMode val="edge"/>
          <c:yMode val="edge"/>
          <c:x val="0.14692287844200422"/>
          <c:y val="6.2337713334871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87659421517309E-2"/>
          <c:y val="0.13281875819552946"/>
          <c:w val="0.97901234057848274"/>
          <c:h val="0.86718124180447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Calculations!$B$17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Calculations!$C$23:$N$23</c:f>
              <c:numCache>
                <c:formatCode>[$$-409]#,##0</c:formatCode>
                <c:ptCount val="12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4B04-AB17-E6E1DFF7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5667536"/>
        <c:axId val="185668096"/>
      </c:barChart>
      <c:lineChart>
        <c:grouping val="standard"/>
        <c:varyColors val="0"/>
        <c:ser>
          <c:idx val="1"/>
          <c:order val="1"/>
          <c:tx>
            <c:strRef>
              <c:f>Calculations!$B$26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  <a:tailEnd type="triangle" w="sm" len="sm"/>
            </a:ln>
            <a:effectLst/>
          </c:spPr>
          <c:marker>
            <c:symbol val="none"/>
          </c:marker>
          <c:val>
            <c:numRef>
              <c:f>Calculations!$C$32:$N$32</c:f>
              <c:numCache>
                <c:formatCode>[$$-409]#,##0</c:formatCode>
                <c:ptCount val="12"/>
                <c:pt idx="0">
                  <c:v>13000</c:v>
                </c:pt>
                <c:pt idx="1">
                  <c:v>13500</c:v>
                </c:pt>
                <c:pt idx="2">
                  <c:v>14000</c:v>
                </c:pt>
                <c:pt idx="3">
                  <c:v>14500</c:v>
                </c:pt>
                <c:pt idx="4">
                  <c:v>15000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4-4B04-AB17-E6E1DFF7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38592"/>
        <c:axId val="230138032"/>
      </c:lineChart>
      <c:catAx>
        <c:axId val="185667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668096"/>
        <c:crosses val="autoZero"/>
        <c:auto val="1"/>
        <c:lblAlgn val="ctr"/>
        <c:lblOffset val="100"/>
        <c:noMultiLvlLbl val="0"/>
      </c:catAx>
      <c:valAx>
        <c:axId val="185668096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85667536"/>
        <c:crosses val="autoZero"/>
        <c:crossBetween val="between"/>
      </c:valAx>
      <c:valAx>
        <c:axId val="230138032"/>
        <c:scaling>
          <c:orientation val="minMax"/>
        </c:scaling>
        <c:delete val="1"/>
        <c:axPos val="r"/>
        <c:numFmt formatCode="[$$-409]#,##0" sourceLinked="1"/>
        <c:majorTickMark val="out"/>
        <c:minorTickMark val="none"/>
        <c:tickLblPos val="nextTo"/>
        <c:crossAx val="230138592"/>
        <c:crosses val="max"/>
        <c:crossBetween val="between"/>
      </c:valAx>
      <c:catAx>
        <c:axId val="230138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3013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Revenue Cost Profit</a:t>
            </a: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87659421517309E-2"/>
          <c:y val="0.31948536353830675"/>
          <c:w val="0.97901234057848274"/>
          <c:h val="0.6805146364616933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Calculations!$C$24:$N$24</c:f>
              <c:numCache>
                <c:formatCode>[$$-409]#,##0</c:formatCode>
                <c:ptCount val="12"/>
                <c:pt idx="0">
                  <c:v>130000</c:v>
                </c:pt>
                <c:pt idx="1">
                  <c:v>139000</c:v>
                </c:pt>
                <c:pt idx="2">
                  <c:v>147000</c:v>
                </c:pt>
                <c:pt idx="3">
                  <c:v>143000</c:v>
                </c:pt>
                <c:pt idx="4">
                  <c:v>150000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67-465D-91DF-1485AD5EEFAE}"/>
            </c:ext>
          </c:extLst>
        </c:ser>
        <c:ser>
          <c:idx val="1"/>
          <c:order val="1"/>
          <c:tx>
            <c:strRef>
              <c:f>Calculations!$B$33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  <a:tailEnd type="arrow" w="sm" len="sm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Calculations!$C$33:$N$33</c:f>
              <c:numCache>
                <c:formatCode>[$$-409]#,##0</c:formatCode>
                <c:ptCount val="12"/>
                <c:pt idx="0">
                  <c:v>55000</c:v>
                </c:pt>
                <c:pt idx="1">
                  <c:v>60000</c:v>
                </c:pt>
                <c:pt idx="2">
                  <c:v>64000</c:v>
                </c:pt>
                <c:pt idx="3">
                  <c:v>61500</c:v>
                </c:pt>
                <c:pt idx="4">
                  <c:v>64500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67-465D-91DF-1485AD5EEFAE}"/>
            </c:ext>
          </c:extLst>
        </c:ser>
        <c:ser>
          <c:idx val="2"/>
          <c:order val="2"/>
          <c:tx>
            <c:strRef>
              <c:f>Calculations!$B$42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Calculations!$C$42:$N$42</c:f>
              <c:numCache>
                <c:formatCode>[$$-409]#,##0</c:formatCode>
                <c:ptCount val="12"/>
                <c:pt idx="0">
                  <c:v>75000</c:v>
                </c:pt>
                <c:pt idx="1">
                  <c:v>79000</c:v>
                </c:pt>
                <c:pt idx="2">
                  <c:v>83000</c:v>
                </c:pt>
                <c:pt idx="3">
                  <c:v>81500</c:v>
                </c:pt>
                <c:pt idx="4">
                  <c:v>85500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267-465D-91DF-1485AD5EE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00032"/>
        <c:axId val="231900592"/>
      </c:lineChart>
      <c:catAx>
        <c:axId val="23190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00592"/>
        <c:crosses val="autoZero"/>
        <c:auto val="1"/>
        <c:lblAlgn val="ctr"/>
        <c:lblOffset val="100"/>
        <c:noMultiLvlLbl val="0"/>
      </c:catAx>
      <c:valAx>
        <c:axId val="231900592"/>
        <c:scaling>
          <c:orientation val="minMax"/>
        </c:scaling>
        <c:delete val="0"/>
        <c:axPos val="l"/>
        <c:numFmt formatCode="#,,\m\i\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59734840837207"/>
          <c:y val="3.2132667934657022E-2"/>
          <c:w val="0.25501751244305165"/>
          <c:h val="0.45402055713740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Inventory</a:t>
            </a:r>
            <a:r>
              <a:rPr lang="en-US" b="1" baseline="0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 Turns</a:t>
            </a:r>
          </a:p>
        </c:rich>
      </c:tx>
      <c:layout>
        <c:manualLayout>
          <c:xMode val="edge"/>
          <c:yMode val="edge"/>
          <c:x val="0.19005889603643536"/>
          <c:y val="7.2517379934944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30880654236735622"/>
          <c:w val="1"/>
          <c:h val="0.6603603624884743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Calculations!$B$56</c:f>
              <c:strCache>
                <c:ptCount val="1"/>
                <c:pt idx="0">
                  <c:v>Store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69958147123501E-2"/>
                  <c:y val="0.213117166242874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606-482B-88CE-7C1F88FB852F}"/>
                </c:ext>
              </c:extLst>
            </c:dLbl>
            <c:dLbl>
              <c:idx val="1"/>
              <c:layout>
                <c:manualLayout>
                  <c:x val="-0.10827583325261483"/>
                  <c:y val="-0.262708868274699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606-482B-88CE-7C1F88FB852F}"/>
                </c:ext>
              </c:extLst>
            </c:dLbl>
            <c:dLbl>
              <c:idx val="2"/>
              <c:layout>
                <c:manualLayout>
                  <c:x val="-0.10586654486240335"/>
                  <c:y val="0.1118354491402859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606-482B-88CE-7C1F88FB852F}"/>
                </c:ext>
              </c:extLst>
            </c:dLbl>
            <c:dLbl>
              <c:idx val="3"/>
              <c:layout>
                <c:manualLayout>
                  <c:x val="-0.10754271909382529"/>
                  <c:y val="-0.145574130373331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606-482B-88CE-7C1F88FB852F}"/>
                </c:ext>
              </c:extLst>
            </c:dLbl>
            <c:dLbl>
              <c:idx val="4"/>
              <c:layout>
                <c:manualLayout>
                  <c:x val="-2.5631931110060187E-2"/>
                  <c:y val="-0.105661500520866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606-482B-88CE-7C1F88FB85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Calculations!$C$55:$N$55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Calculations!$C$56:$N$56</c:f>
              <c:numCache>
                <c:formatCode>0.00</c:formatCode>
                <c:ptCount val="12"/>
                <c:pt idx="0">
                  <c:v>1.8</c:v>
                </c:pt>
                <c:pt idx="1">
                  <c:v>1.7454545454545454</c:v>
                </c:pt>
                <c:pt idx="2">
                  <c:v>1.7739130434782608</c:v>
                </c:pt>
                <c:pt idx="3">
                  <c:v>1.7714285714285714</c:v>
                </c:pt>
                <c:pt idx="4">
                  <c:v>1.8504672897196262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06-482B-88CE-7C1F88FB85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7623343"/>
        <c:axId val="1427622927"/>
      </c:lineChart>
      <c:catAx>
        <c:axId val="142762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622927"/>
        <c:crosses val="autoZero"/>
        <c:auto val="1"/>
        <c:lblAlgn val="ctr"/>
        <c:lblOffset val="100"/>
        <c:noMultiLvlLbl val="0"/>
      </c:catAx>
      <c:valAx>
        <c:axId val="1427622927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4276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Inventory</a:t>
            </a:r>
            <a:r>
              <a:rPr lang="en-US" b="1" baseline="0"/>
              <a:t> 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5960778650517"/>
          <c:y val="0.23072868748443534"/>
          <c:w val="0.8733403922134948"/>
          <c:h val="0.5445044393901190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Calculations!$B$61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Calculations!$C$55:$N$55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Calculations!$C$61:$N$61</c:f>
              <c:numCache>
                <c:formatCode>0.00</c:formatCode>
                <c:ptCount val="12"/>
                <c:pt idx="0">
                  <c:v>1.7475728155339805</c:v>
                </c:pt>
                <c:pt idx="1">
                  <c:v>1.7458563535911602</c:v>
                </c:pt>
                <c:pt idx="2">
                  <c:v>1.7722419928825623</c:v>
                </c:pt>
                <c:pt idx="3">
                  <c:v>1.7685352622061483</c:v>
                </c:pt>
                <c:pt idx="4">
                  <c:v>1.7968476357267951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7-4BDB-A4BD-12DE0894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974463"/>
        <c:axId val="999975295"/>
      </c:lineChart>
      <c:catAx>
        <c:axId val="9999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75295"/>
        <c:crosses val="autoZero"/>
        <c:auto val="1"/>
        <c:lblAlgn val="ctr"/>
        <c:lblOffset val="100"/>
        <c:noMultiLvlLbl val="0"/>
      </c:catAx>
      <c:valAx>
        <c:axId val="999975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7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Inventory</a:t>
            </a:r>
            <a:r>
              <a:rPr lang="en-US" b="1" baseline="0">
                <a:solidFill>
                  <a:sysClr val="windowText" lastClr="000000"/>
                </a:solidFill>
                <a:latin typeface="Palatino Linotype" panose="02040502050505030304" pitchFamily="18" charset="0"/>
              </a:rPr>
              <a:t> Turns</a:t>
            </a:r>
          </a:p>
        </c:rich>
      </c:tx>
      <c:layout>
        <c:manualLayout>
          <c:xMode val="edge"/>
          <c:yMode val="edge"/>
          <c:x val="0.18021768321816975"/>
          <c:y val="0.14816612088538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35715760885704489"/>
          <c:w val="1"/>
          <c:h val="0.6428423911429550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Calculations!$B$57</c:f>
              <c:strCache>
                <c:ptCount val="1"/>
                <c:pt idx="0">
                  <c:v>Store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75483295233047E-2"/>
                  <c:y val="8.98366275644114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C8D-479E-BCA4-DE6FA4955AF0}"/>
                </c:ext>
              </c:extLst>
            </c:dLbl>
            <c:dLbl>
              <c:idx val="2"/>
              <c:layout>
                <c:manualLayout>
                  <c:x val="-7.6273358221550819E-2"/>
                  <c:y val="9.5278804435159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C8D-479E-BCA4-DE6FA4955AF0}"/>
                </c:ext>
              </c:extLst>
            </c:dLbl>
            <c:dLbl>
              <c:idx val="4"/>
              <c:layout>
                <c:manualLayout>
                  <c:x val="-8.0902989538855954E-2"/>
                  <c:y val="0.174102667613128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C8D-479E-BCA4-DE6FA4955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Calculations!$C$55:$N$55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Calculations!$C$57:$N$57</c:f>
              <c:numCache>
                <c:formatCode>0.00</c:formatCode>
                <c:ptCount val="12"/>
                <c:pt idx="0">
                  <c:v>1.7333333333333334</c:v>
                </c:pt>
                <c:pt idx="1">
                  <c:v>1.7684210526315789</c:v>
                </c:pt>
                <c:pt idx="2">
                  <c:v>1.8</c:v>
                </c:pt>
                <c:pt idx="3">
                  <c:v>1.7755102040816326</c:v>
                </c:pt>
                <c:pt idx="4">
                  <c:v>1.7714285714285714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D-479E-BCA4-DE6FA4955A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7623343"/>
        <c:axId val="1427622927"/>
      </c:lineChart>
      <c:catAx>
        <c:axId val="142762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622927"/>
        <c:crosses val="autoZero"/>
        <c:auto val="1"/>
        <c:lblAlgn val="ctr"/>
        <c:lblOffset val="100"/>
        <c:noMultiLvlLbl val="0"/>
      </c:catAx>
      <c:valAx>
        <c:axId val="1427622927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4276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2" dropStyle="combo" dx="16" fmlaLink="Calculations!$D$3" fmlaRange="Calculations!$B$3:$B$14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3</xdr:row>
          <xdr:rowOff>66675</xdr:rowOff>
        </xdr:from>
        <xdr:to>
          <xdr:col>19</xdr:col>
          <xdr:colOff>133350</xdr:colOff>
          <xdr:row>4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21167</xdr:colOff>
      <xdr:row>22</xdr:row>
      <xdr:rowOff>169333</xdr:rowOff>
    </xdr:from>
    <xdr:to>
      <xdr:col>4</xdr:col>
      <xdr:colOff>21167</xdr:colOff>
      <xdr:row>28</xdr:row>
      <xdr:rowOff>137583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105834</xdr:colOff>
      <xdr:row>22</xdr:row>
      <xdr:rowOff>190499</xdr:rowOff>
    </xdr:from>
    <xdr:to>
      <xdr:col>11</xdr:col>
      <xdr:colOff>710951</xdr:colOff>
      <xdr:row>28</xdr:row>
      <xdr:rowOff>42333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22</xdr:row>
      <xdr:rowOff>158751</xdr:rowOff>
    </xdr:from>
    <xdr:to>
      <xdr:col>7</xdr:col>
      <xdr:colOff>952499</xdr:colOff>
      <xdr:row>28</xdr:row>
      <xdr:rowOff>169334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21167</xdr:colOff>
      <xdr:row>22</xdr:row>
      <xdr:rowOff>179914</xdr:rowOff>
    </xdr:from>
    <xdr:to>
      <xdr:col>16</xdr:col>
      <xdr:colOff>21167</xdr:colOff>
      <xdr:row>28</xdr:row>
      <xdr:rowOff>84666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42334</xdr:colOff>
      <xdr:row>22</xdr:row>
      <xdr:rowOff>211665</xdr:rowOff>
    </xdr:from>
    <xdr:to>
      <xdr:col>20</xdr:col>
      <xdr:colOff>42334</xdr:colOff>
      <xdr:row>28</xdr:row>
      <xdr:rowOff>116417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</xdr:row>
      <xdr:rowOff>133351</xdr:rowOff>
    </xdr:from>
    <xdr:to>
      <xdr:col>10</xdr:col>
      <xdr:colOff>495300</xdr:colOff>
      <xdr:row>14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232834</xdr:colOff>
      <xdr:row>32</xdr:row>
      <xdr:rowOff>158749</xdr:rowOff>
    </xdr:from>
    <xdr:ext cx="2106084" cy="1269999"/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twoCellAnchor>
    <xdr:from>
      <xdr:col>15</xdr:col>
      <xdr:colOff>306917</xdr:colOff>
      <xdr:row>5</xdr:row>
      <xdr:rowOff>185207</xdr:rowOff>
    </xdr:from>
    <xdr:to>
      <xdr:col>20</xdr:col>
      <xdr:colOff>0</xdr:colOff>
      <xdr:row>14</xdr:row>
      <xdr:rowOff>211666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857251</xdr:colOff>
      <xdr:row>32</xdr:row>
      <xdr:rowOff>105832</xdr:rowOff>
    </xdr:from>
    <xdr:to>
      <xdr:col>7</xdr:col>
      <xdr:colOff>920751</xdr:colOff>
      <xdr:row>37</xdr:row>
      <xdr:rowOff>201082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613833</xdr:colOff>
      <xdr:row>32</xdr:row>
      <xdr:rowOff>158750</xdr:rowOff>
    </xdr:from>
    <xdr:to>
      <xdr:col>11</xdr:col>
      <xdr:colOff>751418</xdr:colOff>
      <xdr:row>38</xdr:row>
      <xdr:rowOff>10584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20109</xdr:colOff>
      <xdr:row>32</xdr:row>
      <xdr:rowOff>120650</xdr:rowOff>
    </xdr:from>
    <xdr:to>
      <xdr:col>17</xdr:col>
      <xdr:colOff>39157</xdr:colOff>
      <xdr:row>38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534458</xdr:colOff>
      <xdr:row>32</xdr:row>
      <xdr:rowOff>146050</xdr:rowOff>
    </xdr:from>
    <xdr:to>
      <xdr:col>21</xdr:col>
      <xdr:colOff>191557</xdr:colOff>
      <xdr:row>39</xdr:row>
      <xdr:rowOff>74083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absoluteAnchor>
    <xdr:pos x="804334" y="6053666"/>
    <xdr:ext cx="2127250" cy="1100666"/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 fPrintsWithSheet="0"/>
  </xdr:absoluteAnchor>
  <xdr:twoCellAnchor>
    <xdr:from>
      <xdr:col>10</xdr:col>
      <xdr:colOff>582084</xdr:colOff>
      <xdr:row>5</xdr:row>
      <xdr:rowOff>74084</xdr:rowOff>
    </xdr:from>
    <xdr:to>
      <xdr:col>15</xdr:col>
      <xdr:colOff>254000</xdr:colOff>
      <xdr:row>14</xdr:row>
      <xdr:rowOff>201084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absoluteAnchor>
    <xdr:pos x="3947585" y="6159499"/>
    <xdr:ext cx="2127250" cy="1100666"/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 fPrintsWithSheet="0"/>
  </xdr:absoluteAnchor>
  <xdr:absoluteAnchor>
    <xdr:pos x="7186083" y="6032500"/>
    <xdr:ext cx="2127250" cy="1026582"/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 fPrintsWithSheet="0"/>
  </xdr:absoluteAnchor>
  <xdr:absoluteAnchor>
    <xdr:pos x="10392832" y="6053666"/>
    <xdr:ext cx="2127250" cy="1100666"/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 fPrintsWithSheet="0"/>
  </xdr:absoluteAnchor>
  <xdr:absoluteAnchor>
    <xdr:pos x="13546667" y="6117167"/>
    <xdr:ext cx="2127250" cy="1005416"/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 fPrint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82"/>
  <sheetViews>
    <sheetView showGridLines="0" showRowColHeaders="0" tabSelected="1" zoomScale="90" zoomScaleNormal="90" workbookViewId="0"/>
  </sheetViews>
  <sheetFormatPr defaultRowHeight="16.5" x14ac:dyDescent="0.3"/>
  <cols>
    <col min="1" max="1" width="9" style="33" customWidth="1"/>
    <col min="2" max="2" width="3.7109375" style="1" customWidth="1"/>
    <col min="3" max="3" width="16.5703125" style="1" customWidth="1"/>
    <col min="4" max="4" width="15.140625" style="1" customWidth="1"/>
    <col min="5" max="5" width="1.5703125" style="1" customWidth="1"/>
    <col min="6" max="6" width="13.28515625" style="1" bestFit="1" customWidth="1"/>
    <col min="7" max="7" width="16.5703125" style="1" customWidth="1"/>
    <col min="8" max="8" width="14.28515625" style="1" customWidth="1"/>
    <col min="9" max="10" width="9.28515625" style="1" customWidth="1"/>
    <col min="11" max="11" width="16.5703125" style="1" customWidth="1"/>
    <col min="12" max="12" width="12.42578125" style="1" customWidth="1"/>
    <col min="13" max="14" width="9.28515625" style="1" customWidth="1"/>
    <col min="15" max="15" width="16.5703125" style="1" customWidth="1"/>
    <col min="16" max="16" width="12.42578125" style="1" customWidth="1"/>
    <col min="17" max="18" width="9.28515625" style="1" customWidth="1"/>
    <col min="19" max="19" width="16.5703125" style="1" customWidth="1"/>
    <col min="20" max="20" width="12.42578125" style="1" customWidth="1"/>
    <col min="21" max="21" width="3.5703125" style="1" customWidth="1"/>
    <col min="22" max="48" width="9.140625" style="33"/>
    <col min="49" max="16384" width="9.140625" style="1"/>
  </cols>
  <sheetData>
    <row r="1" spans="2:28" x14ac:dyDescent="0.3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2:28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s="27"/>
      <c r="X2" s="27"/>
      <c r="Y2" s="27"/>
      <c r="Z2" s="27"/>
      <c r="AA2" s="27"/>
      <c r="AB2" s="27"/>
    </row>
    <row r="3" spans="2:28" x14ac:dyDescent="0.3">
      <c r="B3" s="2"/>
      <c r="C3" s="3"/>
      <c r="D3" s="3"/>
      <c r="E3" s="3"/>
      <c r="F3" s="35" t="s">
        <v>41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6" t="s">
        <v>1</v>
      </c>
      <c r="S3" s="36"/>
      <c r="T3" s="36"/>
      <c r="U3" s="2"/>
      <c r="W3" s="27"/>
      <c r="X3" s="27"/>
      <c r="Y3" s="27"/>
      <c r="Z3" s="27"/>
      <c r="AA3" s="27"/>
      <c r="AB3" s="27"/>
    </row>
    <row r="4" spans="2:28" ht="15" customHeight="1" x14ac:dyDescent="0.35">
      <c r="B4" s="2"/>
      <c r="C4" s="17"/>
      <c r="D4" s="17"/>
      <c r="E4" s="17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6"/>
      <c r="S4" s="36"/>
      <c r="T4" s="36"/>
      <c r="U4" s="2"/>
      <c r="W4" s="27"/>
      <c r="X4" s="27"/>
      <c r="Y4" s="27"/>
      <c r="Z4" s="27"/>
      <c r="AA4" s="27"/>
      <c r="AB4" s="27"/>
    </row>
    <row r="5" spans="2:28" ht="15" customHeight="1" x14ac:dyDescent="0.3">
      <c r="B5" s="2"/>
      <c r="C5" s="3"/>
      <c r="D5" s="3"/>
      <c r="E5" s="3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7"/>
      <c r="S5" s="37"/>
      <c r="T5" s="37"/>
      <c r="U5" s="2"/>
      <c r="W5" s="27"/>
      <c r="X5" s="27"/>
      <c r="Y5" s="27"/>
      <c r="Z5" s="27"/>
      <c r="AA5" s="27"/>
      <c r="AB5" s="27"/>
    </row>
    <row r="6" spans="2:28" ht="17.25" x14ac:dyDescent="0.35">
      <c r="B6" s="2"/>
      <c r="C6" s="10"/>
      <c r="D6" s="13" t="str">
        <f>Revenue!$A$1</f>
        <v>Revenue</v>
      </c>
      <c r="E6" s="12" t="s">
        <v>0</v>
      </c>
      <c r="F6" s="14">
        <f>CHOOSE(Calculations!D3,Calculations!C24,Calculations!D24,Calculations!E24,Calculations!F24,Calculations!G24,Calculations!H24,Calculations!I24,Calculations!J24,Calculations!K24,Calculations!L24,Calculations!M24,Calculations!N24)</f>
        <v>150000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6"/>
      <c r="S6" s="16"/>
      <c r="T6" s="16"/>
      <c r="U6" s="2"/>
      <c r="W6" s="27"/>
      <c r="X6" s="27"/>
      <c r="Y6" s="27"/>
      <c r="Z6" s="27"/>
      <c r="AA6" s="27"/>
      <c r="AB6" s="27"/>
    </row>
    <row r="7" spans="2:28" ht="17.25" x14ac:dyDescent="0.35">
      <c r="B7" s="2"/>
      <c r="C7" s="10"/>
      <c r="D7" s="13" t="str">
        <f>"YTD "&amp;Revenue!A1</f>
        <v>YTD Revenue</v>
      </c>
      <c r="E7" s="12" t="s">
        <v>0</v>
      </c>
      <c r="F7" s="14">
        <f>_xlfn.AGGREGATE(9,6,Calculations!C24:N24)</f>
        <v>709000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5"/>
      <c r="T7" s="15"/>
      <c r="U7" s="2"/>
      <c r="W7" s="27"/>
      <c r="X7" s="27"/>
      <c r="Y7" s="27"/>
      <c r="Z7" s="27"/>
      <c r="AA7" s="27"/>
      <c r="AB7" s="27"/>
    </row>
    <row r="8" spans="2:28" ht="17.25" x14ac:dyDescent="0.35">
      <c r="B8" s="2"/>
      <c r="C8" s="10"/>
      <c r="D8" s="13"/>
      <c r="E8" s="12"/>
      <c r="F8" s="1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5"/>
      <c r="T8" s="15"/>
      <c r="U8" s="2"/>
      <c r="W8" s="27"/>
      <c r="X8" s="27"/>
      <c r="Y8" s="27"/>
      <c r="Z8" s="27"/>
      <c r="AA8" s="27"/>
      <c r="AB8" s="27"/>
    </row>
    <row r="9" spans="2:28" ht="17.25" x14ac:dyDescent="0.35">
      <c r="B9" s="2"/>
      <c r="C9" s="10"/>
      <c r="D9" s="13" t="str">
        <f>Profit!$A$1</f>
        <v>Profit</v>
      </c>
      <c r="E9" s="12" t="s">
        <v>0</v>
      </c>
      <c r="F9" s="14">
        <f>CHOOSE(Calculations!D3,Calculations!C33,Calculations!D33,Calculations!E33,Calculations!F33,Calculations!G33,Calculations!H33,Calculations!I33,Calculations!J33,Calculations!K33,Calculations!L33,Calculations!M33,Calculations!N33)</f>
        <v>64500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4"/>
      <c r="T9" s="34"/>
      <c r="U9" s="2"/>
      <c r="W9" s="27"/>
      <c r="X9" s="27"/>
      <c r="Y9" s="27"/>
      <c r="Z9" s="27"/>
      <c r="AA9" s="27"/>
      <c r="AB9" s="27"/>
    </row>
    <row r="10" spans="2:28" ht="17.25" x14ac:dyDescent="0.35">
      <c r="B10" s="2"/>
      <c r="C10" s="10"/>
      <c r="D10" s="13" t="str">
        <f>"YTD "&amp;Profit!$A$1</f>
        <v>YTD Profit</v>
      </c>
      <c r="E10" s="12" t="s">
        <v>0</v>
      </c>
      <c r="F10" s="14">
        <f>_xlfn.AGGREGATE(9,6,Calculations!C33:N33)</f>
        <v>305000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"/>
      <c r="W10" s="27"/>
      <c r="X10" s="27"/>
      <c r="Y10" s="27"/>
      <c r="Z10" s="27"/>
      <c r="AA10" s="27"/>
      <c r="AB10" s="27"/>
    </row>
    <row r="11" spans="2:28" ht="17.25" x14ac:dyDescent="0.35">
      <c r="B11" s="2"/>
      <c r="C11" s="10"/>
      <c r="D11" s="13"/>
      <c r="E11" s="12"/>
      <c r="F11" s="1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"/>
      <c r="W11" s="27"/>
      <c r="X11" s="27"/>
      <c r="Y11" s="27"/>
      <c r="Z11" s="27"/>
      <c r="AA11" s="27"/>
      <c r="AB11" s="27"/>
    </row>
    <row r="12" spans="2:28" ht="17.25" x14ac:dyDescent="0.35">
      <c r="B12" s="2"/>
      <c r="C12" s="10"/>
      <c r="D12" s="13" t="str">
        <f>Inventory!A1</f>
        <v>Inventory</v>
      </c>
      <c r="E12" s="12" t="s">
        <v>0</v>
      </c>
      <c r="F12" s="11">
        <f>CHOOSE(Calculations!D3,Calculations!C52,Calculations!D52,Calculations!E52,Calculations!F52,Calculations!G52,Calculations!H52,Calculations!I52,Calculations!J52,Calculations!K52,Calculations!L52,Calculations!M52,Calculations!N52)</f>
        <v>571000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W12" s="27"/>
      <c r="X12" s="27"/>
      <c r="Y12" s="27"/>
      <c r="Z12" s="27"/>
      <c r="AA12" s="27"/>
      <c r="AB12" s="27"/>
    </row>
    <row r="13" spans="2:28" x14ac:dyDescent="0.3">
      <c r="B13" s="2"/>
      <c r="C13" s="10"/>
      <c r="D13" s="10"/>
      <c r="E13" s="9"/>
      <c r="F13" s="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"/>
      <c r="W13" s="27"/>
      <c r="X13" s="27"/>
      <c r="Y13" s="27"/>
      <c r="Z13" s="27"/>
      <c r="AA13" s="27"/>
      <c r="AB13" s="27"/>
    </row>
    <row r="14" spans="2:28" x14ac:dyDescent="0.3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2"/>
      <c r="W14" s="27"/>
      <c r="X14" s="27"/>
      <c r="Y14" s="27"/>
      <c r="Z14" s="27"/>
      <c r="AA14" s="27"/>
      <c r="AB14" s="27"/>
    </row>
    <row r="15" spans="2:28" x14ac:dyDescent="0.3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"/>
      <c r="W15" s="27"/>
      <c r="X15" s="27"/>
      <c r="Y15" s="27"/>
      <c r="Z15" s="27"/>
      <c r="AA15" s="27"/>
      <c r="AB15" s="27"/>
    </row>
    <row r="16" spans="2:28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W16" s="27"/>
      <c r="X16" s="27"/>
      <c r="Y16" s="27"/>
      <c r="Z16" s="27"/>
      <c r="AA16" s="27"/>
      <c r="AB16" s="27"/>
    </row>
    <row r="17" spans="2:28" s="33" customForma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W17" s="27"/>
      <c r="X17" s="27"/>
      <c r="Y17" s="27"/>
      <c r="Z17" s="27"/>
      <c r="AA17" s="27"/>
      <c r="AB17" s="27"/>
    </row>
    <row r="18" spans="2:28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W18" s="27"/>
      <c r="X18" s="27"/>
      <c r="Y18" s="27"/>
      <c r="Z18" s="27"/>
      <c r="AA18" s="27"/>
      <c r="AB18" s="27"/>
    </row>
    <row r="19" spans="2:28" ht="17.25" x14ac:dyDescent="0.3">
      <c r="B19" s="2"/>
      <c r="C19" s="38" t="s">
        <v>25</v>
      </c>
      <c r="D19" s="38"/>
      <c r="E19" s="2"/>
      <c r="F19" s="2"/>
      <c r="G19" s="38" t="s">
        <v>26</v>
      </c>
      <c r="H19" s="38"/>
      <c r="I19" s="2"/>
      <c r="J19" s="2"/>
      <c r="K19" s="38" t="s">
        <v>27</v>
      </c>
      <c r="L19" s="38"/>
      <c r="M19" s="2"/>
      <c r="N19" s="2"/>
      <c r="O19" s="38" t="s">
        <v>28</v>
      </c>
      <c r="P19" s="38"/>
      <c r="Q19" s="2"/>
      <c r="R19" s="2"/>
      <c r="S19" s="38" t="s">
        <v>29</v>
      </c>
      <c r="T19" s="38"/>
      <c r="U19" s="2"/>
      <c r="W19" s="27"/>
      <c r="X19" s="27"/>
      <c r="Y19" s="27"/>
      <c r="Z19" s="27"/>
      <c r="AA19" s="27"/>
      <c r="AB19" s="27"/>
    </row>
    <row r="20" spans="2:28" ht="17.25" x14ac:dyDescent="0.3">
      <c r="B20" s="2"/>
      <c r="C20" s="6" t="str">
        <f>Revenue!$A$1</f>
        <v>Revenue</v>
      </c>
      <c r="D20" s="7">
        <f>VLOOKUP(C$19,Revenue!$1:$1048576,Calculations!$D$3+1,0)</f>
        <v>27000</v>
      </c>
      <c r="E20" s="2"/>
      <c r="F20" s="2"/>
      <c r="G20" s="6" t="str">
        <f>Revenue!$A$1</f>
        <v>Revenue</v>
      </c>
      <c r="H20" s="7">
        <f>VLOOKUP(G$19,Revenue!$A$3:$M$7,Calculations!$D$3+1,0)</f>
        <v>27000</v>
      </c>
      <c r="I20" s="2"/>
      <c r="J20" s="2"/>
      <c r="K20" s="6" t="str">
        <f>Revenue!$A$1</f>
        <v>Revenue</v>
      </c>
      <c r="L20" s="7">
        <f>VLOOKUP(K$19,Revenue!$A$3:$M$7,Calculations!$D$3+1,0)</f>
        <v>33000</v>
      </c>
      <c r="M20" s="2"/>
      <c r="N20" s="2"/>
      <c r="O20" s="6" t="str">
        <f>Revenue!$A$1</f>
        <v>Revenue</v>
      </c>
      <c r="P20" s="7">
        <f>VLOOKUP(O$19,Revenue!$A$3:$M$7,Calculations!$D$3+1,0)</f>
        <v>29000</v>
      </c>
      <c r="Q20" s="2"/>
      <c r="R20" s="2"/>
      <c r="S20" s="6" t="str">
        <f>Revenue!$A$1</f>
        <v>Revenue</v>
      </c>
      <c r="T20" s="7">
        <f>VLOOKUP(S$19,Revenue!$A$3:$M$7,Calculations!$D$3+1,0)</f>
        <v>34000</v>
      </c>
      <c r="U20" s="2"/>
      <c r="W20" s="27"/>
      <c r="X20" s="27"/>
      <c r="Y20" s="27"/>
      <c r="Z20" s="27"/>
      <c r="AA20" s="27"/>
      <c r="AB20" s="27"/>
    </row>
    <row r="21" spans="2:28" ht="17.25" x14ac:dyDescent="0.3">
      <c r="B21" s="2"/>
      <c r="C21" s="6" t="str">
        <f>Profit!$A$1</f>
        <v>Profit</v>
      </c>
      <c r="D21" s="7">
        <f>VLOOKUP(C$19,Profit!$A$3:$M$7,Calculations!$D$3+1,0)</f>
        <v>10500</v>
      </c>
      <c r="E21" s="2"/>
      <c r="F21" s="2"/>
      <c r="G21" s="6" t="str">
        <f>Profit!$A$1</f>
        <v>Profit</v>
      </c>
      <c r="H21" s="7">
        <f>VLOOKUP(G$19,Profit!$A$3:$M$7,Calculations!$D$3+1,0)</f>
        <v>11500</v>
      </c>
      <c r="I21" s="2"/>
      <c r="J21" s="2"/>
      <c r="K21" s="6" t="str">
        <f>Profit!$A$1</f>
        <v>Profit</v>
      </c>
      <c r="L21" s="7">
        <f>VLOOKUP(K$19,Profit!$A$3:$M$7,Calculations!$D$3+1,0)</f>
        <v>14500</v>
      </c>
      <c r="M21" s="2"/>
      <c r="N21" s="2"/>
      <c r="O21" s="6" t="str">
        <f>Profit!$A$1</f>
        <v>Profit</v>
      </c>
      <c r="P21" s="7">
        <f>VLOOKUP(O$19,Profit!$A$3:$M$7,Calculations!$D$3+1,0)</f>
        <v>13000</v>
      </c>
      <c r="Q21" s="2"/>
      <c r="R21" s="2"/>
      <c r="S21" s="6" t="str">
        <f>Profit!$A$1</f>
        <v>Profit</v>
      </c>
      <c r="T21" s="7">
        <f>VLOOKUP(S$19,Profit!$A$3:$M$7,Calculations!$D$3+1,0)</f>
        <v>15000</v>
      </c>
      <c r="U21" s="2"/>
      <c r="W21" s="27"/>
      <c r="X21" s="27"/>
      <c r="Y21" s="27"/>
      <c r="Z21" s="27"/>
      <c r="AA21" s="27"/>
      <c r="AB21" s="27"/>
    </row>
    <row r="22" spans="2:28" ht="17.25" x14ac:dyDescent="0.3">
      <c r="B22" s="2"/>
      <c r="C22" s="6" t="str">
        <f>Inventory!$A$1</f>
        <v>Inventory</v>
      </c>
      <c r="D22" s="7">
        <f>VLOOKUP(C19,Calculations!$B$45:$N$52,Calculations!$D$3,0)</f>
        <v>105000</v>
      </c>
      <c r="E22" s="2"/>
      <c r="F22" s="2"/>
      <c r="G22" s="6" t="str">
        <f>Inventory!$A$1</f>
        <v>Inventory</v>
      </c>
      <c r="H22" s="7">
        <f>VLOOKUP(G19,Calculations!$B$45:$N$52,Calculations!$D$3,0)</f>
        <v>98000</v>
      </c>
      <c r="I22" s="2"/>
      <c r="J22" s="2"/>
      <c r="K22" s="6" t="str">
        <f>Inventory!$A$1</f>
        <v>Inventory</v>
      </c>
      <c r="L22" s="7">
        <f>VLOOKUP(K19,Calculations!$B$45:$N$52,Calculations!$D$3,0)</f>
        <v>118000</v>
      </c>
      <c r="M22" s="2"/>
      <c r="N22" s="2"/>
      <c r="O22" s="6" t="str">
        <f>Inventory!$A$1</f>
        <v>Inventory</v>
      </c>
      <c r="P22" s="7">
        <f>VLOOKUP(O19,Calculations!$B$45:$N$52,Calculations!$D$3,0)</f>
        <v>110000</v>
      </c>
      <c r="Q22" s="2"/>
      <c r="R22" s="2"/>
      <c r="S22" s="6" t="str">
        <f>Inventory!$A$1</f>
        <v>Inventory</v>
      </c>
      <c r="T22" s="7">
        <f>VLOOKUP(S19,Calculations!$B$45:$N$52,Calculations!$D$3,0)</f>
        <v>122000</v>
      </c>
      <c r="U22" s="2"/>
      <c r="W22" s="27"/>
      <c r="X22" s="27"/>
      <c r="Y22" s="27"/>
      <c r="Z22" s="27"/>
      <c r="AA22" s="27"/>
      <c r="AB22" s="27"/>
    </row>
    <row r="23" spans="2:28" ht="17.25" x14ac:dyDescent="0.3">
      <c r="B23" s="2"/>
      <c r="C23" s="6" t="str">
        <f>'Inventory Turns'!$A$1</f>
        <v>Inventory Turns</v>
      </c>
      <c r="D23" s="5">
        <f>(VLOOKUP(C$19,'Inventory Turns'!$A$4:$M$8,Calculations!$D$3+1,0))</f>
        <v>1.8504672897196262</v>
      </c>
      <c r="E23" s="2"/>
      <c r="F23" s="2"/>
      <c r="G23" s="6" t="str">
        <f>'Inventory Turns'!$A$1</f>
        <v>Inventory Turns</v>
      </c>
      <c r="H23" s="5">
        <f>(VLOOKUP(G$19,'Inventory Turns'!$A$4:$M$8,Calculations!$D$3+1,0))</f>
        <v>1.7714285714285714</v>
      </c>
      <c r="I23" s="2"/>
      <c r="J23" s="2"/>
      <c r="K23" s="6" t="str">
        <f>'Inventory Turns'!$A$1</f>
        <v>Inventory Turns</v>
      </c>
      <c r="L23" s="5">
        <f>(VLOOKUP(K$19,'Inventory Turns'!$A$4:$M$8,Calculations!$D$3+1,0))</f>
        <v>1.819672131147541</v>
      </c>
      <c r="M23" s="2"/>
      <c r="N23" s="2"/>
      <c r="O23" s="6" t="str">
        <f>'Inventory Turns'!$A$1</f>
        <v>Inventory Turns</v>
      </c>
      <c r="P23" s="5">
        <f>(VLOOKUP(O$19,'Inventory Turns'!$A$4:$M$8,Calculations!$D$3+1,0))</f>
        <v>1.7142857142857142</v>
      </c>
      <c r="Q23" s="2"/>
      <c r="R23" s="2"/>
      <c r="S23" s="6" t="str">
        <f>'Inventory Turns'!$A$1</f>
        <v>Inventory Turns</v>
      </c>
      <c r="T23" s="5">
        <f>(VLOOKUP(S$19,'Inventory Turns'!$A$4:$M$8,Calculations!$D$3+1,0))</f>
        <v>1.8240000000000001</v>
      </c>
      <c r="U23" s="2"/>
      <c r="W23" s="27"/>
      <c r="X23" s="27"/>
      <c r="Y23" s="27"/>
      <c r="Z23" s="27"/>
      <c r="AA23" s="27"/>
      <c r="AB23" s="27"/>
    </row>
    <row r="24" spans="2:28" x14ac:dyDescent="0.3">
      <c r="B24" s="2"/>
      <c r="C24" s="3"/>
      <c r="D24" s="3"/>
      <c r="E24" s="2"/>
      <c r="F24" s="2"/>
      <c r="G24" s="3"/>
      <c r="H24" s="3"/>
      <c r="I24" s="2"/>
      <c r="J24" s="2"/>
      <c r="K24" s="3"/>
      <c r="L24" s="3"/>
      <c r="M24" s="2"/>
      <c r="N24" s="2"/>
      <c r="O24" s="3"/>
      <c r="P24" s="3"/>
      <c r="Q24" s="2"/>
      <c r="R24" s="2"/>
      <c r="S24" s="3"/>
      <c r="T24" s="3"/>
      <c r="U24" s="2"/>
      <c r="W24" s="27"/>
      <c r="X24" s="27"/>
      <c r="Y24" s="27"/>
      <c r="Z24" s="27"/>
      <c r="AA24" s="27"/>
      <c r="AB24" s="27"/>
    </row>
    <row r="25" spans="2:28" x14ac:dyDescent="0.3">
      <c r="B25" s="2"/>
      <c r="C25" s="3"/>
      <c r="D25" s="3"/>
      <c r="E25" s="2"/>
      <c r="F25" s="2"/>
      <c r="G25" s="3"/>
      <c r="H25" s="3"/>
      <c r="I25" s="2"/>
      <c r="J25" s="2"/>
      <c r="K25" s="3"/>
      <c r="L25" s="3"/>
      <c r="M25" s="2"/>
      <c r="N25" s="2"/>
      <c r="O25" s="3"/>
      <c r="P25" s="3"/>
      <c r="Q25" s="2"/>
      <c r="R25" s="2"/>
      <c r="S25" s="3"/>
      <c r="T25" s="3"/>
      <c r="U25" s="2"/>
      <c r="W25" s="27"/>
      <c r="X25" s="27"/>
      <c r="Y25" s="27"/>
      <c r="Z25" s="27"/>
      <c r="AA25" s="27"/>
      <c r="AB25" s="27"/>
    </row>
    <row r="26" spans="2:28" x14ac:dyDescent="0.3">
      <c r="B26" s="2"/>
      <c r="C26" s="3"/>
      <c r="D26" s="3"/>
      <c r="E26" s="2"/>
      <c r="F26" s="2"/>
      <c r="G26" s="3"/>
      <c r="H26" s="3"/>
      <c r="I26" s="2"/>
      <c r="J26" s="2"/>
      <c r="K26" s="3"/>
      <c r="L26" s="3"/>
      <c r="M26" s="2"/>
      <c r="N26" s="2"/>
      <c r="O26" s="3"/>
      <c r="P26" s="3"/>
      <c r="Q26" s="2"/>
      <c r="R26" s="2"/>
      <c r="S26" s="3"/>
      <c r="T26" s="3"/>
      <c r="U26" s="2"/>
      <c r="W26" s="27"/>
      <c r="X26" s="27"/>
      <c r="Y26" s="27"/>
      <c r="Z26" s="27"/>
      <c r="AA26" s="27"/>
      <c r="AB26" s="27"/>
    </row>
    <row r="27" spans="2:28" x14ac:dyDescent="0.3">
      <c r="B27" s="2"/>
      <c r="C27" s="3"/>
      <c r="D27" s="3"/>
      <c r="E27" s="2"/>
      <c r="F27" s="2"/>
      <c r="G27" s="3"/>
      <c r="H27" s="3"/>
      <c r="I27" s="2"/>
      <c r="J27" s="2"/>
      <c r="K27" s="3"/>
      <c r="L27" s="3"/>
      <c r="M27" s="2"/>
      <c r="N27" s="2"/>
      <c r="O27" s="3"/>
      <c r="P27" s="3"/>
      <c r="Q27" s="2"/>
      <c r="R27" s="2"/>
      <c r="S27" s="3"/>
      <c r="T27" s="3"/>
      <c r="U27" s="2"/>
      <c r="W27" s="27"/>
      <c r="X27" s="27"/>
      <c r="Y27" s="27"/>
      <c r="Z27" s="27"/>
      <c r="AA27" s="27"/>
      <c r="AB27" s="27"/>
    </row>
    <row r="28" spans="2:28" x14ac:dyDescent="0.3">
      <c r="B28" s="2"/>
      <c r="C28" s="3"/>
      <c r="D28" s="3"/>
      <c r="E28" s="2"/>
      <c r="F28" s="2"/>
      <c r="G28" s="3"/>
      <c r="H28" s="3"/>
      <c r="I28" s="2"/>
      <c r="J28" s="2"/>
      <c r="K28" s="3"/>
      <c r="L28" s="3"/>
      <c r="M28" s="2"/>
      <c r="N28" s="2"/>
      <c r="O28" s="3"/>
      <c r="P28" s="3"/>
      <c r="Q28" s="2"/>
      <c r="R28" s="2"/>
      <c r="S28" s="3"/>
      <c r="T28" s="3"/>
      <c r="U28" s="2"/>
      <c r="W28" s="27"/>
      <c r="X28" s="27"/>
      <c r="Y28" s="27"/>
      <c r="Z28" s="27"/>
      <c r="AA28" s="27"/>
      <c r="AB28" s="27"/>
    </row>
    <row r="29" spans="2:28" x14ac:dyDescent="0.3">
      <c r="B29" s="2"/>
      <c r="C29" s="3"/>
      <c r="D29" s="3"/>
      <c r="E29" s="2"/>
      <c r="F29" s="2"/>
      <c r="G29" s="3"/>
      <c r="H29" s="3"/>
      <c r="I29" s="2"/>
      <c r="J29" s="2"/>
      <c r="K29" s="3"/>
      <c r="L29" s="3"/>
      <c r="M29" s="2"/>
      <c r="N29" s="2"/>
      <c r="O29" s="3"/>
      <c r="P29" s="3"/>
      <c r="Q29" s="2"/>
      <c r="R29" s="2"/>
      <c r="S29" s="3"/>
      <c r="T29" s="3"/>
      <c r="U29" s="2"/>
      <c r="W29" s="27"/>
      <c r="X29" s="27"/>
      <c r="Y29" s="27"/>
      <c r="Z29" s="27"/>
      <c r="AA29" s="27"/>
      <c r="AB29" s="27"/>
    </row>
    <row r="30" spans="2:28" x14ac:dyDescent="0.3">
      <c r="B30" s="2"/>
      <c r="C30" s="3"/>
      <c r="D30" s="3"/>
      <c r="E30" s="2"/>
      <c r="F30" s="2"/>
      <c r="G30" s="3"/>
      <c r="H30" s="3"/>
      <c r="I30" s="2"/>
      <c r="J30" s="2"/>
      <c r="K30" s="3"/>
      <c r="L30" s="3"/>
      <c r="M30" s="2"/>
      <c r="N30" s="2"/>
      <c r="O30" s="3"/>
      <c r="P30" s="3"/>
      <c r="Q30" s="2"/>
      <c r="R30" s="2"/>
      <c r="S30" s="3"/>
      <c r="T30" s="3"/>
      <c r="U30" s="2"/>
      <c r="W30" s="27"/>
      <c r="X30" s="27"/>
      <c r="Y30" s="27"/>
      <c r="Z30" s="27"/>
      <c r="AA30" s="27"/>
      <c r="AB30" s="27"/>
    </row>
    <row r="31" spans="2:28" x14ac:dyDescent="0.3">
      <c r="B31" s="2"/>
      <c r="C31" s="3"/>
      <c r="D31" s="3"/>
      <c r="E31" s="2"/>
      <c r="F31" s="2"/>
      <c r="G31" s="3"/>
      <c r="H31" s="3"/>
      <c r="I31" s="2"/>
      <c r="J31" s="2"/>
      <c r="K31" s="3"/>
      <c r="L31" s="3"/>
      <c r="M31" s="2"/>
      <c r="N31" s="2"/>
      <c r="O31" s="3"/>
      <c r="P31" s="3"/>
      <c r="Q31" s="2"/>
      <c r="R31" s="2"/>
      <c r="S31" s="3"/>
      <c r="T31" s="3"/>
      <c r="U31" s="2"/>
      <c r="W31" s="27"/>
      <c r="X31" s="27"/>
      <c r="Y31" s="27"/>
      <c r="Z31" s="27"/>
      <c r="AA31" s="27"/>
      <c r="AB31" s="27"/>
    </row>
    <row r="32" spans="2:28" x14ac:dyDescent="0.3">
      <c r="B32" s="2"/>
      <c r="C32" s="3"/>
      <c r="D32" s="3"/>
      <c r="E32" s="2"/>
      <c r="F32" s="2"/>
      <c r="G32" s="3"/>
      <c r="H32" s="3"/>
      <c r="I32" s="2"/>
      <c r="J32" s="2"/>
      <c r="K32" s="3"/>
      <c r="L32" s="3"/>
      <c r="M32" s="2"/>
      <c r="N32" s="2"/>
      <c r="O32" s="3"/>
      <c r="P32" s="3"/>
      <c r="Q32" s="2"/>
      <c r="R32" s="2"/>
      <c r="S32" s="3"/>
      <c r="T32" s="3"/>
      <c r="U32" s="2"/>
      <c r="W32" s="27"/>
      <c r="X32" s="27"/>
      <c r="Y32" s="27"/>
      <c r="Z32" s="27"/>
      <c r="AA32" s="27"/>
      <c r="AB32" s="27"/>
    </row>
    <row r="33" spans="2:28" x14ac:dyDescent="0.3">
      <c r="B33" s="2"/>
      <c r="C33" s="3"/>
      <c r="D33" s="3"/>
      <c r="E33" s="2"/>
      <c r="F33" s="2"/>
      <c r="G33" s="4"/>
      <c r="H33" s="4"/>
      <c r="I33" s="2"/>
      <c r="J33" s="2"/>
      <c r="K33" s="3"/>
      <c r="L33" s="3"/>
      <c r="M33" s="2"/>
      <c r="N33" s="2"/>
      <c r="O33" s="3"/>
      <c r="P33" s="3"/>
      <c r="Q33" s="2"/>
      <c r="R33" s="2"/>
      <c r="S33" s="3"/>
      <c r="T33" s="3"/>
      <c r="U33" s="2"/>
      <c r="W33" s="27"/>
      <c r="X33" s="27"/>
      <c r="Y33" s="27"/>
      <c r="Z33" s="27"/>
      <c r="AA33" s="27"/>
      <c r="AB33" s="27"/>
    </row>
    <row r="34" spans="2:28" x14ac:dyDescent="0.3">
      <c r="B34" s="2"/>
      <c r="C34" s="34"/>
      <c r="D34" s="34"/>
      <c r="E34" s="2"/>
      <c r="F34" s="2"/>
      <c r="G34" s="34"/>
      <c r="H34" s="34"/>
      <c r="I34" s="2"/>
      <c r="J34" s="2"/>
      <c r="K34" s="3"/>
      <c r="L34" s="3"/>
      <c r="M34" s="2"/>
      <c r="N34" s="2"/>
      <c r="O34" s="3"/>
      <c r="P34" s="3"/>
      <c r="Q34" s="2"/>
      <c r="R34" s="2"/>
      <c r="S34" s="3"/>
      <c r="T34" s="3"/>
      <c r="U34" s="2"/>
      <c r="W34" s="27"/>
      <c r="X34" s="27"/>
      <c r="Y34" s="27"/>
      <c r="Z34" s="27"/>
      <c r="AA34" s="27"/>
      <c r="AB34" s="27"/>
    </row>
    <row r="35" spans="2:28" x14ac:dyDescent="0.3">
      <c r="B35" s="2"/>
      <c r="C35" s="34"/>
      <c r="D35" s="34"/>
      <c r="E35" s="2"/>
      <c r="F35" s="2"/>
      <c r="G35" s="3"/>
      <c r="H35" s="3"/>
      <c r="I35" s="2"/>
      <c r="J35" s="2"/>
      <c r="K35" s="3"/>
      <c r="L35" s="3"/>
      <c r="M35" s="2"/>
      <c r="N35" s="2"/>
      <c r="O35" s="3"/>
      <c r="P35" s="3"/>
      <c r="Q35" s="2"/>
      <c r="R35" s="2"/>
      <c r="S35" s="3"/>
      <c r="T35" s="3"/>
      <c r="U35" s="2"/>
      <c r="W35" s="27"/>
      <c r="X35" s="27"/>
      <c r="Y35" s="27"/>
      <c r="Z35" s="27"/>
      <c r="AA35" s="27"/>
      <c r="AB35" s="27"/>
    </row>
    <row r="36" spans="2:28" x14ac:dyDescent="0.3">
      <c r="B36" s="2"/>
      <c r="C36" s="3"/>
      <c r="D36" s="3"/>
      <c r="E36" s="2"/>
      <c r="F36" s="2"/>
      <c r="G36" s="3"/>
      <c r="H36" s="3"/>
      <c r="I36" s="2"/>
      <c r="J36" s="2"/>
      <c r="K36" s="3"/>
      <c r="L36" s="3"/>
      <c r="M36" s="2"/>
      <c r="N36" s="2"/>
      <c r="O36" s="3"/>
      <c r="P36" s="3"/>
      <c r="Q36" s="2"/>
      <c r="R36" s="2"/>
      <c r="S36" s="3"/>
      <c r="T36" s="3"/>
      <c r="U36" s="2"/>
      <c r="W36" s="27"/>
      <c r="X36" s="27"/>
      <c r="Y36" s="27"/>
      <c r="Z36" s="27"/>
      <c r="AA36" s="27"/>
      <c r="AB36" s="27"/>
    </row>
    <row r="37" spans="2:28" x14ac:dyDescent="0.3">
      <c r="B37" s="2"/>
      <c r="C37" s="3"/>
      <c r="D37" s="3"/>
      <c r="E37" s="2"/>
      <c r="F37" s="2"/>
      <c r="G37" s="3"/>
      <c r="H37" s="3"/>
      <c r="I37" s="2"/>
      <c r="J37" s="2"/>
      <c r="K37" s="3"/>
      <c r="L37" s="3"/>
      <c r="M37" s="2"/>
      <c r="N37" s="2"/>
      <c r="O37" s="3"/>
      <c r="P37" s="3"/>
      <c r="Q37" s="2"/>
      <c r="R37" s="2"/>
      <c r="S37" s="3"/>
      <c r="T37" s="3"/>
      <c r="U37" s="2"/>
      <c r="W37" s="27"/>
      <c r="X37" s="27"/>
      <c r="Y37" s="27"/>
      <c r="Z37" s="27"/>
      <c r="AA37" s="27"/>
      <c r="AB37" s="27"/>
    </row>
    <row r="38" spans="2:28" x14ac:dyDescent="0.3">
      <c r="B38" s="2"/>
      <c r="C38" s="3"/>
      <c r="D38" s="3"/>
      <c r="E38" s="2"/>
      <c r="F38" s="2"/>
      <c r="G38" s="3"/>
      <c r="H38" s="3"/>
      <c r="I38" s="2"/>
      <c r="J38" s="2"/>
      <c r="K38" s="3"/>
      <c r="L38" s="3"/>
      <c r="M38" s="2"/>
      <c r="N38" s="2"/>
      <c r="O38" s="3"/>
      <c r="P38" s="3"/>
      <c r="Q38" s="2"/>
      <c r="R38" s="2"/>
      <c r="S38" s="3"/>
      <c r="T38" s="3"/>
      <c r="U38" s="2"/>
      <c r="W38" s="27"/>
      <c r="X38" s="27"/>
      <c r="Y38" s="27"/>
      <c r="Z38" s="27"/>
      <c r="AA38" s="27"/>
      <c r="AB38" s="27"/>
    </row>
    <row r="39" spans="2:28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W39" s="27"/>
      <c r="X39" s="27"/>
      <c r="Y39" s="27"/>
      <c r="Z39" s="27"/>
      <c r="AA39" s="27"/>
      <c r="AB39" s="27"/>
    </row>
    <row r="40" spans="2:28" s="33" customFormat="1" x14ac:dyDescent="0.3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W40" s="27"/>
      <c r="X40" s="27"/>
      <c r="Y40" s="27"/>
      <c r="Z40" s="27"/>
      <c r="AA40" s="27"/>
      <c r="AB40" s="27"/>
    </row>
    <row r="41" spans="2:28" s="33" customFormat="1" x14ac:dyDescent="0.3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W41" s="27"/>
      <c r="X41" s="27"/>
      <c r="Y41" s="27"/>
      <c r="Z41" s="27"/>
      <c r="AA41" s="27"/>
      <c r="AB41" s="27"/>
    </row>
    <row r="42" spans="2:28" s="33" customFormat="1" x14ac:dyDescent="0.3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W42" s="27"/>
      <c r="X42" s="27"/>
      <c r="Y42" s="27"/>
      <c r="Z42" s="27"/>
      <c r="AA42" s="27"/>
      <c r="AB42" s="27"/>
    </row>
    <row r="43" spans="2:28" s="33" customFormat="1" x14ac:dyDescent="0.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W43" s="27"/>
      <c r="X43" s="27"/>
      <c r="Y43" s="27"/>
      <c r="Z43" s="27"/>
      <c r="AA43" s="27"/>
      <c r="AB43" s="27"/>
    </row>
    <row r="44" spans="2:28" s="33" customFormat="1" x14ac:dyDescent="0.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W44" s="27"/>
      <c r="X44" s="27"/>
      <c r="Y44" s="27"/>
      <c r="Z44" s="27"/>
      <c r="AA44" s="27"/>
      <c r="AB44" s="27"/>
    </row>
    <row r="45" spans="2:28" s="33" customFormat="1" x14ac:dyDescent="0.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W45" s="27"/>
      <c r="X45" s="27"/>
      <c r="Y45" s="27"/>
      <c r="Z45" s="27"/>
      <c r="AA45" s="27"/>
      <c r="AB45" s="27"/>
    </row>
    <row r="46" spans="2:28" s="33" customFormat="1" x14ac:dyDescent="0.3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W46" s="27"/>
      <c r="X46" s="27"/>
      <c r="Y46" s="27"/>
      <c r="Z46" s="27"/>
      <c r="AA46" s="27"/>
      <c r="AB46" s="27"/>
    </row>
    <row r="47" spans="2:28" s="33" customFormat="1" x14ac:dyDescent="0.3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W47" s="27"/>
      <c r="X47" s="27"/>
      <c r="Y47" s="27"/>
      <c r="Z47" s="27"/>
      <c r="AA47" s="27"/>
      <c r="AB47" s="27"/>
    </row>
    <row r="48" spans="2:28" s="33" customFormat="1" x14ac:dyDescent="0.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W48" s="27"/>
      <c r="X48" s="27"/>
      <c r="Y48" s="27"/>
      <c r="Z48" s="27"/>
      <c r="AA48" s="27"/>
      <c r="AB48" s="27"/>
    </row>
    <row r="49" spans="2:28" s="33" customFormat="1" x14ac:dyDescent="0.3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W49" s="27"/>
      <c r="X49" s="27"/>
      <c r="Y49" s="27"/>
      <c r="Z49" s="27"/>
      <c r="AA49" s="27"/>
      <c r="AB49" s="27"/>
    </row>
    <row r="50" spans="2:28" s="33" customFormat="1" x14ac:dyDescent="0.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W50" s="27"/>
      <c r="X50" s="27"/>
      <c r="Y50" s="27"/>
      <c r="Z50" s="27"/>
      <c r="AA50" s="27"/>
      <c r="AB50" s="27"/>
    </row>
    <row r="51" spans="2:28" s="33" customFormat="1" x14ac:dyDescent="0.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W51" s="27"/>
      <c r="X51" s="27"/>
      <c r="Y51" s="27"/>
      <c r="Z51" s="27"/>
      <c r="AA51" s="27"/>
      <c r="AB51" s="27"/>
    </row>
    <row r="52" spans="2:28" s="33" customFormat="1" x14ac:dyDescent="0.3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W52" s="27"/>
      <c r="X52" s="27"/>
      <c r="Y52" s="27"/>
      <c r="Z52" s="27"/>
      <c r="AA52" s="27"/>
      <c r="AB52" s="27"/>
    </row>
    <row r="53" spans="2:28" s="33" customFormat="1" x14ac:dyDescent="0.3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W53" s="27"/>
      <c r="X53" s="27"/>
      <c r="Y53" s="27"/>
      <c r="Z53" s="27"/>
      <c r="AA53" s="27"/>
      <c r="AB53" s="27"/>
    </row>
    <row r="54" spans="2:28" s="33" customFormat="1" x14ac:dyDescent="0.3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W54" s="27"/>
      <c r="X54" s="27"/>
      <c r="Y54" s="27"/>
      <c r="Z54" s="27"/>
      <c r="AA54" s="27"/>
      <c r="AB54" s="27"/>
    </row>
    <row r="55" spans="2:28" s="33" customFormat="1" x14ac:dyDescent="0.3"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W55" s="27"/>
      <c r="X55" s="27"/>
      <c r="Y55" s="27"/>
      <c r="Z55" s="27"/>
      <c r="AA55" s="27"/>
      <c r="AB55" s="27"/>
    </row>
    <row r="56" spans="2:28" s="33" customFormat="1" x14ac:dyDescent="0.3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W56" s="27"/>
      <c r="X56" s="27"/>
      <c r="Y56" s="27"/>
      <c r="Z56" s="27"/>
      <c r="AA56" s="27"/>
      <c r="AB56" s="27"/>
    </row>
    <row r="57" spans="2:28" s="33" customFormat="1" x14ac:dyDescent="0.3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W57" s="27"/>
      <c r="X57" s="27"/>
      <c r="Y57" s="27"/>
      <c r="Z57" s="27"/>
      <c r="AA57" s="27"/>
      <c r="AB57" s="27"/>
    </row>
    <row r="58" spans="2:28" s="33" customFormat="1" x14ac:dyDescent="0.3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W58" s="27"/>
      <c r="X58" s="27"/>
      <c r="Y58" s="27"/>
      <c r="Z58" s="27"/>
      <c r="AA58" s="27"/>
      <c r="AB58" s="27"/>
    </row>
    <row r="59" spans="2:28" s="33" customFormat="1" x14ac:dyDescent="0.3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W59" s="27"/>
      <c r="X59" s="27"/>
      <c r="Y59" s="27"/>
      <c r="Z59" s="27"/>
      <c r="AA59" s="27"/>
      <c r="AB59" s="27"/>
    </row>
    <row r="60" spans="2:28" s="33" customFormat="1" x14ac:dyDescent="0.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W60" s="27"/>
      <c r="X60" s="27"/>
      <c r="Y60" s="27"/>
      <c r="Z60" s="27"/>
      <c r="AA60" s="27"/>
      <c r="AB60" s="27"/>
    </row>
    <row r="61" spans="2:28" s="33" customFormat="1" x14ac:dyDescent="0.3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2:28" s="33" customFormat="1" x14ac:dyDescent="0.3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2:28" s="33" customFormat="1" x14ac:dyDescent="0.3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2:28" s="33" customFormat="1" x14ac:dyDescent="0.3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48" s="33" customFormat="1" x14ac:dyDescent="0.3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48" s="33" customFormat="1" x14ac:dyDescent="0.3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48" s="33" customFormat="1" x14ac:dyDescent="0.3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48" s="33" customFormat="1" x14ac:dyDescent="0.3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48" s="33" customFormat="1" x14ac:dyDescent="0.3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48" s="33" customFormat="1" x14ac:dyDescent="0.3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48" s="33" customFormat="1" x14ac:dyDescent="0.3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48" s="33" customFormat="1" x14ac:dyDescent="0.3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48" s="33" customFormat="1" x14ac:dyDescent="0.3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48" s="33" customFormat="1" x14ac:dyDescent="0.3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48" s="33" customFormat="1" x14ac:dyDescent="0.3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48" s="33" customFormat="1" x14ac:dyDescent="0.3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48" s="31" customFormat="1" x14ac:dyDescent="0.3">
      <c r="A77" s="3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27"/>
      <c r="W77" s="27"/>
      <c r="X77" s="27"/>
      <c r="Y77" s="27"/>
      <c r="Z77" s="27"/>
      <c r="AA77" s="27"/>
      <c r="AB77" s="27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1:48" s="31" customFormat="1" x14ac:dyDescent="0.3">
      <c r="A78" s="33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27"/>
      <c r="W78" s="27"/>
      <c r="X78" s="27"/>
      <c r="Y78" s="27"/>
      <c r="Z78" s="27"/>
      <c r="AA78" s="27"/>
      <c r="AB78" s="27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1:48" s="31" customFormat="1" x14ac:dyDescent="0.3">
      <c r="A79" s="33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27"/>
      <c r="W79" s="27"/>
      <c r="X79" s="27"/>
      <c r="Y79" s="27"/>
      <c r="Z79" s="27"/>
      <c r="AA79" s="27"/>
      <c r="AB79" s="27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1:48" s="31" customFormat="1" x14ac:dyDescent="0.3">
      <c r="A80" s="33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27"/>
      <c r="W80" s="27"/>
      <c r="X80" s="27"/>
      <c r="Y80" s="27"/>
      <c r="Z80" s="27"/>
      <c r="AA80" s="27"/>
      <c r="AB80" s="27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1:48" s="31" customFormat="1" x14ac:dyDescent="0.3">
      <c r="A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1:48" s="31" customFormat="1" x14ac:dyDescent="0.3">
      <c r="A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</sheetData>
  <mergeCells count="10">
    <mergeCell ref="C34:D35"/>
    <mergeCell ref="G34:H34"/>
    <mergeCell ref="F3:Q5"/>
    <mergeCell ref="R3:T5"/>
    <mergeCell ref="S9:T9"/>
    <mergeCell ref="C19:D19"/>
    <mergeCell ref="G19:H19"/>
    <mergeCell ref="K19:L19"/>
    <mergeCell ref="O19:P19"/>
    <mergeCell ref="S19:T19"/>
  </mergeCells>
  <pageMargins left="0.75" right="0" top="0.25" bottom="0.25" header="0" footer="0"/>
  <pageSetup paperSize="5" scale="7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18</xdr:col>
                    <xdr:colOff>9525</xdr:colOff>
                    <xdr:row>3</xdr:row>
                    <xdr:rowOff>66675</xdr:rowOff>
                  </from>
                  <to>
                    <xdr:col>19</xdr:col>
                    <xdr:colOff>133350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0"/>
  <sheetViews>
    <sheetView topLeftCell="A37" zoomScale="85" zoomScaleNormal="85" workbookViewId="0">
      <selection activeCell="B45" sqref="B45:B46"/>
    </sheetView>
  </sheetViews>
  <sheetFormatPr defaultRowHeight="15" x14ac:dyDescent="0.25"/>
  <cols>
    <col min="1" max="1" width="9.140625" style="18"/>
    <col min="2" max="2" width="20" style="18" bestFit="1" customWidth="1"/>
    <col min="3" max="14" width="11.28515625" style="18" customWidth="1"/>
    <col min="15" max="15" width="13.85546875" style="18" customWidth="1"/>
    <col min="16" max="16384" width="9.140625" style="18"/>
  </cols>
  <sheetData>
    <row r="2" spans="2:4" x14ac:dyDescent="0.25">
      <c r="B2" s="23" t="s">
        <v>24</v>
      </c>
      <c r="C2" s="23" t="s">
        <v>23</v>
      </c>
      <c r="D2" s="18" t="s">
        <v>22</v>
      </c>
    </row>
    <row r="3" spans="2:4" ht="21" x14ac:dyDescent="0.4">
      <c r="B3" s="26" t="s">
        <v>14</v>
      </c>
      <c r="C3" s="18">
        <v>1</v>
      </c>
      <c r="D3" s="18">
        <v>5</v>
      </c>
    </row>
    <row r="4" spans="2:4" ht="21" x14ac:dyDescent="0.4">
      <c r="B4" s="26" t="s">
        <v>13</v>
      </c>
      <c r="C4" s="18">
        <v>2</v>
      </c>
    </row>
    <row r="5" spans="2:4" ht="21" x14ac:dyDescent="0.4">
      <c r="B5" s="26" t="s">
        <v>12</v>
      </c>
      <c r="C5" s="18">
        <v>3</v>
      </c>
    </row>
    <row r="6" spans="2:4" ht="21" x14ac:dyDescent="0.4">
      <c r="B6" s="26" t="s">
        <v>11</v>
      </c>
      <c r="C6" s="18">
        <v>4</v>
      </c>
    </row>
    <row r="7" spans="2:4" ht="21" x14ac:dyDescent="0.4">
      <c r="B7" s="26" t="s">
        <v>10</v>
      </c>
      <c r="C7" s="18">
        <v>5</v>
      </c>
    </row>
    <row r="8" spans="2:4" ht="21" x14ac:dyDescent="0.4">
      <c r="B8" s="26" t="s">
        <v>9</v>
      </c>
      <c r="C8" s="18">
        <v>6</v>
      </c>
    </row>
    <row r="9" spans="2:4" ht="21" x14ac:dyDescent="0.4">
      <c r="B9" s="26" t="s">
        <v>8</v>
      </c>
      <c r="C9" s="18">
        <v>7</v>
      </c>
    </row>
    <row r="10" spans="2:4" ht="21" x14ac:dyDescent="0.4">
      <c r="B10" s="26" t="s">
        <v>7</v>
      </c>
      <c r="C10" s="18">
        <v>8</v>
      </c>
    </row>
    <row r="11" spans="2:4" ht="21" x14ac:dyDescent="0.4">
      <c r="B11" s="26" t="s">
        <v>6</v>
      </c>
      <c r="C11" s="18">
        <v>9</v>
      </c>
    </row>
    <row r="12" spans="2:4" ht="21" x14ac:dyDescent="0.4">
      <c r="B12" s="26" t="s">
        <v>5</v>
      </c>
      <c r="C12" s="18">
        <v>10</v>
      </c>
    </row>
    <row r="13" spans="2:4" ht="21" x14ac:dyDescent="0.4">
      <c r="B13" s="26" t="s">
        <v>4</v>
      </c>
      <c r="C13" s="18">
        <v>11</v>
      </c>
    </row>
    <row r="14" spans="2:4" ht="21" x14ac:dyDescent="0.4">
      <c r="B14" s="26" t="s">
        <v>3</v>
      </c>
      <c r="C14" s="18">
        <v>12</v>
      </c>
    </row>
    <row r="17" spans="2:15" x14ac:dyDescent="0.25">
      <c r="B17" s="18" t="s">
        <v>21</v>
      </c>
      <c r="C17" s="18">
        <v>1</v>
      </c>
      <c r="D17" s="18">
        <v>2</v>
      </c>
      <c r="E17" s="18">
        <v>3</v>
      </c>
      <c r="F17" s="18">
        <v>4</v>
      </c>
      <c r="G17" s="18">
        <v>5</v>
      </c>
      <c r="H17" s="18">
        <v>6</v>
      </c>
      <c r="I17" s="18">
        <v>7</v>
      </c>
      <c r="J17" s="18">
        <v>8</v>
      </c>
      <c r="K17" s="18">
        <v>9</v>
      </c>
      <c r="L17" s="18">
        <v>10</v>
      </c>
      <c r="M17" s="18">
        <v>11</v>
      </c>
      <c r="N17" s="18">
        <v>12</v>
      </c>
    </row>
    <row r="18" spans="2:15" x14ac:dyDescent="0.25">
      <c r="B18" s="18" t="s">
        <v>21</v>
      </c>
      <c r="C18" s="18" t="s">
        <v>14</v>
      </c>
      <c r="D18" s="18" t="s">
        <v>13</v>
      </c>
      <c r="E18" s="18" t="s">
        <v>12</v>
      </c>
      <c r="F18" s="18" t="s">
        <v>11</v>
      </c>
      <c r="G18" s="18" t="s">
        <v>10</v>
      </c>
      <c r="H18" s="18" t="s">
        <v>9</v>
      </c>
      <c r="I18" s="18" t="s">
        <v>8</v>
      </c>
      <c r="J18" s="18" t="s">
        <v>7</v>
      </c>
      <c r="K18" s="18" t="s">
        <v>6</v>
      </c>
      <c r="L18" s="18" t="s">
        <v>5</v>
      </c>
      <c r="M18" s="18" t="s">
        <v>4</v>
      </c>
      <c r="N18" s="18" t="s">
        <v>3</v>
      </c>
    </row>
    <row r="19" spans="2:15" x14ac:dyDescent="0.25">
      <c r="B19" s="18" t="s">
        <v>25</v>
      </c>
      <c r="C19" s="24">
        <f>IF($D$3&gt;=C$17,Revenue!B3,NA())</f>
        <v>25000</v>
      </c>
      <c r="D19" s="24">
        <f>IF($D$3&gt;=D$17,Revenue!C3,NA())</f>
        <v>28000</v>
      </c>
      <c r="E19" s="24">
        <f>IF($D$3&gt;=E$17,Revenue!D3,NA())</f>
        <v>30000</v>
      </c>
      <c r="F19" s="24">
        <f>IF($D$3&gt;=F$17,Revenue!E3,NA())</f>
        <v>26000</v>
      </c>
      <c r="G19" s="24">
        <f>IF($D$3&gt;=G$17,Revenue!F3,NA())</f>
        <v>27000</v>
      </c>
      <c r="H19" s="24" t="e">
        <f>IF($D$3&gt;=H$17,Revenue!G3,NA())</f>
        <v>#N/A</v>
      </c>
      <c r="I19" s="24" t="e">
        <f>IF($D$3&gt;=I$17,Revenue!H3,NA())</f>
        <v>#N/A</v>
      </c>
      <c r="J19" s="24" t="e">
        <f>IF($D$3&gt;=J$17,Revenue!I3,NA())</f>
        <v>#N/A</v>
      </c>
      <c r="K19" s="24" t="e">
        <f>IF($D$3&gt;=K$17,Revenue!J3,NA())</f>
        <v>#N/A</v>
      </c>
      <c r="L19" s="24" t="e">
        <f>IF($D$3&gt;=L$17,Revenue!K3,NA())</f>
        <v>#N/A</v>
      </c>
      <c r="M19" s="24" t="e">
        <f>IF($D$3&gt;=M$17,Revenue!L3,NA())</f>
        <v>#N/A</v>
      </c>
      <c r="N19" s="24" t="e">
        <f>IF($D$3&gt;=N$17,Revenue!M3,NA())</f>
        <v>#N/A</v>
      </c>
      <c r="O19" s="22"/>
    </row>
    <row r="20" spans="2:15" x14ac:dyDescent="0.25">
      <c r="B20" s="18" t="s">
        <v>26</v>
      </c>
      <c r="C20" s="24">
        <f>IF($D$3&gt;=C$17,Revenue!B4,NA())</f>
        <v>22000</v>
      </c>
      <c r="D20" s="24">
        <f>IF($D$3&gt;=D$17,Revenue!C4,NA())</f>
        <v>24000</v>
      </c>
      <c r="E20" s="24">
        <f>IF($D$3&gt;=E$17,Revenue!D4,NA())</f>
        <v>26000</v>
      </c>
      <c r="F20" s="24">
        <f>IF($D$3&gt;=F$17,Revenue!E4,NA())</f>
        <v>25000</v>
      </c>
      <c r="G20" s="24">
        <f>IF($D$3&gt;=G$17,Revenue!F4,NA())</f>
        <v>27000</v>
      </c>
      <c r="H20" s="24" t="e">
        <f>IF($D$3&gt;=H$17,Revenue!G4,NA())</f>
        <v>#N/A</v>
      </c>
      <c r="I20" s="24" t="e">
        <f>IF($D$3&gt;=I$17,Revenue!H4,NA())</f>
        <v>#N/A</v>
      </c>
      <c r="J20" s="24" t="e">
        <f>IF($D$3&gt;=J$17,Revenue!I4,NA())</f>
        <v>#N/A</v>
      </c>
      <c r="K20" s="24" t="e">
        <f>IF($D$3&gt;=K$17,Revenue!J4,NA())</f>
        <v>#N/A</v>
      </c>
      <c r="L20" s="24" t="e">
        <f>IF($D$3&gt;=L$17,Revenue!K4,NA())</f>
        <v>#N/A</v>
      </c>
      <c r="M20" s="24" t="e">
        <f>IF($D$3&gt;=M$17,Revenue!L4,NA())</f>
        <v>#N/A</v>
      </c>
      <c r="N20" s="24" t="e">
        <f>IF($D$3&gt;=N$17,Revenue!M4,NA())</f>
        <v>#N/A</v>
      </c>
      <c r="O20" s="22"/>
    </row>
    <row r="21" spans="2:15" x14ac:dyDescent="0.25">
      <c r="B21" s="18" t="s">
        <v>27</v>
      </c>
      <c r="C21" s="24">
        <f>IF($D$3&gt;=C$17,Revenue!B5,NA())</f>
        <v>28000</v>
      </c>
      <c r="D21" s="24">
        <f>IF($D$3&gt;=D$17,Revenue!C5,NA())</f>
        <v>30000</v>
      </c>
      <c r="E21" s="24">
        <f>IF($D$3&gt;=E$17,Revenue!D5,NA())</f>
        <v>32000</v>
      </c>
      <c r="F21" s="24">
        <f>IF($D$3&gt;=F$17,Revenue!E5,NA())</f>
        <v>31000</v>
      </c>
      <c r="G21" s="24">
        <f>IF($D$3&gt;=G$17,Revenue!F5,NA())</f>
        <v>33000</v>
      </c>
      <c r="H21" s="24" t="e">
        <f>IF($D$3&gt;=H$17,Revenue!G5,NA())</f>
        <v>#N/A</v>
      </c>
      <c r="I21" s="24" t="e">
        <f>IF($D$3&gt;=I$17,Revenue!H5,NA())</f>
        <v>#N/A</v>
      </c>
      <c r="J21" s="24" t="e">
        <f>IF($D$3&gt;=J$17,Revenue!I5,NA())</f>
        <v>#N/A</v>
      </c>
      <c r="K21" s="24" t="e">
        <f>IF($D$3&gt;=K$17,Revenue!J5,NA())</f>
        <v>#N/A</v>
      </c>
      <c r="L21" s="24" t="e">
        <f>IF($D$3&gt;=L$17,Revenue!K5,NA())</f>
        <v>#N/A</v>
      </c>
      <c r="M21" s="24" t="e">
        <f>IF($D$3&gt;=M$17,Revenue!L5,NA())</f>
        <v>#N/A</v>
      </c>
      <c r="N21" s="24" t="e">
        <f>IF($D$3&gt;=N$17,Revenue!M5,NA())</f>
        <v>#N/A</v>
      </c>
      <c r="O21" s="22"/>
    </row>
    <row r="22" spans="2:15" x14ac:dyDescent="0.25">
      <c r="B22" s="18" t="s">
        <v>28</v>
      </c>
      <c r="C22" s="24">
        <f>IF($D$3&gt;=C$17,Revenue!B6,NA())</f>
        <v>25000</v>
      </c>
      <c r="D22" s="24">
        <f>IF($D$3&gt;=D$17,Revenue!C6,NA())</f>
        <v>26000</v>
      </c>
      <c r="E22" s="24">
        <f>IF($D$3&gt;=E$17,Revenue!D6,NA())</f>
        <v>27000</v>
      </c>
      <c r="F22" s="24">
        <f>IF($D$3&gt;=F$17,Revenue!E6,NA())</f>
        <v>28000</v>
      </c>
      <c r="G22" s="24">
        <f>IF($D$3&gt;=G$17,Revenue!F6,NA())</f>
        <v>29000</v>
      </c>
      <c r="H22" s="24" t="e">
        <f>IF($D$3&gt;=H$17,Revenue!G6,NA())</f>
        <v>#N/A</v>
      </c>
      <c r="I22" s="24" t="e">
        <f>IF($D$3&gt;=I$17,Revenue!H6,NA())</f>
        <v>#N/A</v>
      </c>
      <c r="J22" s="24" t="e">
        <f>IF($D$3&gt;=J$17,Revenue!I6,NA())</f>
        <v>#N/A</v>
      </c>
      <c r="K22" s="24" t="e">
        <f>IF($D$3&gt;=K$17,Revenue!J6,NA())</f>
        <v>#N/A</v>
      </c>
      <c r="L22" s="24" t="e">
        <f>IF($D$3&gt;=L$17,Revenue!K6,NA())</f>
        <v>#N/A</v>
      </c>
      <c r="M22" s="24" t="e">
        <f>IF($D$3&gt;=M$17,Revenue!L6,NA())</f>
        <v>#N/A</v>
      </c>
      <c r="N22" s="24" t="e">
        <f>IF($D$3&gt;=N$17,Revenue!M6,NA())</f>
        <v>#N/A</v>
      </c>
      <c r="O22" s="22"/>
    </row>
    <row r="23" spans="2:15" x14ac:dyDescent="0.25">
      <c r="B23" s="18" t="s">
        <v>29</v>
      </c>
      <c r="C23" s="24">
        <f>IF($D$3&gt;=C$17,Revenue!B7,NA())</f>
        <v>30000</v>
      </c>
      <c r="D23" s="24">
        <f>IF($D$3&gt;=D$17,Revenue!C7,NA())</f>
        <v>31000</v>
      </c>
      <c r="E23" s="24">
        <f>IF($D$3&gt;=E$17,Revenue!D7,NA())</f>
        <v>32000</v>
      </c>
      <c r="F23" s="24">
        <f>IF($D$3&gt;=F$17,Revenue!E7,NA())</f>
        <v>33000</v>
      </c>
      <c r="G23" s="24">
        <f>IF($D$3&gt;=G$17,Revenue!F7,NA())</f>
        <v>34000</v>
      </c>
      <c r="H23" s="24" t="e">
        <f>IF($D$3&gt;=H$17,Revenue!G7,NA())</f>
        <v>#N/A</v>
      </c>
      <c r="I23" s="24" t="e">
        <f>IF($D$3&gt;=I$17,Revenue!H7,NA())</f>
        <v>#N/A</v>
      </c>
      <c r="J23" s="24" t="e">
        <f>IF($D$3&gt;=J$17,Revenue!I7,NA())</f>
        <v>#N/A</v>
      </c>
      <c r="K23" s="24" t="e">
        <f>IF($D$3&gt;=K$17,Revenue!J7,NA())</f>
        <v>#N/A</v>
      </c>
      <c r="L23" s="24" t="e">
        <f>IF($D$3&gt;=L$17,Revenue!K7,NA())</f>
        <v>#N/A</v>
      </c>
      <c r="M23" s="24" t="e">
        <f>IF($D$3&gt;=M$17,Revenue!L7,NA())</f>
        <v>#N/A</v>
      </c>
      <c r="N23" s="24" t="e">
        <f>IF($D$3&gt;=N$17,Revenue!M7,NA())</f>
        <v>#N/A</v>
      </c>
      <c r="O23" s="22"/>
    </row>
    <row r="24" spans="2:15" x14ac:dyDescent="0.25">
      <c r="B24" s="23" t="s">
        <v>40</v>
      </c>
      <c r="C24" s="22">
        <f t="shared" ref="C24:N24" si="0">SUM(C19:C23)</f>
        <v>130000</v>
      </c>
      <c r="D24" s="22">
        <f t="shared" si="0"/>
        <v>139000</v>
      </c>
      <c r="E24" s="22">
        <f t="shared" si="0"/>
        <v>147000</v>
      </c>
      <c r="F24" s="22">
        <f t="shared" si="0"/>
        <v>143000</v>
      </c>
      <c r="G24" s="22">
        <f t="shared" si="0"/>
        <v>150000</v>
      </c>
      <c r="H24" s="22" t="e">
        <f t="shared" si="0"/>
        <v>#N/A</v>
      </c>
      <c r="I24" s="22" t="e">
        <f t="shared" si="0"/>
        <v>#N/A</v>
      </c>
      <c r="J24" s="22" t="e">
        <f t="shared" si="0"/>
        <v>#N/A</v>
      </c>
      <c r="K24" s="22" t="e">
        <f t="shared" si="0"/>
        <v>#N/A</v>
      </c>
      <c r="L24" s="22" t="e">
        <f t="shared" si="0"/>
        <v>#N/A</v>
      </c>
      <c r="M24" s="22" t="e">
        <f t="shared" si="0"/>
        <v>#N/A</v>
      </c>
      <c r="N24" s="22" t="e">
        <f t="shared" si="0"/>
        <v>#N/A</v>
      </c>
      <c r="O24" s="22"/>
    </row>
    <row r="26" spans="2:15" x14ac:dyDescent="0.25">
      <c r="B26" s="18" t="s">
        <v>20</v>
      </c>
      <c r="C26" s="18">
        <v>1</v>
      </c>
      <c r="D26" s="18">
        <v>2</v>
      </c>
      <c r="E26" s="18">
        <v>3</v>
      </c>
      <c r="F26" s="18">
        <v>4</v>
      </c>
      <c r="G26" s="18">
        <v>5</v>
      </c>
      <c r="H26" s="18">
        <v>6</v>
      </c>
      <c r="I26" s="18">
        <v>7</v>
      </c>
      <c r="J26" s="18">
        <v>8</v>
      </c>
      <c r="K26" s="18">
        <v>9</v>
      </c>
      <c r="L26" s="18">
        <v>10</v>
      </c>
      <c r="M26" s="18">
        <v>11</v>
      </c>
      <c r="N26" s="18">
        <v>12</v>
      </c>
    </row>
    <row r="27" spans="2:15" x14ac:dyDescent="0.25">
      <c r="B27" s="18" t="s">
        <v>20</v>
      </c>
      <c r="C27" s="18" t="s">
        <v>14</v>
      </c>
      <c r="D27" s="18" t="s">
        <v>13</v>
      </c>
      <c r="E27" s="18" t="s">
        <v>12</v>
      </c>
      <c r="F27" s="18" t="s">
        <v>11</v>
      </c>
      <c r="G27" s="18" t="s">
        <v>10</v>
      </c>
      <c r="H27" s="18" t="s">
        <v>9</v>
      </c>
      <c r="I27" s="18" t="s">
        <v>8</v>
      </c>
      <c r="J27" s="18" t="s">
        <v>7</v>
      </c>
      <c r="K27" s="18" t="s">
        <v>6</v>
      </c>
      <c r="L27" s="18" t="s">
        <v>5</v>
      </c>
      <c r="M27" s="18" t="s">
        <v>4</v>
      </c>
      <c r="N27" s="18" t="s">
        <v>3</v>
      </c>
    </row>
    <row r="28" spans="2:15" x14ac:dyDescent="0.25">
      <c r="B28" s="18" t="s">
        <v>25</v>
      </c>
      <c r="C28" s="24">
        <f>IF($D$3&gt;=C$17,Profit!B3,NA())</f>
        <v>10000</v>
      </c>
      <c r="D28" s="24">
        <f>IF($D$3&gt;=D$17,Profit!C3,NA())</f>
        <v>12000</v>
      </c>
      <c r="E28" s="24">
        <f>IF($D$3&gt;=E$17,Profit!D3,NA())</f>
        <v>13000</v>
      </c>
      <c r="F28" s="24">
        <f>IF($D$3&gt;=F$17,Profit!E3,NA())</f>
        <v>10500</v>
      </c>
      <c r="G28" s="24">
        <f>IF($D$3&gt;=G$17,Profit!F3,NA())</f>
        <v>10500</v>
      </c>
      <c r="H28" s="24" t="e">
        <f>IF($D$3&gt;=H$17,Profit!G3,NA())</f>
        <v>#N/A</v>
      </c>
      <c r="I28" s="24" t="e">
        <f>IF($D$3&gt;=I$17,Profit!H3,NA())</f>
        <v>#N/A</v>
      </c>
      <c r="J28" s="24" t="e">
        <f>IF($D$3&gt;=J$17,Profit!I3,NA())</f>
        <v>#N/A</v>
      </c>
      <c r="K28" s="24" t="e">
        <f>IF($D$3&gt;=K$17,Profit!J3,NA())</f>
        <v>#N/A</v>
      </c>
      <c r="L28" s="24" t="e">
        <f>IF($D$3&gt;=L$17,Profit!K3,NA())</f>
        <v>#N/A</v>
      </c>
      <c r="M28" s="24" t="e">
        <f>IF($D$3&gt;=M$17,Profit!L3,NA())</f>
        <v>#N/A</v>
      </c>
      <c r="N28" s="24" t="e">
        <f>IF($D$3&gt;=N$17,Profit!M3,NA())</f>
        <v>#N/A</v>
      </c>
      <c r="O28" s="25"/>
    </row>
    <row r="29" spans="2:15" x14ac:dyDescent="0.25">
      <c r="B29" s="18" t="s">
        <v>26</v>
      </c>
      <c r="C29" s="24">
        <f>IF($D$3&gt;=C$17,Profit!B4,NA())</f>
        <v>9000</v>
      </c>
      <c r="D29" s="24">
        <f>IF($D$3&gt;=D$17,Profit!C4,NA())</f>
        <v>10000</v>
      </c>
      <c r="E29" s="24">
        <f>IF($D$3&gt;=E$17,Profit!D4,NA())</f>
        <v>11000</v>
      </c>
      <c r="F29" s="24">
        <f>IF($D$3&gt;=F$17,Profit!E4,NA())</f>
        <v>10500</v>
      </c>
      <c r="G29" s="24">
        <f>IF($D$3&gt;=G$17,Profit!F4,NA())</f>
        <v>11500</v>
      </c>
      <c r="H29" s="24" t="e">
        <f>IF($D$3&gt;=H$17,Profit!G4,NA())</f>
        <v>#N/A</v>
      </c>
      <c r="I29" s="24" t="e">
        <f>IF($D$3&gt;=I$17,Profit!H4,NA())</f>
        <v>#N/A</v>
      </c>
      <c r="J29" s="24" t="e">
        <f>IF($D$3&gt;=J$17,Profit!I4,NA())</f>
        <v>#N/A</v>
      </c>
      <c r="K29" s="24" t="e">
        <f>IF($D$3&gt;=K$17,Profit!J4,NA())</f>
        <v>#N/A</v>
      </c>
      <c r="L29" s="24" t="e">
        <f>IF($D$3&gt;=L$17,Profit!K4,NA())</f>
        <v>#N/A</v>
      </c>
      <c r="M29" s="24" t="e">
        <f>IF($D$3&gt;=M$17,Profit!L4,NA())</f>
        <v>#N/A</v>
      </c>
      <c r="N29" s="24" t="e">
        <f>IF($D$3&gt;=N$17,Profit!M4,NA())</f>
        <v>#N/A</v>
      </c>
      <c r="O29" s="25"/>
    </row>
    <row r="30" spans="2:15" x14ac:dyDescent="0.25">
      <c r="B30" s="18" t="s">
        <v>27</v>
      </c>
      <c r="C30" s="24">
        <f>IF($D$3&gt;=C$17,Profit!B5,NA())</f>
        <v>12000</v>
      </c>
      <c r="D30" s="24">
        <f>IF($D$3&gt;=D$17,Profit!C5,NA())</f>
        <v>13000</v>
      </c>
      <c r="E30" s="24">
        <f>IF($D$3&gt;=E$17,Profit!D5,NA())</f>
        <v>14000</v>
      </c>
      <c r="F30" s="24">
        <f>IF($D$3&gt;=F$17,Profit!E5,NA())</f>
        <v>13500</v>
      </c>
      <c r="G30" s="24">
        <f>IF($D$3&gt;=G$17,Profit!F5,NA())</f>
        <v>14500</v>
      </c>
      <c r="H30" s="24" t="e">
        <f>IF($D$3&gt;=H$17,Profit!G5,NA())</f>
        <v>#N/A</v>
      </c>
      <c r="I30" s="24" t="e">
        <f>IF($D$3&gt;=I$17,Profit!H5,NA())</f>
        <v>#N/A</v>
      </c>
      <c r="J30" s="24" t="e">
        <f>IF($D$3&gt;=J$17,Profit!I5,NA())</f>
        <v>#N/A</v>
      </c>
      <c r="K30" s="24" t="e">
        <f>IF($D$3&gt;=K$17,Profit!J5,NA())</f>
        <v>#N/A</v>
      </c>
      <c r="L30" s="24" t="e">
        <f>IF($D$3&gt;=L$17,Profit!K5,NA())</f>
        <v>#N/A</v>
      </c>
      <c r="M30" s="24" t="e">
        <f>IF($D$3&gt;=M$17,Profit!L5,NA())</f>
        <v>#N/A</v>
      </c>
      <c r="N30" s="24" t="e">
        <f>IF($D$3&gt;=N$17,Profit!M5,NA())</f>
        <v>#N/A</v>
      </c>
      <c r="O30" s="25"/>
    </row>
    <row r="31" spans="2:15" x14ac:dyDescent="0.25">
      <c r="B31" s="18" t="s">
        <v>28</v>
      </c>
      <c r="C31" s="24">
        <f>IF($D$3&gt;=C$17,Profit!B6,NA())</f>
        <v>11000</v>
      </c>
      <c r="D31" s="24">
        <f>IF($D$3&gt;=D$17,Profit!C6,NA())</f>
        <v>11500</v>
      </c>
      <c r="E31" s="24">
        <f>IF($D$3&gt;=E$17,Profit!D6,NA())</f>
        <v>12000</v>
      </c>
      <c r="F31" s="24">
        <f>IF($D$3&gt;=F$17,Profit!E6,NA())</f>
        <v>12500</v>
      </c>
      <c r="G31" s="24">
        <f>IF($D$3&gt;=G$17,Profit!F6,NA())</f>
        <v>13000</v>
      </c>
      <c r="H31" s="24" t="e">
        <f>IF($D$3&gt;=H$17,Profit!G6,NA())</f>
        <v>#N/A</v>
      </c>
      <c r="I31" s="24" t="e">
        <f>IF($D$3&gt;=I$17,Profit!H6,NA())</f>
        <v>#N/A</v>
      </c>
      <c r="J31" s="24" t="e">
        <f>IF($D$3&gt;=J$17,Profit!I6,NA())</f>
        <v>#N/A</v>
      </c>
      <c r="K31" s="24" t="e">
        <f>IF($D$3&gt;=K$17,Profit!J6,NA())</f>
        <v>#N/A</v>
      </c>
      <c r="L31" s="24" t="e">
        <f>IF($D$3&gt;=L$17,Profit!K6,NA())</f>
        <v>#N/A</v>
      </c>
      <c r="M31" s="24" t="e">
        <f>IF($D$3&gt;=M$17,Profit!L6,NA())</f>
        <v>#N/A</v>
      </c>
      <c r="N31" s="24" t="e">
        <f>IF($D$3&gt;=N$17,Profit!M6,NA())</f>
        <v>#N/A</v>
      </c>
      <c r="O31" s="25"/>
    </row>
    <row r="32" spans="2:15" x14ac:dyDescent="0.25">
      <c r="B32" s="18" t="s">
        <v>29</v>
      </c>
      <c r="C32" s="24">
        <f>IF($D$3&gt;=C$17,Profit!B7,NA())</f>
        <v>13000</v>
      </c>
      <c r="D32" s="24">
        <f>IF($D$3&gt;=D$17,Profit!C7,NA())</f>
        <v>13500</v>
      </c>
      <c r="E32" s="24">
        <f>IF($D$3&gt;=E$17,Profit!D7,NA())</f>
        <v>14000</v>
      </c>
      <c r="F32" s="24">
        <f>IF($D$3&gt;=F$17,Profit!E7,NA())</f>
        <v>14500</v>
      </c>
      <c r="G32" s="24">
        <f>IF($D$3&gt;=G$17,Profit!F7,NA())</f>
        <v>15000</v>
      </c>
      <c r="H32" s="24" t="e">
        <f>IF($D$3&gt;=H$17,Profit!G7,NA())</f>
        <v>#N/A</v>
      </c>
      <c r="I32" s="24" t="e">
        <f>IF($D$3&gt;=I$17,Profit!H7,NA())</f>
        <v>#N/A</v>
      </c>
      <c r="J32" s="24" t="e">
        <f>IF($D$3&gt;=J$17,Profit!I7,NA())</f>
        <v>#N/A</v>
      </c>
      <c r="K32" s="24" t="e">
        <f>IF($D$3&gt;=K$17,Profit!J7,NA())</f>
        <v>#N/A</v>
      </c>
      <c r="L32" s="24" t="e">
        <f>IF($D$3&gt;=L$17,Profit!K7,NA())</f>
        <v>#N/A</v>
      </c>
      <c r="M32" s="24" t="e">
        <f>IF($D$3&gt;=M$17,Profit!L7,NA())</f>
        <v>#N/A</v>
      </c>
      <c r="N32" s="24" t="e">
        <f>IF($D$3&gt;=N$17,Profit!M7,NA())</f>
        <v>#N/A</v>
      </c>
      <c r="O32" s="25"/>
    </row>
    <row r="33" spans="2:17" x14ac:dyDescent="0.25">
      <c r="B33" s="23" t="s">
        <v>19</v>
      </c>
      <c r="C33" s="22">
        <f t="shared" ref="C33:N33" si="1">SUM(C28:C32)</f>
        <v>55000</v>
      </c>
      <c r="D33" s="22">
        <f t="shared" si="1"/>
        <v>60000</v>
      </c>
      <c r="E33" s="22">
        <f t="shared" si="1"/>
        <v>64000</v>
      </c>
      <c r="F33" s="22">
        <f t="shared" si="1"/>
        <v>61500</v>
      </c>
      <c r="G33" s="22">
        <f t="shared" si="1"/>
        <v>64500</v>
      </c>
      <c r="H33" s="22" t="e">
        <f t="shared" si="1"/>
        <v>#N/A</v>
      </c>
      <c r="I33" s="22" t="e">
        <f t="shared" si="1"/>
        <v>#N/A</v>
      </c>
      <c r="J33" s="22" t="e">
        <f t="shared" si="1"/>
        <v>#N/A</v>
      </c>
      <c r="K33" s="22" t="e">
        <f t="shared" si="1"/>
        <v>#N/A</v>
      </c>
      <c r="L33" s="22" t="e">
        <f t="shared" si="1"/>
        <v>#N/A</v>
      </c>
      <c r="M33" s="22" t="e">
        <f t="shared" si="1"/>
        <v>#N/A</v>
      </c>
      <c r="N33" s="22" t="e">
        <f t="shared" si="1"/>
        <v>#N/A</v>
      </c>
      <c r="O33" s="25"/>
    </row>
    <row r="35" spans="2:17" x14ac:dyDescent="0.25">
      <c r="B35" s="18" t="s">
        <v>18</v>
      </c>
      <c r="C35" s="18">
        <v>1</v>
      </c>
      <c r="D35" s="18">
        <v>2</v>
      </c>
      <c r="E35" s="18">
        <v>3</v>
      </c>
      <c r="F35" s="18">
        <v>4</v>
      </c>
      <c r="G35" s="18">
        <v>5</v>
      </c>
      <c r="H35" s="18">
        <v>6</v>
      </c>
      <c r="I35" s="18">
        <v>7</v>
      </c>
      <c r="J35" s="18">
        <v>8</v>
      </c>
      <c r="K35" s="18">
        <v>9</v>
      </c>
      <c r="L35" s="18">
        <v>10</v>
      </c>
      <c r="M35" s="18">
        <v>11</v>
      </c>
      <c r="N35" s="18">
        <v>12</v>
      </c>
    </row>
    <row r="36" spans="2:17" x14ac:dyDescent="0.25">
      <c r="B36" s="18" t="s">
        <v>18</v>
      </c>
      <c r="C36" s="18" t="s">
        <v>14</v>
      </c>
      <c r="D36" s="18" t="s">
        <v>13</v>
      </c>
      <c r="E36" s="18" t="s">
        <v>12</v>
      </c>
      <c r="F36" s="18" t="s">
        <v>11</v>
      </c>
      <c r="G36" s="18" t="s">
        <v>10</v>
      </c>
      <c r="H36" s="18" t="s">
        <v>9</v>
      </c>
      <c r="I36" s="18" t="s">
        <v>8</v>
      </c>
      <c r="J36" s="18" t="s">
        <v>7</v>
      </c>
      <c r="K36" s="18" t="s">
        <v>6</v>
      </c>
      <c r="L36" s="18" t="s">
        <v>5</v>
      </c>
      <c r="M36" s="18" t="s">
        <v>4</v>
      </c>
      <c r="N36" s="18" t="s">
        <v>3</v>
      </c>
    </row>
    <row r="37" spans="2:17" x14ac:dyDescent="0.25">
      <c r="B37" s="18" t="s">
        <v>25</v>
      </c>
      <c r="C37" s="24">
        <f>IF($D$3&gt;=C$17,Costs!B3,NA())</f>
        <v>15000</v>
      </c>
      <c r="D37" s="24">
        <f>IF($D$3&gt;=D$17,Costs!C3,NA())</f>
        <v>16000</v>
      </c>
      <c r="E37" s="24">
        <f>IF($D$3&gt;=E$17,Costs!D3,NA())</f>
        <v>17000</v>
      </c>
      <c r="F37" s="24">
        <f>IF($D$3&gt;=F$17,Costs!E3,NA())</f>
        <v>15500</v>
      </c>
      <c r="G37" s="24">
        <f>IF($D$3&gt;=G$17,Costs!F3,NA())</f>
        <v>16500</v>
      </c>
      <c r="H37" s="24" t="e">
        <f>IF($D$3&gt;=H$17,Costs!G3,NA())</f>
        <v>#N/A</v>
      </c>
      <c r="I37" s="24" t="e">
        <f>IF($D$3&gt;=I$17,Costs!H3,NA())</f>
        <v>#N/A</v>
      </c>
      <c r="J37" s="24" t="e">
        <f>IF($D$3&gt;=J$17,Costs!I3,NA())</f>
        <v>#N/A</v>
      </c>
      <c r="K37" s="24" t="e">
        <f>IF($D$3&gt;=K$17,Costs!J3,NA())</f>
        <v>#N/A</v>
      </c>
      <c r="L37" s="24" t="e">
        <f>IF($D$3&gt;=L$17,Costs!K3,NA())</f>
        <v>#N/A</v>
      </c>
      <c r="M37" s="24" t="e">
        <f>IF($D$3&gt;=M$17,Costs!L3,NA())</f>
        <v>#N/A</v>
      </c>
      <c r="N37" s="24" t="e">
        <f>IF($D$3&gt;=N$17,Costs!M3,NA())</f>
        <v>#N/A</v>
      </c>
    </row>
    <row r="38" spans="2:17" x14ac:dyDescent="0.25">
      <c r="B38" s="18" t="s">
        <v>26</v>
      </c>
      <c r="C38" s="24">
        <f>IF($D$3&gt;=C$17,Costs!B4,NA())</f>
        <v>13000</v>
      </c>
      <c r="D38" s="24">
        <f>IF($D$3&gt;=D$17,Costs!C4,NA())</f>
        <v>14000</v>
      </c>
      <c r="E38" s="24">
        <f>IF($D$3&gt;=E$17,Costs!D4,NA())</f>
        <v>15000</v>
      </c>
      <c r="F38" s="24">
        <f>IF($D$3&gt;=F$17,Costs!E4,NA())</f>
        <v>14500</v>
      </c>
      <c r="G38" s="24">
        <f>IF($D$3&gt;=G$17,Costs!F4,NA())</f>
        <v>15500</v>
      </c>
      <c r="H38" s="24" t="e">
        <f>IF($D$3&gt;=H$17,Costs!G4,NA())</f>
        <v>#N/A</v>
      </c>
      <c r="I38" s="24" t="e">
        <f>IF($D$3&gt;=I$17,Costs!H4,NA())</f>
        <v>#N/A</v>
      </c>
      <c r="J38" s="24" t="e">
        <f>IF($D$3&gt;=J$17,Costs!I4,NA())</f>
        <v>#N/A</v>
      </c>
      <c r="K38" s="24" t="e">
        <f>IF($D$3&gt;=K$17,Costs!J4,NA())</f>
        <v>#N/A</v>
      </c>
      <c r="L38" s="24" t="e">
        <f>IF($D$3&gt;=L$17,Costs!K4,NA())</f>
        <v>#N/A</v>
      </c>
      <c r="M38" s="24" t="e">
        <f>IF($D$3&gt;=M$17,Costs!L4,NA())</f>
        <v>#N/A</v>
      </c>
      <c r="N38" s="24" t="e">
        <f>IF($D$3&gt;=N$17,Costs!M4,NA())</f>
        <v>#N/A</v>
      </c>
    </row>
    <row r="39" spans="2:17" x14ac:dyDescent="0.25">
      <c r="B39" s="18" t="s">
        <v>27</v>
      </c>
      <c r="C39" s="24">
        <f>IF($D$3&gt;=C$17,Costs!B5,NA())</f>
        <v>16000</v>
      </c>
      <c r="D39" s="24">
        <f>IF($D$3&gt;=D$17,Costs!C5,NA())</f>
        <v>17000</v>
      </c>
      <c r="E39" s="24">
        <f>IF($D$3&gt;=E$17,Costs!D5,NA())</f>
        <v>18000</v>
      </c>
      <c r="F39" s="24">
        <f>IF($D$3&gt;=F$17,Costs!E5,NA())</f>
        <v>17500</v>
      </c>
      <c r="G39" s="24">
        <f>IF($D$3&gt;=G$17,Costs!F5,NA())</f>
        <v>18500</v>
      </c>
      <c r="H39" s="24" t="e">
        <f>IF($D$3&gt;=H$17,Costs!G5,NA())</f>
        <v>#N/A</v>
      </c>
      <c r="I39" s="24" t="e">
        <f>IF($D$3&gt;=I$17,Costs!H5,NA())</f>
        <v>#N/A</v>
      </c>
      <c r="J39" s="24" t="e">
        <f>IF($D$3&gt;=J$17,Costs!I5,NA())</f>
        <v>#N/A</v>
      </c>
      <c r="K39" s="24" t="e">
        <f>IF($D$3&gt;=K$17,Costs!J5,NA())</f>
        <v>#N/A</v>
      </c>
      <c r="L39" s="24" t="e">
        <f>IF($D$3&gt;=L$17,Costs!K5,NA())</f>
        <v>#N/A</v>
      </c>
      <c r="M39" s="24" t="e">
        <f>IF($D$3&gt;=M$17,Costs!L5,NA())</f>
        <v>#N/A</v>
      </c>
      <c r="N39" s="24" t="e">
        <f>IF($D$3&gt;=N$17,Costs!M5,NA())</f>
        <v>#N/A</v>
      </c>
      <c r="P39" s="21"/>
      <c r="Q39" s="21"/>
    </row>
    <row r="40" spans="2:17" x14ac:dyDescent="0.25">
      <c r="B40" s="18" t="s">
        <v>28</v>
      </c>
      <c r="C40" s="24">
        <f>IF($D$3&gt;=C$17,Costs!B6,NA())</f>
        <v>14000</v>
      </c>
      <c r="D40" s="24">
        <f>IF($D$3&gt;=D$17,Costs!C6,NA())</f>
        <v>14500</v>
      </c>
      <c r="E40" s="24">
        <f>IF($D$3&gt;=E$17,Costs!D6,NA())</f>
        <v>15000</v>
      </c>
      <c r="F40" s="24">
        <f>IF($D$3&gt;=F$17,Costs!E6,NA())</f>
        <v>15500</v>
      </c>
      <c r="G40" s="24">
        <f>IF($D$3&gt;=G$17,Costs!F6,NA())</f>
        <v>16000</v>
      </c>
      <c r="H40" s="24" t="e">
        <f>IF($D$3&gt;=H$17,Costs!G6,NA())</f>
        <v>#N/A</v>
      </c>
      <c r="I40" s="24" t="e">
        <f>IF($D$3&gt;=I$17,Costs!H6,NA())</f>
        <v>#N/A</v>
      </c>
      <c r="J40" s="24" t="e">
        <f>IF($D$3&gt;=J$17,Costs!I6,NA())</f>
        <v>#N/A</v>
      </c>
      <c r="K40" s="24" t="e">
        <f>IF($D$3&gt;=K$17,Costs!J6,NA())</f>
        <v>#N/A</v>
      </c>
      <c r="L40" s="24" t="e">
        <f>IF($D$3&gt;=L$17,Costs!K6,NA())</f>
        <v>#N/A</v>
      </c>
      <c r="M40" s="24" t="e">
        <f>IF($D$3&gt;=M$17,Costs!L6,NA())</f>
        <v>#N/A</v>
      </c>
      <c r="N40" s="24" t="e">
        <f>IF($D$3&gt;=N$17,Costs!M6,NA())</f>
        <v>#N/A</v>
      </c>
      <c r="P40" s="21"/>
      <c r="Q40" s="21"/>
    </row>
    <row r="41" spans="2:17" x14ac:dyDescent="0.25">
      <c r="B41" s="18" t="s">
        <v>29</v>
      </c>
      <c r="C41" s="24">
        <f>IF($D$3&gt;=C$17,Costs!B7,NA())</f>
        <v>17000</v>
      </c>
      <c r="D41" s="24">
        <f>IF($D$3&gt;=D$17,Costs!C7,NA())</f>
        <v>17500</v>
      </c>
      <c r="E41" s="24">
        <f>IF($D$3&gt;=E$17,Costs!D7,NA())</f>
        <v>18000</v>
      </c>
      <c r="F41" s="24">
        <f>IF($D$3&gt;=F$17,Costs!E7,NA())</f>
        <v>18500</v>
      </c>
      <c r="G41" s="24">
        <f>IF($D$3&gt;=G$17,Costs!F7,NA())</f>
        <v>19000</v>
      </c>
      <c r="H41" s="24" t="e">
        <f>IF($D$3&gt;=H$17,Costs!G7,NA())</f>
        <v>#N/A</v>
      </c>
      <c r="I41" s="24" t="e">
        <f>IF($D$3&gt;=I$17,Costs!H7,NA())</f>
        <v>#N/A</v>
      </c>
      <c r="J41" s="24" t="e">
        <f>IF($D$3&gt;=J$17,Costs!I7,NA())</f>
        <v>#N/A</v>
      </c>
      <c r="K41" s="24" t="e">
        <f>IF($D$3&gt;=K$17,Costs!J7,NA())</f>
        <v>#N/A</v>
      </c>
      <c r="L41" s="24" t="e">
        <f>IF($D$3&gt;=L$17,Costs!K7,NA())</f>
        <v>#N/A</v>
      </c>
      <c r="M41" s="24" t="e">
        <f>IF($D$3&gt;=M$17,Costs!L7,NA())</f>
        <v>#N/A</v>
      </c>
      <c r="N41" s="24" t="e">
        <f>IF($D$3&gt;=N$17,Costs!M7,NA())</f>
        <v>#N/A</v>
      </c>
      <c r="P41" s="21"/>
      <c r="Q41" s="21"/>
    </row>
    <row r="42" spans="2:17" x14ac:dyDescent="0.25">
      <c r="B42" s="23" t="s">
        <v>17</v>
      </c>
      <c r="C42" s="24">
        <f>IF($D$3&gt;=C$17,Costs!B8,NA())</f>
        <v>75000</v>
      </c>
      <c r="D42" s="24">
        <f>IF($D$3&gt;=D$17,Costs!C8,NA())</f>
        <v>79000</v>
      </c>
      <c r="E42" s="24">
        <f>IF($D$3&gt;=E$17,Costs!D8,NA())</f>
        <v>83000</v>
      </c>
      <c r="F42" s="24">
        <f>IF($D$3&gt;=F$17,Costs!E8,NA())</f>
        <v>81500</v>
      </c>
      <c r="G42" s="24">
        <f>IF($D$3&gt;=G$17,Costs!F8,NA())</f>
        <v>85500</v>
      </c>
      <c r="H42" s="24" t="e">
        <f>IF($D$3&gt;=H$17,Costs!G8,NA())</f>
        <v>#N/A</v>
      </c>
      <c r="I42" s="24" t="e">
        <f>IF($D$3&gt;=I$17,Costs!H8,NA())</f>
        <v>#N/A</v>
      </c>
      <c r="J42" s="24" t="e">
        <f>IF($D$3&gt;=J$17,Costs!I8,NA())</f>
        <v>#N/A</v>
      </c>
      <c r="K42" s="24" t="e">
        <f>IF($D$3&gt;=K$17,Costs!J8,NA())</f>
        <v>#N/A</v>
      </c>
      <c r="L42" s="24" t="e">
        <f>IF($D$3&gt;=L$17,Costs!K8,NA())</f>
        <v>#N/A</v>
      </c>
      <c r="M42" s="24" t="e">
        <f>IF($D$3&gt;=M$17,Costs!L8,NA())</f>
        <v>#N/A</v>
      </c>
      <c r="N42" s="24" t="e">
        <f>IF($D$3&gt;=N$17,Costs!M8,NA())</f>
        <v>#N/A</v>
      </c>
      <c r="P42" s="21"/>
      <c r="Q42" s="21"/>
    </row>
    <row r="43" spans="2:17" x14ac:dyDescent="0.25">
      <c r="P43" s="21"/>
      <c r="Q43" s="21"/>
    </row>
    <row r="45" spans="2:17" x14ac:dyDescent="0.25">
      <c r="B45" s="18" t="s">
        <v>16</v>
      </c>
    </row>
    <row r="46" spans="2:17" x14ac:dyDescent="0.25">
      <c r="B46" s="18" t="s">
        <v>16</v>
      </c>
      <c r="C46" s="18" t="s">
        <v>14</v>
      </c>
      <c r="D46" s="18" t="s">
        <v>13</v>
      </c>
      <c r="E46" s="18" t="s">
        <v>12</v>
      </c>
      <c r="F46" s="18" t="s">
        <v>11</v>
      </c>
      <c r="G46" s="18" t="s">
        <v>10</v>
      </c>
      <c r="H46" s="18" t="s">
        <v>9</v>
      </c>
      <c r="I46" s="18" t="s">
        <v>8</v>
      </c>
      <c r="J46" s="18" t="s">
        <v>7</v>
      </c>
      <c r="K46" s="18" t="s">
        <v>6</v>
      </c>
      <c r="L46" s="18" t="s">
        <v>5</v>
      </c>
      <c r="M46" s="18" t="s">
        <v>4</v>
      </c>
      <c r="N46" s="18" t="s">
        <v>3</v>
      </c>
    </row>
    <row r="47" spans="2:17" x14ac:dyDescent="0.25">
      <c r="B47" s="18" t="s">
        <v>25</v>
      </c>
      <c r="C47" s="20">
        <f>IF($D$3&gt;=C$17,Inventory!B3,NA())</f>
        <v>100000</v>
      </c>
      <c r="D47" s="20">
        <f>IF($D$3&gt;=D$17,Inventory!C3,NA())</f>
        <v>110000</v>
      </c>
      <c r="E47" s="20">
        <f>IF($D$3&gt;=E$17,Inventory!D3,NA())</f>
        <v>115000</v>
      </c>
      <c r="F47" s="20">
        <f>IF($D$3&gt;=F$17,Inventory!E3,NA())</f>
        <v>105000</v>
      </c>
      <c r="G47" s="20">
        <f>IF($D$3&gt;=G$17,Inventory!F3,NA())</f>
        <v>107000</v>
      </c>
      <c r="H47" s="20" t="e">
        <f>IF($D$3&gt;=H$17,Inventory!G3,NA())</f>
        <v>#N/A</v>
      </c>
      <c r="I47" s="20" t="e">
        <f>IF($D$3&gt;=I$17,Inventory!H3,NA())</f>
        <v>#N/A</v>
      </c>
      <c r="J47" s="20" t="e">
        <f>IF($D$3&gt;=J$17,Inventory!I3,NA())</f>
        <v>#N/A</v>
      </c>
      <c r="K47" s="20" t="e">
        <f>IF($D$3&gt;=K$17,Inventory!J3,NA())</f>
        <v>#N/A</v>
      </c>
      <c r="L47" s="20" t="e">
        <f>IF($D$3&gt;=L$17,Inventory!K3,NA())</f>
        <v>#N/A</v>
      </c>
      <c r="M47" s="20" t="e">
        <f>IF($D$3&gt;=M$17,Inventory!L3,NA())</f>
        <v>#N/A</v>
      </c>
      <c r="N47" s="20" t="e">
        <f>IF($D$3&gt;=N$17,Inventory!M3,NA())</f>
        <v>#N/A</v>
      </c>
    </row>
    <row r="48" spans="2:17" x14ac:dyDescent="0.25">
      <c r="B48" s="18" t="s">
        <v>26</v>
      </c>
      <c r="C48" s="20">
        <f>IF($D$3&gt;=C$17,Inventory!B4,NA())</f>
        <v>90000</v>
      </c>
      <c r="D48" s="20">
        <f>IF($D$3&gt;=D$17,Inventory!C4,NA())</f>
        <v>95000</v>
      </c>
      <c r="E48" s="20">
        <f>IF($D$3&gt;=E$17,Inventory!D4,NA())</f>
        <v>100000</v>
      </c>
      <c r="F48" s="20">
        <f>IF($D$3&gt;=F$17,Inventory!E4,NA())</f>
        <v>98000</v>
      </c>
      <c r="G48" s="20">
        <f>IF($D$3&gt;=G$17,Inventory!F4,NA())</f>
        <v>105000</v>
      </c>
      <c r="H48" s="20" t="e">
        <f>IF($D$3&gt;=H$17,Inventory!G4,NA())</f>
        <v>#N/A</v>
      </c>
      <c r="I48" s="20" t="e">
        <f>IF($D$3&gt;=I$17,Inventory!H4,NA())</f>
        <v>#N/A</v>
      </c>
      <c r="J48" s="20" t="e">
        <f>IF($D$3&gt;=J$17,Inventory!I4,NA())</f>
        <v>#N/A</v>
      </c>
      <c r="K48" s="20" t="e">
        <f>IF($D$3&gt;=K$17,Inventory!J4,NA())</f>
        <v>#N/A</v>
      </c>
      <c r="L48" s="20" t="e">
        <f>IF($D$3&gt;=L$17,Inventory!K4,NA())</f>
        <v>#N/A</v>
      </c>
      <c r="M48" s="20" t="e">
        <f>IF($D$3&gt;=M$17,Inventory!L4,NA())</f>
        <v>#N/A</v>
      </c>
      <c r="N48" s="20" t="e">
        <f>IF($D$3&gt;=N$17,Inventory!M4,NA())</f>
        <v>#N/A</v>
      </c>
    </row>
    <row r="49" spans="2:14" x14ac:dyDescent="0.25">
      <c r="B49" s="18" t="s">
        <v>27</v>
      </c>
      <c r="C49" s="20">
        <f>IF($D$3&gt;=C$17,Inventory!B5,NA())</f>
        <v>110000</v>
      </c>
      <c r="D49" s="20">
        <f>IF($D$3&gt;=D$17,Inventory!C5,NA())</f>
        <v>115000</v>
      </c>
      <c r="E49" s="20">
        <f>IF($D$3&gt;=E$17,Inventory!D5,NA())</f>
        <v>120000</v>
      </c>
      <c r="F49" s="20">
        <f>IF($D$3&gt;=F$17,Inventory!E5,NA())</f>
        <v>118000</v>
      </c>
      <c r="G49" s="20">
        <f>IF($D$3&gt;=G$17,Inventory!F5,NA())</f>
        <v>122000</v>
      </c>
      <c r="H49" s="20" t="e">
        <f>IF($D$3&gt;=H$17,Inventory!G5,NA())</f>
        <v>#N/A</v>
      </c>
      <c r="I49" s="20" t="e">
        <f>IF($D$3&gt;=I$17,Inventory!H5,NA())</f>
        <v>#N/A</v>
      </c>
      <c r="J49" s="20" t="e">
        <f>IF($D$3&gt;=J$17,Inventory!I5,NA())</f>
        <v>#N/A</v>
      </c>
      <c r="K49" s="20" t="e">
        <f>IF($D$3&gt;=K$17,Inventory!J5,NA())</f>
        <v>#N/A</v>
      </c>
      <c r="L49" s="20" t="e">
        <f>IF($D$3&gt;=L$17,Inventory!K5,NA())</f>
        <v>#N/A</v>
      </c>
      <c r="M49" s="20" t="e">
        <f>IF($D$3&gt;=M$17,Inventory!L5,NA())</f>
        <v>#N/A</v>
      </c>
      <c r="N49" s="20" t="e">
        <f>IF($D$3&gt;=N$17,Inventory!M5,NA())</f>
        <v>#N/A</v>
      </c>
    </row>
    <row r="50" spans="2:14" x14ac:dyDescent="0.25">
      <c r="B50" s="18" t="s">
        <v>28</v>
      </c>
      <c r="C50" s="20">
        <f>IF($D$3&gt;=C$17,Inventory!B6,NA())</f>
        <v>100000</v>
      </c>
      <c r="D50" s="20">
        <f>IF($D$3&gt;=D$17,Inventory!C6,NA())</f>
        <v>105000</v>
      </c>
      <c r="E50" s="20">
        <f>IF($D$3&gt;=E$17,Inventory!D6,NA())</f>
        <v>107000</v>
      </c>
      <c r="F50" s="20">
        <f>IF($D$3&gt;=F$17,Inventory!E6,NA())</f>
        <v>110000</v>
      </c>
      <c r="G50" s="20">
        <f>IF($D$3&gt;=G$17,Inventory!F6,NA())</f>
        <v>112000</v>
      </c>
      <c r="H50" s="20" t="e">
        <f>IF($D$3&gt;=H$17,Inventory!G6,NA())</f>
        <v>#N/A</v>
      </c>
      <c r="I50" s="20" t="e">
        <f>IF($D$3&gt;=I$17,Inventory!H6,NA())</f>
        <v>#N/A</v>
      </c>
      <c r="J50" s="20" t="e">
        <f>IF($D$3&gt;=J$17,Inventory!I6,NA())</f>
        <v>#N/A</v>
      </c>
      <c r="K50" s="20" t="e">
        <f>IF($D$3&gt;=K$17,Inventory!J6,NA())</f>
        <v>#N/A</v>
      </c>
      <c r="L50" s="20" t="e">
        <f>IF($D$3&gt;=L$17,Inventory!K6,NA())</f>
        <v>#N/A</v>
      </c>
      <c r="M50" s="20" t="e">
        <f>IF($D$3&gt;=M$17,Inventory!L6,NA())</f>
        <v>#N/A</v>
      </c>
      <c r="N50" s="20" t="e">
        <f>IF($D$3&gt;=N$17,Inventory!M6,NA())</f>
        <v>#N/A</v>
      </c>
    </row>
    <row r="51" spans="2:14" x14ac:dyDescent="0.25">
      <c r="B51" s="18" t="s">
        <v>29</v>
      </c>
      <c r="C51" s="20">
        <f>IF($D$3&gt;=C$17,Inventory!B7,NA())</f>
        <v>115000</v>
      </c>
      <c r="D51" s="20">
        <f>IF($D$3&gt;=D$17,Inventory!C7,NA())</f>
        <v>118000</v>
      </c>
      <c r="E51" s="20">
        <f>IF($D$3&gt;=E$17,Inventory!D7,NA())</f>
        <v>120000</v>
      </c>
      <c r="F51" s="20">
        <f>IF($D$3&gt;=F$17,Inventory!E7,NA())</f>
        <v>122000</v>
      </c>
      <c r="G51" s="20">
        <f>IF($D$3&gt;=G$17,Inventory!F7,NA())</f>
        <v>125000</v>
      </c>
      <c r="H51" s="20" t="e">
        <f>IF($D$3&gt;=H$17,Inventory!G7,NA())</f>
        <v>#N/A</v>
      </c>
      <c r="I51" s="20" t="e">
        <f>IF($D$3&gt;=I$17,Inventory!H7,NA())</f>
        <v>#N/A</v>
      </c>
      <c r="J51" s="20" t="e">
        <f>IF($D$3&gt;=J$17,Inventory!I7,NA())</f>
        <v>#N/A</v>
      </c>
      <c r="K51" s="20" t="e">
        <f>IF($D$3&gt;=K$17,Inventory!J7,NA())</f>
        <v>#N/A</v>
      </c>
      <c r="L51" s="20" t="e">
        <f>IF($D$3&gt;=L$17,Inventory!K7,NA())</f>
        <v>#N/A</v>
      </c>
      <c r="M51" s="20" t="e">
        <f>IF($D$3&gt;=M$17,Inventory!L7,NA())</f>
        <v>#N/A</v>
      </c>
      <c r="N51" s="20" t="e">
        <f>IF($D$3&gt;=N$17,Inventory!M7,NA())</f>
        <v>#N/A</v>
      </c>
    </row>
    <row r="52" spans="2:14" x14ac:dyDescent="0.25">
      <c r="B52" s="18" t="s">
        <v>2</v>
      </c>
      <c r="C52" s="20">
        <f>IF($D$3&gt;=C$17,Inventory!B8,NA())</f>
        <v>515000</v>
      </c>
      <c r="D52" s="20">
        <f>IF($D$3&gt;=D$17,Inventory!C8,NA())</f>
        <v>543000</v>
      </c>
      <c r="E52" s="20">
        <f>IF($D$3&gt;=E$17,Inventory!D8,NA())</f>
        <v>562000</v>
      </c>
      <c r="F52" s="20">
        <f>IF($D$3&gt;=F$17,Inventory!E8,NA())</f>
        <v>553000</v>
      </c>
      <c r="G52" s="20">
        <f>IF($D$3&gt;=G$17,Inventory!F8,NA())</f>
        <v>571000</v>
      </c>
      <c r="H52" s="20" t="e">
        <f>IF($D$3&gt;=H$17,Inventory!G8,NA())</f>
        <v>#N/A</v>
      </c>
      <c r="I52" s="20" t="e">
        <f>IF($D$3&gt;=I$17,Inventory!H8,NA())</f>
        <v>#N/A</v>
      </c>
      <c r="J52" s="20" t="e">
        <f>IF($D$3&gt;=J$17,Inventory!I8,NA())</f>
        <v>#N/A</v>
      </c>
      <c r="K52" s="20" t="e">
        <f>IF($D$3&gt;=K$17,Inventory!J8,NA())</f>
        <v>#N/A</v>
      </c>
      <c r="L52" s="20" t="e">
        <f>IF($D$3&gt;=L$17,Inventory!K8,NA())</f>
        <v>#N/A</v>
      </c>
      <c r="M52" s="20" t="e">
        <f>IF($D$3&gt;=M$17,Inventory!L8,NA())</f>
        <v>#N/A</v>
      </c>
      <c r="N52" s="20" t="e">
        <f>IF($D$3&gt;=N$17,Inventory!M8,NA())</f>
        <v>#N/A</v>
      </c>
    </row>
    <row r="54" spans="2:14" x14ac:dyDescent="0.25">
      <c r="B54" s="18" t="s">
        <v>15</v>
      </c>
    </row>
    <row r="55" spans="2:14" x14ac:dyDescent="0.25">
      <c r="B55" s="18" t="s">
        <v>15</v>
      </c>
      <c r="C55" s="18" t="s">
        <v>14</v>
      </c>
      <c r="D55" s="18" t="s">
        <v>13</v>
      </c>
      <c r="E55" s="18" t="s">
        <v>12</v>
      </c>
      <c r="F55" s="18" t="s">
        <v>11</v>
      </c>
      <c r="G55" s="18" t="s">
        <v>10</v>
      </c>
      <c r="H55" s="18" t="s">
        <v>9</v>
      </c>
      <c r="I55" s="18" t="s">
        <v>8</v>
      </c>
      <c r="J55" s="18" t="s">
        <v>7</v>
      </c>
      <c r="K55" s="18" t="s">
        <v>6</v>
      </c>
      <c r="L55" s="18" t="s">
        <v>5</v>
      </c>
      <c r="M55" s="18" t="s">
        <v>4</v>
      </c>
      <c r="N55" s="18" t="s">
        <v>3</v>
      </c>
    </row>
    <row r="56" spans="2:14" x14ac:dyDescent="0.25">
      <c r="B56" s="18" t="s">
        <v>25</v>
      </c>
      <c r="C56" s="19">
        <f>IF($D$3&gt;=C$17,'Inventory Turns'!B4,NA())</f>
        <v>1.8</v>
      </c>
      <c r="D56" s="19">
        <f>IF($D$3&gt;=D$17,'Inventory Turns'!C4,NA())</f>
        <v>1.7454545454545454</v>
      </c>
      <c r="E56" s="19">
        <f>IF($D$3&gt;=E$17,'Inventory Turns'!D4,NA())</f>
        <v>1.7739130434782608</v>
      </c>
      <c r="F56" s="19">
        <f>IF($D$3&gt;=F$17,'Inventory Turns'!E4,NA())</f>
        <v>1.7714285714285714</v>
      </c>
      <c r="G56" s="19">
        <f>IF($D$3&gt;=G$17,'Inventory Turns'!F4,NA())</f>
        <v>1.8504672897196262</v>
      </c>
      <c r="H56" s="19" t="e">
        <f>IF($D$3&gt;=H$17,'Inventory Turns'!G4,NA())</f>
        <v>#N/A</v>
      </c>
      <c r="I56" s="19" t="e">
        <f>IF($D$3&gt;=I$17,'Inventory Turns'!H4,NA())</f>
        <v>#N/A</v>
      </c>
      <c r="J56" s="19" t="e">
        <f>IF($D$3&gt;=J$17,'Inventory Turns'!I4,NA())</f>
        <v>#N/A</v>
      </c>
      <c r="K56" s="19" t="e">
        <f>IF($D$3&gt;=K$17,'Inventory Turns'!J4,NA())</f>
        <v>#N/A</v>
      </c>
      <c r="L56" s="19" t="e">
        <f>IF($D$3&gt;=L$17,'Inventory Turns'!K4,NA())</f>
        <v>#N/A</v>
      </c>
      <c r="M56" s="19" t="e">
        <f>IF($D$3&gt;=M$17,'Inventory Turns'!L4,NA())</f>
        <v>#N/A</v>
      </c>
      <c r="N56" s="19" t="e">
        <f>IF($D$3&gt;=N$17,'Inventory Turns'!M4,NA())</f>
        <v>#N/A</v>
      </c>
    </row>
    <row r="57" spans="2:14" x14ac:dyDescent="0.25">
      <c r="B57" s="18" t="s">
        <v>26</v>
      </c>
      <c r="C57" s="19">
        <f>IF($D$3&gt;=C$17,'Inventory Turns'!B5,NA())</f>
        <v>1.7333333333333334</v>
      </c>
      <c r="D57" s="19">
        <f>IF($D$3&gt;=D$17,'Inventory Turns'!C5,NA())</f>
        <v>1.7684210526315789</v>
      </c>
      <c r="E57" s="19">
        <f>IF($D$3&gt;=E$17,'Inventory Turns'!D5,NA())</f>
        <v>1.8</v>
      </c>
      <c r="F57" s="19">
        <f>IF($D$3&gt;=F$17,'Inventory Turns'!E5,NA())</f>
        <v>1.7755102040816326</v>
      </c>
      <c r="G57" s="19">
        <f>IF($D$3&gt;=G$17,'Inventory Turns'!F5,NA())</f>
        <v>1.7714285714285714</v>
      </c>
      <c r="H57" s="19" t="e">
        <f>IF($D$3&gt;=H$17,'Inventory Turns'!G5,NA())</f>
        <v>#N/A</v>
      </c>
      <c r="I57" s="19" t="e">
        <f>IF($D$3&gt;=I$17,'Inventory Turns'!H5,NA())</f>
        <v>#N/A</v>
      </c>
      <c r="J57" s="19" t="e">
        <f>IF($D$3&gt;=J$17,'Inventory Turns'!I5,NA())</f>
        <v>#N/A</v>
      </c>
      <c r="K57" s="19" t="e">
        <f>IF($D$3&gt;=K$17,'Inventory Turns'!J5,NA())</f>
        <v>#N/A</v>
      </c>
      <c r="L57" s="19" t="e">
        <f>IF($D$3&gt;=L$17,'Inventory Turns'!K5,NA())</f>
        <v>#N/A</v>
      </c>
      <c r="M57" s="19" t="e">
        <f>IF($D$3&gt;=M$17,'Inventory Turns'!L5,NA())</f>
        <v>#N/A</v>
      </c>
      <c r="N57" s="19" t="e">
        <f>IF($D$3&gt;=N$17,'Inventory Turns'!M5,NA())</f>
        <v>#N/A</v>
      </c>
    </row>
    <row r="58" spans="2:14" x14ac:dyDescent="0.25">
      <c r="B58" s="18" t="s">
        <v>27</v>
      </c>
      <c r="C58" s="19">
        <f>IF($D$3&gt;=C$17,'Inventory Turns'!B6,NA())</f>
        <v>1.7454545454545454</v>
      </c>
      <c r="D58" s="19">
        <f>IF($D$3&gt;=D$17,'Inventory Turns'!C6,NA())</f>
        <v>1.7739130434782608</v>
      </c>
      <c r="E58" s="19">
        <f>IF($D$3&gt;=E$17,'Inventory Turns'!D6,NA())</f>
        <v>1.8</v>
      </c>
      <c r="F58" s="19">
        <f>IF($D$3&gt;=F$17,'Inventory Turns'!E6,NA())</f>
        <v>1.7796610169491525</v>
      </c>
      <c r="G58" s="19">
        <f>IF($D$3&gt;=G$17,'Inventory Turns'!F6,NA())</f>
        <v>1.819672131147541</v>
      </c>
      <c r="H58" s="19" t="e">
        <f>IF($D$3&gt;=H$17,'Inventory Turns'!G6,NA())</f>
        <v>#N/A</v>
      </c>
      <c r="I58" s="19" t="e">
        <f>IF($D$3&gt;=I$17,'Inventory Turns'!H6,NA())</f>
        <v>#N/A</v>
      </c>
      <c r="J58" s="19" t="e">
        <f>IF($D$3&gt;=J$17,'Inventory Turns'!I6,NA())</f>
        <v>#N/A</v>
      </c>
      <c r="K58" s="19" t="e">
        <f>IF($D$3&gt;=K$17,'Inventory Turns'!J6,NA())</f>
        <v>#N/A</v>
      </c>
      <c r="L58" s="19" t="e">
        <f>IF($D$3&gt;=L$17,'Inventory Turns'!K6,NA())</f>
        <v>#N/A</v>
      </c>
      <c r="M58" s="19" t="e">
        <f>IF($D$3&gt;=M$17,'Inventory Turns'!L6,NA())</f>
        <v>#N/A</v>
      </c>
      <c r="N58" s="19" t="e">
        <f>IF($D$3&gt;=N$17,'Inventory Turns'!M6,NA())</f>
        <v>#N/A</v>
      </c>
    </row>
    <row r="59" spans="2:14" x14ac:dyDescent="0.25">
      <c r="B59" s="18" t="s">
        <v>28</v>
      </c>
      <c r="C59" s="19">
        <f>IF($D$3&gt;=C$17,'Inventory Turns'!B7,NA())</f>
        <v>1.68</v>
      </c>
      <c r="D59" s="19">
        <f>IF($D$3&gt;=D$17,'Inventory Turns'!C7,NA())</f>
        <v>1.6571428571428573</v>
      </c>
      <c r="E59" s="19">
        <f>IF($D$3&gt;=E$17,'Inventory Turns'!D7,NA())</f>
        <v>1.6822429906542056</v>
      </c>
      <c r="F59" s="19">
        <f>IF($D$3&gt;=F$17,'Inventory Turns'!E7,NA())</f>
        <v>1.6909090909090909</v>
      </c>
      <c r="G59" s="19">
        <f>IF($D$3&gt;=G$17,'Inventory Turns'!F7,NA())</f>
        <v>1.7142857142857142</v>
      </c>
      <c r="H59" s="19" t="e">
        <f>IF($D$3&gt;=H$17,'Inventory Turns'!G7,NA())</f>
        <v>#N/A</v>
      </c>
      <c r="I59" s="19" t="e">
        <f>IF($D$3&gt;=I$17,'Inventory Turns'!H7,NA())</f>
        <v>#N/A</v>
      </c>
      <c r="J59" s="19" t="e">
        <f>IF($D$3&gt;=J$17,'Inventory Turns'!I7,NA())</f>
        <v>#N/A</v>
      </c>
      <c r="K59" s="19" t="e">
        <f>IF($D$3&gt;=K$17,'Inventory Turns'!J7,NA())</f>
        <v>#N/A</v>
      </c>
      <c r="L59" s="19" t="e">
        <f>IF($D$3&gt;=L$17,'Inventory Turns'!K7,NA())</f>
        <v>#N/A</v>
      </c>
      <c r="M59" s="19" t="e">
        <f>IF($D$3&gt;=M$17,'Inventory Turns'!L7,NA())</f>
        <v>#N/A</v>
      </c>
      <c r="N59" s="19" t="e">
        <f>IF($D$3&gt;=N$17,'Inventory Turns'!M7,NA())</f>
        <v>#N/A</v>
      </c>
    </row>
    <row r="60" spans="2:14" x14ac:dyDescent="0.25">
      <c r="B60" s="18" t="s">
        <v>29</v>
      </c>
      <c r="C60" s="19">
        <f>IF($D$3&gt;=C$17,'Inventory Turns'!B8,NA())</f>
        <v>1.7739130434782608</v>
      </c>
      <c r="D60" s="19">
        <f>IF($D$3&gt;=D$17,'Inventory Turns'!C8,NA())</f>
        <v>1.7796610169491525</v>
      </c>
      <c r="E60" s="19">
        <f>IF($D$3&gt;=E$17,'Inventory Turns'!D8,NA())</f>
        <v>1.8</v>
      </c>
      <c r="F60" s="19">
        <f>IF($D$3&gt;=F$17,'Inventory Turns'!E8,NA())</f>
        <v>1.819672131147541</v>
      </c>
      <c r="G60" s="19">
        <f>IF($D$3&gt;=G$17,'Inventory Turns'!F8,NA())</f>
        <v>1.8240000000000001</v>
      </c>
      <c r="H60" s="19" t="e">
        <f>IF($D$3&gt;=H$17,'Inventory Turns'!G8,NA())</f>
        <v>#N/A</v>
      </c>
      <c r="I60" s="19" t="e">
        <f>IF($D$3&gt;=I$17,'Inventory Turns'!H8,NA())</f>
        <v>#N/A</v>
      </c>
      <c r="J60" s="19" t="e">
        <f>IF($D$3&gt;=J$17,'Inventory Turns'!I8,NA())</f>
        <v>#N/A</v>
      </c>
      <c r="K60" s="19" t="e">
        <f>IF($D$3&gt;=K$17,'Inventory Turns'!J8,NA())</f>
        <v>#N/A</v>
      </c>
      <c r="L60" s="19" t="e">
        <f>IF($D$3&gt;=L$17,'Inventory Turns'!K8,NA())</f>
        <v>#N/A</v>
      </c>
      <c r="M60" s="19" t="e">
        <f>IF($D$3&gt;=M$17,'Inventory Turns'!L8,NA())</f>
        <v>#N/A</v>
      </c>
      <c r="N60" s="19" t="e">
        <f>IF($D$3&gt;=N$17,'Inventory Turns'!M8,NA())</f>
        <v>#N/A</v>
      </c>
    </row>
    <row r="61" spans="2:14" x14ac:dyDescent="0.25">
      <c r="B61" s="18" t="s">
        <v>2</v>
      </c>
      <c r="C61" s="19">
        <f>IF($D$3&gt;=C$17,'Inventory Turns'!B9,NA())</f>
        <v>1.7475728155339805</v>
      </c>
      <c r="D61" s="19">
        <f>IF($D$3&gt;=D$17,'Inventory Turns'!C9,NA())</f>
        <v>1.7458563535911602</v>
      </c>
      <c r="E61" s="19">
        <f>IF($D$3&gt;=E$17,'Inventory Turns'!D9,NA())</f>
        <v>1.7722419928825623</v>
      </c>
      <c r="F61" s="19">
        <f>IF($D$3&gt;=F$17,'Inventory Turns'!E9,NA())</f>
        <v>1.7685352622061483</v>
      </c>
      <c r="G61" s="19">
        <f>IF($D$3&gt;=G$17,'Inventory Turns'!F9,NA())</f>
        <v>1.7968476357267951</v>
      </c>
      <c r="H61" s="19" t="e">
        <f>IF($D$3&gt;=H$17,'Inventory Turns'!G9,NA())</f>
        <v>#N/A</v>
      </c>
      <c r="I61" s="19" t="e">
        <f>IF($D$3&gt;=I$17,'Inventory Turns'!H9,NA())</f>
        <v>#N/A</v>
      </c>
      <c r="J61" s="19" t="e">
        <f>IF($D$3&gt;=J$17,'Inventory Turns'!I9,NA())</f>
        <v>#N/A</v>
      </c>
      <c r="K61" s="19" t="e">
        <f>IF($D$3&gt;=K$17,'Inventory Turns'!J9,NA())</f>
        <v>#N/A</v>
      </c>
      <c r="L61" s="19" t="e">
        <f>IF($D$3&gt;=L$17,'Inventory Turns'!K9,NA())</f>
        <v>#N/A</v>
      </c>
      <c r="M61" s="19" t="e">
        <f>IF($D$3&gt;=M$17,'Inventory Turns'!L9,NA())</f>
        <v>#N/A</v>
      </c>
      <c r="N61" s="19" t="e">
        <f>IF($D$3&gt;=N$17,'Inventory Turns'!M9,NA())</f>
        <v>#N/A</v>
      </c>
    </row>
    <row r="63" spans="2:14" x14ac:dyDescent="0.25">
      <c r="B63" s="18" t="s">
        <v>43</v>
      </c>
    </row>
    <row r="64" spans="2:14" x14ac:dyDescent="0.25">
      <c r="B64" s="18" t="s">
        <v>43</v>
      </c>
      <c r="C64" s="18" t="s">
        <v>14</v>
      </c>
      <c r="D64" s="18" t="s">
        <v>13</v>
      </c>
      <c r="E64" s="18" t="s">
        <v>12</v>
      </c>
      <c r="F64" s="18" t="s">
        <v>11</v>
      </c>
      <c r="G64" s="18" t="s">
        <v>10</v>
      </c>
      <c r="H64" s="18" t="s">
        <v>9</v>
      </c>
      <c r="I64" s="18" t="s">
        <v>8</v>
      </c>
      <c r="J64" s="18" t="s">
        <v>7</v>
      </c>
      <c r="K64" s="18" t="s">
        <v>6</v>
      </c>
      <c r="L64" s="18" t="s">
        <v>5</v>
      </c>
      <c r="M64" s="18" t="s">
        <v>4</v>
      </c>
      <c r="N64" s="18" t="s">
        <v>3</v>
      </c>
    </row>
    <row r="65" spans="2:14" x14ac:dyDescent="0.25">
      <c r="B65" s="18" t="s">
        <v>25</v>
      </c>
      <c r="C65" s="18">
        <f>IF($D$3&gt;=C$17,'Customer Visits'!B4,NA())</f>
        <v>1200</v>
      </c>
      <c r="D65" s="18">
        <f>IF($D$3&gt;=D$17,'Customer Visits'!C4,NA())</f>
        <v>1250</v>
      </c>
      <c r="E65" s="18">
        <f>IF($D$3&gt;=E$17,'Customer Visits'!D4,NA())</f>
        <v>1300</v>
      </c>
      <c r="F65" s="18">
        <f>IF($D$3&gt;=F$17,'Customer Visits'!E4,NA())</f>
        <v>1180</v>
      </c>
      <c r="G65" s="18">
        <f>IF($D$3&gt;=G$17,'Customer Visits'!F4,NA())</f>
        <v>1225</v>
      </c>
      <c r="H65" s="18" t="e">
        <f>IF($D$3&gt;=H$17,'Customer Visits'!G4,NA())</f>
        <v>#N/A</v>
      </c>
      <c r="I65" s="18" t="e">
        <f>IF($D$3&gt;=I$17,'Customer Visits'!H4,NA())</f>
        <v>#N/A</v>
      </c>
      <c r="J65" s="18" t="e">
        <f>IF($D$3&gt;=J$17,'Customer Visits'!I4,NA())</f>
        <v>#N/A</v>
      </c>
      <c r="K65" s="18" t="e">
        <f>IF($D$3&gt;=K$17,'Customer Visits'!J4,NA())</f>
        <v>#N/A</v>
      </c>
      <c r="L65" s="18" t="e">
        <f>IF($D$3&gt;=L$17,'Customer Visits'!K4,NA())</f>
        <v>#N/A</v>
      </c>
      <c r="M65" s="18" t="e">
        <f>IF($D$3&gt;=M$17,'Customer Visits'!L4,NA())</f>
        <v>#N/A</v>
      </c>
      <c r="N65" s="18" t="e">
        <f>IF($D$3&gt;=N$17,'Customer Visits'!M4,NA())</f>
        <v>#N/A</v>
      </c>
    </row>
    <row r="66" spans="2:14" x14ac:dyDescent="0.25">
      <c r="B66" s="18" t="s">
        <v>26</v>
      </c>
      <c r="C66" s="18">
        <f>IF($D$3&gt;=C$17,'Customer Visits'!B5,NA())</f>
        <v>1100</v>
      </c>
      <c r="D66" s="18">
        <f>IF($D$3&gt;=D$17,'Customer Visits'!C5,NA())</f>
        <v>1125</v>
      </c>
      <c r="E66" s="18">
        <f>IF($D$3&gt;=E$17,'Customer Visits'!D5,NA())</f>
        <v>1150</v>
      </c>
      <c r="F66" s="18">
        <f>IF($D$3&gt;=F$17,'Customer Visits'!E5,NA())</f>
        <v>1080</v>
      </c>
      <c r="G66" s="18">
        <f>IF($D$3&gt;=G$17,'Customer Visits'!F5,NA())</f>
        <v>1120</v>
      </c>
      <c r="H66" s="18" t="e">
        <f>IF($D$3&gt;=H$17,'Customer Visits'!G5,NA())</f>
        <v>#N/A</v>
      </c>
      <c r="I66" s="18" t="e">
        <f>IF($D$3&gt;=I$17,'Customer Visits'!H5,NA())</f>
        <v>#N/A</v>
      </c>
      <c r="J66" s="18" t="e">
        <f>IF($D$3&gt;=J$17,'Customer Visits'!I5,NA())</f>
        <v>#N/A</v>
      </c>
      <c r="K66" s="18" t="e">
        <f>IF($D$3&gt;=K$17,'Customer Visits'!J5,NA())</f>
        <v>#N/A</v>
      </c>
      <c r="L66" s="18" t="e">
        <f>IF($D$3&gt;=L$17,'Customer Visits'!K5,NA())</f>
        <v>#N/A</v>
      </c>
      <c r="M66" s="18" t="e">
        <f>IF($D$3&gt;=M$17,'Customer Visits'!L5,NA())</f>
        <v>#N/A</v>
      </c>
      <c r="N66" s="18" t="e">
        <f>IF($D$3&gt;=N$17,'Customer Visits'!M5,NA())</f>
        <v>#N/A</v>
      </c>
    </row>
    <row r="67" spans="2:14" x14ac:dyDescent="0.25">
      <c r="B67" s="18" t="s">
        <v>27</v>
      </c>
      <c r="C67" s="18">
        <f>IF($D$3&gt;=C$17,'Customer Visits'!B6,NA())</f>
        <v>1300</v>
      </c>
      <c r="D67" s="18">
        <f>IF($D$3&gt;=D$17,'Customer Visits'!C6,NA())</f>
        <v>1350</v>
      </c>
      <c r="E67" s="18">
        <f>IF($D$3&gt;=E$17,'Customer Visits'!D6,NA())</f>
        <v>1400</v>
      </c>
      <c r="F67" s="18">
        <f>IF($D$3&gt;=F$17,'Customer Visits'!E6,NA())</f>
        <v>1380</v>
      </c>
      <c r="G67" s="18">
        <f>IF($D$3&gt;=G$17,'Customer Visits'!F6,NA())</f>
        <v>1425</v>
      </c>
      <c r="H67" s="18" t="e">
        <f>IF($D$3&gt;=H$17,'Customer Visits'!G6,NA())</f>
        <v>#N/A</v>
      </c>
      <c r="I67" s="18" t="e">
        <f>IF($D$3&gt;=I$17,'Customer Visits'!H6,NA())</f>
        <v>#N/A</v>
      </c>
      <c r="J67" s="18" t="e">
        <f>IF($D$3&gt;=J$17,'Customer Visits'!I6,NA())</f>
        <v>#N/A</v>
      </c>
      <c r="K67" s="18" t="e">
        <f>IF($D$3&gt;=K$17,'Customer Visits'!J6,NA())</f>
        <v>#N/A</v>
      </c>
      <c r="L67" s="18" t="e">
        <f>IF($D$3&gt;=L$17,'Customer Visits'!K6,NA())</f>
        <v>#N/A</v>
      </c>
      <c r="M67" s="18" t="e">
        <f>IF($D$3&gt;=M$17,'Customer Visits'!L6,NA())</f>
        <v>#N/A</v>
      </c>
      <c r="N67" s="18" t="e">
        <f>IF($D$3&gt;=N$17,'Customer Visits'!M6,NA())</f>
        <v>#N/A</v>
      </c>
    </row>
    <row r="68" spans="2:14" x14ac:dyDescent="0.25">
      <c r="B68" s="18" t="s">
        <v>28</v>
      </c>
      <c r="C68" s="18">
        <f>IF($D$3&gt;=C$17,'Customer Visits'!B7,NA())</f>
        <v>1150</v>
      </c>
      <c r="D68" s="18">
        <f>IF($D$3&gt;=D$17,'Customer Visits'!C7,NA())</f>
        <v>1180</v>
      </c>
      <c r="E68" s="18">
        <f>IF($D$3&gt;=E$17,'Customer Visits'!D7,NA())</f>
        <v>1200</v>
      </c>
      <c r="F68" s="18">
        <f>IF($D$3&gt;=F$17,'Customer Visits'!E7,NA())</f>
        <v>1170</v>
      </c>
      <c r="G68" s="18">
        <f>IF($D$3&gt;=G$17,'Customer Visits'!F7,NA())</f>
        <v>1190</v>
      </c>
      <c r="H68" s="18" t="e">
        <f>IF($D$3&gt;=H$17,'Customer Visits'!G7,NA())</f>
        <v>#N/A</v>
      </c>
      <c r="I68" s="18" t="e">
        <f>IF($D$3&gt;=I$17,'Customer Visits'!H7,NA())</f>
        <v>#N/A</v>
      </c>
      <c r="J68" s="18" t="e">
        <f>IF($D$3&gt;=J$17,'Customer Visits'!I7,NA())</f>
        <v>#N/A</v>
      </c>
      <c r="K68" s="18" t="e">
        <f>IF($D$3&gt;=K$17,'Customer Visits'!J7,NA())</f>
        <v>#N/A</v>
      </c>
      <c r="L68" s="18" t="e">
        <f>IF($D$3&gt;=L$17,'Customer Visits'!K7,NA())</f>
        <v>#N/A</v>
      </c>
      <c r="M68" s="18" t="e">
        <f>IF($D$3&gt;=M$17,'Customer Visits'!L7,NA())</f>
        <v>#N/A</v>
      </c>
      <c r="N68" s="18" t="e">
        <f>IF($D$3&gt;=N$17,'Customer Visits'!M7,NA())</f>
        <v>#N/A</v>
      </c>
    </row>
    <row r="69" spans="2:14" x14ac:dyDescent="0.25">
      <c r="B69" s="18" t="s">
        <v>29</v>
      </c>
      <c r="C69" s="18">
        <f>IF($D$3&gt;=C$17,'Customer Visits'!B8,NA())</f>
        <v>1400</v>
      </c>
      <c r="D69" s="18">
        <f>IF($D$3&gt;=D$17,'Customer Visits'!C8,NA())</f>
        <v>1450</v>
      </c>
      <c r="E69" s="18">
        <f>IF($D$3&gt;=E$17,'Customer Visits'!D8,NA())</f>
        <v>1500</v>
      </c>
      <c r="F69" s="18">
        <f>IF($D$3&gt;=F$17,'Customer Visits'!E8,NA())</f>
        <v>1480</v>
      </c>
      <c r="G69" s="18">
        <f>IF($D$3&gt;=G$17,'Customer Visits'!F8,NA())</f>
        <v>1525</v>
      </c>
      <c r="H69" s="18" t="e">
        <f>IF($D$3&gt;=H$17,'Customer Visits'!G8,NA())</f>
        <v>#N/A</v>
      </c>
      <c r="I69" s="18" t="e">
        <f>IF($D$3&gt;=I$17,'Customer Visits'!H8,NA())</f>
        <v>#N/A</v>
      </c>
      <c r="J69" s="18" t="e">
        <f>IF($D$3&gt;=J$17,'Customer Visits'!I8,NA())</f>
        <v>#N/A</v>
      </c>
      <c r="K69" s="18" t="e">
        <f>IF($D$3&gt;=K$17,'Customer Visits'!J8,NA())</f>
        <v>#N/A</v>
      </c>
      <c r="L69" s="18" t="e">
        <f>IF($D$3&gt;=L$17,'Customer Visits'!K8,NA())</f>
        <v>#N/A</v>
      </c>
      <c r="M69" s="18" t="e">
        <f>IF($D$3&gt;=M$17,'Customer Visits'!L8,NA())</f>
        <v>#N/A</v>
      </c>
      <c r="N69" s="18" t="e">
        <f>IF($D$3&gt;=N$17,'Customer Visits'!M8,NA())</f>
        <v>#N/A</v>
      </c>
    </row>
    <row r="70" spans="2:14" x14ac:dyDescent="0.25">
      <c r="B70" s="18" t="s">
        <v>2</v>
      </c>
      <c r="C70" s="18">
        <f>IF($D$3&gt;=C$17,'Customer Visits'!B9,NA())</f>
        <v>6150</v>
      </c>
      <c r="D70" s="18">
        <f>IF($D$3&gt;=D$17,'Customer Visits'!C9,NA())</f>
        <v>6355</v>
      </c>
      <c r="E70" s="18">
        <f>IF($D$3&gt;=E$17,'Customer Visits'!D9,NA())</f>
        <v>6550</v>
      </c>
      <c r="F70" s="18">
        <f>IF($D$3&gt;=F$17,'Customer Visits'!E9,NA())</f>
        <v>6290</v>
      </c>
      <c r="G70" s="18">
        <f>IF($D$3&gt;=G$17,'Customer Visits'!F9,NA())</f>
        <v>6485</v>
      </c>
      <c r="H70" s="18" t="e">
        <f>IF($D$3&gt;=H$17,'Customer Visits'!G9,NA())</f>
        <v>#N/A</v>
      </c>
      <c r="I70" s="18" t="e">
        <f>IF($D$3&gt;=I$17,'Customer Visits'!H9,NA())</f>
        <v>#N/A</v>
      </c>
      <c r="J70" s="18" t="e">
        <f>IF($D$3&gt;=J$17,'Customer Visits'!I9,NA())</f>
        <v>#N/A</v>
      </c>
      <c r="K70" s="18" t="e">
        <f>IF($D$3&gt;=K$17,'Customer Visits'!J9,NA())</f>
        <v>#N/A</v>
      </c>
      <c r="L70" s="18" t="e">
        <f>IF($D$3&gt;=L$17,'Customer Visits'!K9,NA())</f>
        <v>#N/A</v>
      </c>
      <c r="M70" s="18" t="e">
        <f>IF($D$3&gt;=M$17,'Customer Visits'!L9,NA())</f>
        <v>#N/A</v>
      </c>
      <c r="N70" s="18" t="e">
        <f>IF($D$3&gt;=N$17,'Customer Visits'!M9,NA())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85" zoomScaleNormal="85" workbookViewId="0">
      <selection activeCell="N8" sqref="N8"/>
    </sheetView>
  </sheetViews>
  <sheetFormatPr defaultRowHeight="15" x14ac:dyDescent="0.25"/>
  <cols>
    <col min="1" max="1" width="17.140625" style="18" customWidth="1"/>
    <col min="2" max="6" width="14.28515625" style="18" customWidth="1"/>
    <col min="7" max="13" width="12.42578125" style="18" customWidth="1"/>
    <col min="14" max="16384" width="9.140625" style="18"/>
  </cols>
  <sheetData>
    <row r="1" spans="1:13" x14ac:dyDescent="0.25">
      <c r="A1" s="27" t="s">
        <v>21</v>
      </c>
    </row>
    <row r="2" spans="1:13" x14ac:dyDescent="0.25">
      <c r="B2" s="18" t="s">
        <v>14</v>
      </c>
      <c r="C2" s="18" t="s">
        <v>13</v>
      </c>
      <c r="D2" s="18" t="s">
        <v>12</v>
      </c>
      <c r="E2" s="18" t="s">
        <v>11</v>
      </c>
      <c r="F2" s="18" t="s">
        <v>10</v>
      </c>
      <c r="G2" s="18" t="s">
        <v>9</v>
      </c>
      <c r="H2" s="18" t="s">
        <v>8</v>
      </c>
      <c r="I2" s="18" t="s">
        <v>7</v>
      </c>
      <c r="J2" s="18" t="s">
        <v>6</v>
      </c>
      <c r="K2" s="18" t="s">
        <v>5</v>
      </c>
      <c r="L2" s="18" t="s">
        <v>4</v>
      </c>
      <c r="M2" s="18" t="s">
        <v>3</v>
      </c>
    </row>
    <row r="3" spans="1:13" x14ac:dyDescent="0.25">
      <c r="A3" s="18" t="s">
        <v>25</v>
      </c>
      <c r="B3">
        <v>25000</v>
      </c>
      <c r="C3">
        <v>28000</v>
      </c>
      <c r="D3">
        <v>30000</v>
      </c>
      <c r="E3">
        <v>26000</v>
      </c>
      <c r="F3">
        <v>27000</v>
      </c>
      <c r="G3">
        <v>29000</v>
      </c>
      <c r="H3">
        <v>31000</v>
      </c>
      <c r="I3">
        <v>32000</v>
      </c>
      <c r="J3">
        <v>30000</v>
      </c>
      <c r="K3">
        <v>28000</v>
      </c>
      <c r="L3">
        <v>27000</v>
      </c>
      <c r="M3">
        <v>33000</v>
      </c>
    </row>
    <row r="4" spans="1:13" x14ac:dyDescent="0.25">
      <c r="A4" s="18" t="s">
        <v>26</v>
      </c>
      <c r="B4">
        <v>22000</v>
      </c>
      <c r="C4">
        <v>24000</v>
      </c>
      <c r="D4">
        <v>26000</v>
      </c>
      <c r="E4">
        <v>25000</v>
      </c>
      <c r="F4">
        <v>27000</v>
      </c>
      <c r="G4">
        <v>28000</v>
      </c>
      <c r="H4">
        <v>29000</v>
      </c>
      <c r="I4">
        <v>31000</v>
      </c>
      <c r="J4">
        <v>30000</v>
      </c>
      <c r="K4">
        <v>28000</v>
      </c>
      <c r="L4">
        <v>27000</v>
      </c>
      <c r="M4">
        <v>32000</v>
      </c>
    </row>
    <row r="5" spans="1:13" x14ac:dyDescent="0.25">
      <c r="A5" s="18" t="s">
        <v>27</v>
      </c>
      <c r="B5">
        <v>28000</v>
      </c>
      <c r="C5">
        <v>30000</v>
      </c>
      <c r="D5">
        <v>32000</v>
      </c>
      <c r="E5">
        <v>31000</v>
      </c>
      <c r="F5">
        <v>33000</v>
      </c>
      <c r="G5">
        <v>34000</v>
      </c>
      <c r="H5">
        <v>35000</v>
      </c>
      <c r="I5">
        <v>36000</v>
      </c>
      <c r="J5">
        <v>33000</v>
      </c>
      <c r="K5">
        <v>32000</v>
      </c>
      <c r="L5">
        <v>31000</v>
      </c>
      <c r="M5">
        <v>37000</v>
      </c>
    </row>
    <row r="6" spans="1:13" x14ac:dyDescent="0.25">
      <c r="A6" s="18" t="s">
        <v>28</v>
      </c>
      <c r="B6">
        <v>25000</v>
      </c>
      <c r="C6">
        <v>26000</v>
      </c>
      <c r="D6">
        <v>27000</v>
      </c>
      <c r="E6">
        <v>28000</v>
      </c>
      <c r="F6">
        <v>29000</v>
      </c>
      <c r="G6">
        <v>30000</v>
      </c>
      <c r="H6">
        <v>31000</v>
      </c>
      <c r="I6">
        <v>32000</v>
      </c>
      <c r="J6">
        <v>31000</v>
      </c>
      <c r="K6">
        <v>30000</v>
      </c>
      <c r="L6">
        <v>29000</v>
      </c>
      <c r="M6">
        <v>33000</v>
      </c>
    </row>
    <row r="7" spans="1:13" x14ac:dyDescent="0.25">
      <c r="A7" s="18" t="s">
        <v>29</v>
      </c>
      <c r="B7">
        <v>30000</v>
      </c>
      <c r="C7">
        <v>31000</v>
      </c>
      <c r="D7">
        <v>32000</v>
      </c>
      <c r="E7">
        <v>33000</v>
      </c>
      <c r="F7">
        <v>34000</v>
      </c>
      <c r="G7">
        <v>35000</v>
      </c>
      <c r="H7">
        <v>36000</v>
      </c>
      <c r="I7">
        <v>37000</v>
      </c>
      <c r="J7">
        <v>36000</v>
      </c>
      <c r="K7">
        <v>35000</v>
      </c>
      <c r="L7">
        <v>34000</v>
      </c>
      <c r="M7">
        <v>38000</v>
      </c>
    </row>
    <row r="8" spans="1:13" x14ac:dyDescent="0.25">
      <c r="A8" s="18" t="s">
        <v>2</v>
      </c>
      <c r="B8" s="18">
        <f>SUM(B3:B7)</f>
        <v>130000</v>
      </c>
      <c r="C8" s="18">
        <f t="shared" ref="C8:M8" si="0">SUM(C3:C7)</f>
        <v>139000</v>
      </c>
      <c r="D8" s="18">
        <f t="shared" si="0"/>
        <v>147000</v>
      </c>
      <c r="E8" s="18">
        <f t="shared" si="0"/>
        <v>143000</v>
      </c>
      <c r="F8" s="18">
        <f t="shared" si="0"/>
        <v>150000</v>
      </c>
      <c r="G8" s="18">
        <f t="shared" si="0"/>
        <v>156000</v>
      </c>
      <c r="H8" s="18">
        <f t="shared" si="0"/>
        <v>162000</v>
      </c>
      <c r="I8" s="18">
        <f t="shared" si="0"/>
        <v>168000</v>
      </c>
      <c r="J8" s="18">
        <f t="shared" si="0"/>
        <v>160000</v>
      </c>
      <c r="K8" s="18">
        <f t="shared" si="0"/>
        <v>153000</v>
      </c>
      <c r="L8" s="18">
        <f t="shared" si="0"/>
        <v>148000</v>
      </c>
      <c r="M8" s="18">
        <f t="shared" si="0"/>
        <v>173000</v>
      </c>
    </row>
    <row r="9" spans="1:13" x14ac:dyDescent="0.25">
      <c r="H9" s="22"/>
    </row>
    <row r="10" spans="1:13" x14ac:dyDescent="0.25">
      <c r="H10" s="22"/>
      <c r="I10" s="22"/>
    </row>
    <row r="11" spans="1:13" x14ac:dyDescent="0.25">
      <c r="G11" s="22"/>
      <c r="H11" s="22"/>
      <c r="I11" s="22"/>
    </row>
    <row r="12" spans="1:13" x14ac:dyDescent="0.25">
      <c r="G12" s="22"/>
      <c r="H12" s="22"/>
      <c r="I12" s="22"/>
    </row>
    <row r="13" spans="1:13" x14ac:dyDescent="0.25">
      <c r="G13" s="22"/>
      <c r="H13" s="22"/>
      <c r="I13" s="22"/>
    </row>
    <row r="14" spans="1:13" x14ac:dyDescent="0.25">
      <c r="G14" s="22"/>
      <c r="H14" s="22"/>
      <c r="I14" s="22"/>
    </row>
    <row r="15" spans="1:13" x14ac:dyDescent="0.25">
      <c r="G15" s="22"/>
      <c r="H15" s="22"/>
      <c r="I15" s="22"/>
    </row>
    <row r="16" spans="1:13" x14ac:dyDescent="0.25">
      <c r="G16" s="22"/>
      <c r="H16" s="22"/>
      <c r="I16" s="22"/>
    </row>
    <row r="17" spans="7:9" x14ac:dyDescent="0.25">
      <c r="G17" s="22"/>
      <c r="H17" s="22"/>
      <c r="I17" s="22"/>
    </row>
    <row r="18" spans="7:9" x14ac:dyDescent="0.25">
      <c r="G18" s="22"/>
      <c r="H18" s="22"/>
      <c r="I18" s="22"/>
    </row>
    <row r="19" spans="7:9" x14ac:dyDescent="0.25">
      <c r="G19" s="22"/>
      <c r="H19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zoomScale="85" zoomScaleNormal="85" workbookViewId="0">
      <selection activeCell="A3" sqref="A3:A8"/>
    </sheetView>
  </sheetViews>
  <sheetFormatPr defaultRowHeight="15" x14ac:dyDescent="0.25"/>
  <cols>
    <col min="1" max="1" width="7.42578125" style="18" bestFit="1" customWidth="1"/>
    <col min="2" max="9" width="10.28515625" style="18" bestFit="1" customWidth="1"/>
    <col min="10" max="10" width="11" style="18" customWidth="1"/>
    <col min="11" max="11" width="10.28515625" style="18" bestFit="1" customWidth="1"/>
    <col min="12" max="13" width="10.42578125" style="18" customWidth="1"/>
    <col min="14" max="16384" width="9.140625" style="18"/>
  </cols>
  <sheetData>
    <row r="2" spans="1:13" x14ac:dyDescent="0.25">
      <c r="B2" s="18" t="s">
        <v>14</v>
      </c>
      <c r="C2" s="18" t="s">
        <v>13</v>
      </c>
      <c r="D2" s="18" t="s">
        <v>12</v>
      </c>
      <c r="E2" s="18" t="s">
        <v>11</v>
      </c>
      <c r="F2" s="18" t="s">
        <v>10</v>
      </c>
      <c r="G2" s="18" t="s">
        <v>9</v>
      </c>
      <c r="H2" s="18" t="s">
        <v>8</v>
      </c>
      <c r="I2" s="18" t="s">
        <v>7</v>
      </c>
      <c r="J2" s="18" t="s">
        <v>6</v>
      </c>
      <c r="K2" s="18" t="s">
        <v>5</v>
      </c>
      <c r="L2" s="18" t="s">
        <v>4</v>
      </c>
      <c r="M2" s="18" t="s">
        <v>3</v>
      </c>
    </row>
    <row r="3" spans="1:13" x14ac:dyDescent="0.25">
      <c r="A3" s="18" t="s">
        <v>25</v>
      </c>
      <c r="B3">
        <v>15000</v>
      </c>
      <c r="C3">
        <v>16000</v>
      </c>
      <c r="D3">
        <v>17000</v>
      </c>
      <c r="E3">
        <v>15500</v>
      </c>
      <c r="F3">
        <v>16500</v>
      </c>
      <c r="G3">
        <v>17500</v>
      </c>
      <c r="H3">
        <v>18000</v>
      </c>
      <c r="I3">
        <v>18500</v>
      </c>
      <c r="J3">
        <v>17000</v>
      </c>
      <c r="K3">
        <v>16000</v>
      </c>
      <c r="L3">
        <v>15500</v>
      </c>
      <c r="M3">
        <v>19000</v>
      </c>
    </row>
    <row r="4" spans="1:13" x14ac:dyDescent="0.25">
      <c r="A4" s="18" t="s">
        <v>26</v>
      </c>
      <c r="B4">
        <v>13000</v>
      </c>
      <c r="C4">
        <v>14000</v>
      </c>
      <c r="D4">
        <v>15000</v>
      </c>
      <c r="E4">
        <v>14500</v>
      </c>
      <c r="F4">
        <v>15500</v>
      </c>
      <c r="G4">
        <v>16000</v>
      </c>
      <c r="H4">
        <v>16500</v>
      </c>
      <c r="I4">
        <v>17000</v>
      </c>
      <c r="J4">
        <v>16500</v>
      </c>
      <c r="K4">
        <v>16000</v>
      </c>
      <c r="L4">
        <v>15500</v>
      </c>
      <c r="M4">
        <v>17500</v>
      </c>
    </row>
    <row r="5" spans="1:13" x14ac:dyDescent="0.25">
      <c r="A5" s="18" t="s">
        <v>27</v>
      </c>
      <c r="B5">
        <v>16000</v>
      </c>
      <c r="C5">
        <v>17000</v>
      </c>
      <c r="D5">
        <v>18000</v>
      </c>
      <c r="E5">
        <v>17500</v>
      </c>
      <c r="F5">
        <v>18500</v>
      </c>
      <c r="G5">
        <v>19000</v>
      </c>
      <c r="H5">
        <v>19500</v>
      </c>
      <c r="I5">
        <v>20000</v>
      </c>
      <c r="J5">
        <v>18500</v>
      </c>
      <c r="K5">
        <v>18000</v>
      </c>
      <c r="L5">
        <v>17500</v>
      </c>
      <c r="M5">
        <v>21000</v>
      </c>
    </row>
    <row r="6" spans="1:13" x14ac:dyDescent="0.25">
      <c r="A6" s="18" t="s">
        <v>28</v>
      </c>
      <c r="B6">
        <v>14000</v>
      </c>
      <c r="C6">
        <v>14500</v>
      </c>
      <c r="D6">
        <v>15000</v>
      </c>
      <c r="E6">
        <v>15500</v>
      </c>
      <c r="F6">
        <v>16000</v>
      </c>
      <c r="G6">
        <v>16500</v>
      </c>
      <c r="H6">
        <v>17000</v>
      </c>
      <c r="I6">
        <v>17500</v>
      </c>
      <c r="J6">
        <v>17000</v>
      </c>
      <c r="K6">
        <v>16500</v>
      </c>
      <c r="L6">
        <v>16000</v>
      </c>
      <c r="M6">
        <v>18000</v>
      </c>
    </row>
    <row r="7" spans="1:13" x14ac:dyDescent="0.25">
      <c r="A7" s="18" t="s">
        <v>29</v>
      </c>
      <c r="B7">
        <v>17000</v>
      </c>
      <c r="C7">
        <v>17500</v>
      </c>
      <c r="D7">
        <v>18000</v>
      </c>
      <c r="E7">
        <v>18500</v>
      </c>
      <c r="F7">
        <v>19000</v>
      </c>
      <c r="G7">
        <v>19500</v>
      </c>
      <c r="H7">
        <v>20000</v>
      </c>
      <c r="I7">
        <v>20500</v>
      </c>
      <c r="J7">
        <v>20000</v>
      </c>
      <c r="K7">
        <v>19500</v>
      </c>
      <c r="L7">
        <v>19000</v>
      </c>
      <c r="M7">
        <v>21000</v>
      </c>
    </row>
    <row r="8" spans="1:13" x14ac:dyDescent="0.25">
      <c r="A8" s="18" t="s">
        <v>2</v>
      </c>
      <c r="B8" s="25">
        <f>SUM(B3:B7)</f>
        <v>75000</v>
      </c>
      <c r="C8" s="25">
        <f t="shared" ref="C8:M8" si="0">SUM(C3:C7)</f>
        <v>79000</v>
      </c>
      <c r="D8" s="25">
        <f t="shared" si="0"/>
        <v>83000</v>
      </c>
      <c r="E8" s="25">
        <f t="shared" si="0"/>
        <v>81500</v>
      </c>
      <c r="F8" s="25">
        <f t="shared" si="0"/>
        <v>85500</v>
      </c>
      <c r="G8" s="25">
        <f t="shared" si="0"/>
        <v>88500</v>
      </c>
      <c r="H8" s="25">
        <f t="shared" si="0"/>
        <v>91000</v>
      </c>
      <c r="I8" s="25">
        <f t="shared" si="0"/>
        <v>93500</v>
      </c>
      <c r="J8" s="25">
        <f t="shared" si="0"/>
        <v>89000</v>
      </c>
      <c r="K8" s="25">
        <f t="shared" si="0"/>
        <v>86000</v>
      </c>
      <c r="L8" s="25">
        <f t="shared" si="0"/>
        <v>83500</v>
      </c>
      <c r="M8" s="25">
        <f t="shared" si="0"/>
        <v>96500</v>
      </c>
    </row>
    <row r="18" spans="1:13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/>
    </row>
    <row r="24" spans="1:13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A2" sqref="A2"/>
    </sheetView>
  </sheetViews>
  <sheetFormatPr defaultRowHeight="15" x14ac:dyDescent="0.25"/>
  <cols>
    <col min="1" max="1" width="9.140625" style="18"/>
    <col min="2" max="13" width="13.85546875" style="18" customWidth="1"/>
    <col min="14" max="16384" width="9.140625" style="18"/>
  </cols>
  <sheetData>
    <row r="1" spans="1:13" x14ac:dyDescent="0.25">
      <c r="A1" s="27" t="s">
        <v>20</v>
      </c>
    </row>
    <row r="2" spans="1:13" x14ac:dyDescent="0.25">
      <c r="B2" s="18" t="s">
        <v>14</v>
      </c>
      <c r="C2" s="18" t="s">
        <v>13</v>
      </c>
      <c r="D2" s="18" t="s">
        <v>12</v>
      </c>
      <c r="E2" s="18" t="s">
        <v>11</v>
      </c>
      <c r="F2" s="18" t="s">
        <v>10</v>
      </c>
      <c r="G2" s="18" t="s">
        <v>9</v>
      </c>
      <c r="H2" s="18" t="s">
        <v>8</v>
      </c>
      <c r="I2" s="18" t="s">
        <v>7</v>
      </c>
      <c r="J2" s="18" t="s">
        <v>6</v>
      </c>
      <c r="K2" s="18" t="s">
        <v>5</v>
      </c>
      <c r="L2" s="18" t="s">
        <v>4</v>
      </c>
      <c r="M2" s="18" t="s">
        <v>3</v>
      </c>
    </row>
    <row r="3" spans="1:13" x14ac:dyDescent="0.25">
      <c r="A3" s="18" t="s">
        <v>25</v>
      </c>
      <c r="B3" s="22">
        <f>Revenue!B3-Costs!B3</f>
        <v>10000</v>
      </c>
      <c r="C3" s="22">
        <f>Revenue!C3-Costs!C3</f>
        <v>12000</v>
      </c>
      <c r="D3" s="22">
        <f>Revenue!D3-Costs!D3</f>
        <v>13000</v>
      </c>
      <c r="E3" s="22">
        <f>Revenue!E3-Costs!E3</f>
        <v>10500</v>
      </c>
      <c r="F3" s="22">
        <f>Revenue!F3-Costs!F3</f>
        <v>10500</v>
      </c>
      <c r="G3" s="22">
        <f>Revenue!G3-Costs!G3</f>
        <v>11500</v>
      </c>
      <c r="H3" s="22">
        <f>Revenue!H3-Costs!H3</f>
        <v>13000</v>
      </c>
      <c r="I3" s="22">
        <f>Revenue!I3-Costs!I3</f>
        <v>13500</v>
      </c>
      <c r="J3" s="22">
        <f>Revenue!J3-Costs!J3</f>
        <v>13000</v>
      </c>
      <c r="K3" s="22">
        <f>Revenue!K3-Costs!K3</f>
        <v>12000</v>
      </c>
      <c r="L3" s="22">
        <f>Revenue!L3-Costs!L3</f>
        <v>11500</v>
      </c>
      <c r="M3" s="22">
        <f>Revenue!M3-Costs!M3</f>
        <v>14000</v>
      </c>
    </row>
    <row r="4" spans="1:13" x14ac:dyDescent="0.25">
      <c r="A4" s="18" t="s">
        <v>26</v>
      </c>
      <c r="B4" s="22">
        <f>Revenue!B4-Costs!B4</f>
        <v>9000</v>
      </c>
      <c r="C4" s="22">
        <f>Revenue!C4-Costs!C4</f>
        <v>10000</v>
      </c>
      <c r="D4" s="22">
        <f>Revenue!D4-Costs!D4</f>
        <v>11000</v>
      </c>
      <c r="E4" s="22">
        <f>Revenue!E4-Costs!E4</f>
        <v>10500</v>
      </c>
      <c r="F4" s="22">
        <f>Revenue!F4-Costs!F4</f>
        <v>11500</v>
      </c>
      <c r="G4" s="22">
        <f>Revenue!G4-Costs!G4</f>
        <v>12000</v>
      </c>
      <c r="H4" s="22">
        <f>Revenue!H4-Costs!H4</f>
        <v>12500</v>
      </c>
      <c r="I4" s="22">
        <f>Revenue!I4-Costs!I4</f>
        <v>14000</v>
      </c>
      <c r="J4" s="22">
        <f>Revenue!J4-Costs!J4</f>
        <v>13500</v>
      </c>
      <c r="K4" s="22">
        <f>Revenue!K4-Costs!K4</f>
        <v>12000</v>
      </c>
      <c r="L4" s="22">
        <f>Revenue!L4-Costs!L4</f>
        <v>11500</v>
      </c>
      <c r="M4" s="22">
        <f>Revenue!M4-Costs!M4</f>
        <v>14500</v>
      </c>
    </row>
    <row r="5" spans="1:13" x14ac:dyDescent="0.25">
      <c r="A5" s="18" t="s">
        <v>27</v>
      </c>
      <c r="B5" s="22">
        <f>Revenue!B5-Costs!B5</f>
        <v>12000</v>
      </c>
      <c r="C5" s="22">
        <f>Revenue!C5-Costs!C5</f>
        <v>13000</v>
      </c>
      <c r="D5" s="22">
        <f>Revenue!D5-Costs!D5</f>
        <v>14000</v>
      </c>
      <c r="E5" s="22">
        <f>Revenue!E5-Costs!E5</f>
        <v>13500</v>
      </c>
      <c r="F5" s="22">
        <f>Revenue!F5-Costs!F5</f>
        <v>14500</v>
      </c>
      <c r="G5" s="22">
        <f>Revenue!G5-Costs!G5</f>
        <v>15000</v>
      </c>
      <c r="H5" s="22">
        <f>Revenue!H5-Costs!H5</f>
        <v>15500</v>
      </c>
      <c r="I5" s="22">
        <f>Revenue!I5-Costs!I5</f>
        <v>16000</v>
      </c>
      <c r="J5" s="22">
        <f>Revenue!J5-Costs!J5</f>
        <v>14500</v>
      </c>
      <c r="K5" s="22">
        <f>Revenue!K5-Costs!K5</f>
        <v>14000</v>
      </c>
      <c r="L5" s="22">
        <f>Revenue!L5-Costs!L5</f>
        <v>13500</v>
      </c>
      <c r="M5" s="22">
        <f>Revenue!M5-Costs!M5</f>
        <v>16000</v>
      </c>
    </row>
    <row r="6" spans="1:13" x14ac:dyDescent="0.25">
      <c r="A6" s="18" t="s">
        <v>28</v>
      </c>
      <c r="B6" s="22">
        <f>Revenue!B6-Costs!B6</f>
        <v>11000</v>
      </c>
      <c r="C6" s="22">
        <f>Revenue!C6-Costs!C6</f>
        <v>11500</v>
      </c>
      <c r="D6" s="22">
        <f>Revenue!D6-Costs!D6</f>
        <v>12000</v>
      </c>
      <c r="E6" s="22">
        <f>Revenue!E6-Costs!E6</f>
        <v>12500</v>
      </c>
      <c r="F6" s="22">
        <f>Revenue!F6-Costs!F6</f>
        <v>13000</v>
      </c>
      <c r="G6" s="22">
        <f>Revenue!G6-Costs!G6</f>
        <v>13500</v>
      </c>
      <c r="H6" s="22">
        <f>Revenue!H6-Costs!H6</f>
        <v>14000</v>
      </c>
      <c r="I6" s="22">
        <f>Revenue!I6-Costs!I6</f>
        <v>14500</v>
      </c>
      <c r="J6" s="22">
        <f>Revenue!J6-Costs!J6</f>
        <v>14000</v>
      </c>
      <c r="K6" s="22">
        <f>Revenue!K6-Costs!K6</f>
        <v>13500</v>
      </c>
      <c r="L6" s="22">
        <f>Revenue!L6-Costs!L6</f>
        <v>13000</v>
      </c>
      <c r="M6" s="22">
        <f>Revenue!M6-Costs!M6</f>
        <v>15000</v>
      </c>
    </row>
    <row r="7" spans="1:13" x14ac:dyDescent="0.25">
      <c r="A7" s="18" t="s">
        <v>29</v>
      </c>
      <c r="B7" s="22">
        <f>Revenue!B7-Costs!B7</f>
        <v>13000</v>
      </c>
      <c r="C7" s="22">
        <f>Revenue!C7-Costs!C7</f>
        <v>13500</v>
      </c>
      <c r="D7" s="22">
        <f>Revenue!D7-Costs!D7</f>
        <v>14000</v>
      </c>
      <c r="E7" s="22">
        <f>Revenue!E7-Costs!E7</f>
        <v>14500</v>
      </c>
      <c r="F7" s="22">
        <f>Revenue!F7-Costs!F7</f>
        <v>15000</v>
      </c>
      <c r="G7" s="22">
        <f>Revenue!G7-Costs!G7</f>
        <v>15500</v>
      </c>
      <c r="H7" s="22">
        <f>Revenue!H7-Costs!H7</f>
        <v>16000</v>
      </c>
      <c r="I7" s="22">
        <f>Revenue!I7-Costs!I7</f>
        <v>16500</v>
      </c>
      <c r="J7" s="22">
        <f>Revenue!J7-Costs!J7</f>
        <v>16000</v>
      </c>
      <c r="K7" s="22">
        <f>Revenue!K7-Costs!K7</f>
        <v>15500</v>
      </c>
      <c r="L7" s="22">
        <f>Revenue!L7-Costs!L7</f>
        <v>15000</v>
      </c>
      <c r="M7" s="22">
        <f>Revenue!M7-Costs!M7</f>
        <v>17000</v>
      </c>
    </row>
    <row r="8" spans="1:13" x14ac:dyDescent="0.25">
      <c r="A8" s="18" t="s">
        <v>2</v>
      </c>
      <c r="B8" s="22">
        <f>Revenue!B8-Costs!B8</f>
        <v>55000</v>
      </c>
      <c r="C8" s="22">
        <f>Revenue!C8-Costs!C8</f>
        <v>60000</v>
      </c>
      <c r="D8" s="22">
        <f>Revenue!D8-Costs!D8</f>
        <v>64000</v>
      </c>
      <c r="E8" s="22">
        <f>Revenue!E8-Costs!E8</f>
        <v>61500</v>
      </c>
      <c r="F8" s="22">
        <f>Revenue!F8-Costs!F8</f>
        <v>64500</v>
      </c>
      <c r="G8" s="22">
        <f>Revenue!G8-Costs!G8</f>
        <v>67500</v>
      </c>
      <c r="H8" s="22">
        <f>Revenue!H8-Costs!H8</f>
        <v>71000</v>
      </c>
      <c r="I8" s="22">
        <f>Revenue!I8-Costs!I8</f>
        <v>74500</v>
      </c>
      <c r="J8" s="22">
        <f>Revenue!J8-Costs!J8</f>
        <v>71000</v>
      </c>
      <c r="K8" s="22">
        <f>Revenue!K8-Costs!K8</f>
        <v>67000</v>
      </c>
      <c r="L8" s="22">
        <f>Revenue!L8-Costs!L8</f>
        <v>64500</v>
      </c>
      <c r="M8" s="22">
        <f>Revenue!M8-Costs!M8</f>
        <v>76500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23" sqref="D23"/>
    </sheetView>
  </sheetViews>
  <sheetFormatPr defaultRowHeight="15" x14ac:dyDescent="0.25"/>
  <cols>
    <col min="1" max="1" width="17.140625" style="18" customWidth="1"/>
    <col min="2" max="3" width="11.7109375" style="18" customWidth="1"/>
    <col min="4" max="4" width="12.7109375" style="18" customWidth="1"/>
    <col min="5" max="13" width="11.7109375" style="18" customWidth="1"/>
    <col min="14" max="16384" width="9.140625" style="18"/>
  </cols>
  <sheetData>
    <row r="1" spans="1:13" x14ac:dyDescent="0.25">
      <c r="A1" s="27" t="s">
        <v>16</v>
      </c>
    </row>
    <row r="2" spans="1:13" x14ac:dyDescent="0.25">
      <c r="B2" s="18" t="s">
        <v>14</v>
      </c>
      <c r="C2" s="18" t="s">
        <v>13</v>
      </c>
      <c r="D2" s="18" t="s">
        <v>12</v>
      </c>
      <c r="E2" s="18" t="s">
        <v>11</v>
      </c>
      <c r="F2" s="18" t="s">
        <v>10</v>
      </c>
      <c r="G2" s="18" t="s">
        <v>9</v>
      </c>
      <c r="H2" s="18" t="s">
        <v>8</v>
      </c>
      <c r="I2" s="18" t="s">
        <v>7</v>
      </c>
      <c r="J2" s="18" t="s">
        <v>6</v>
      </c>
      <c r="K2" s="18" t="s">
        <v>5</v>
      </c>
      <c r="L2" s="18" t="s">
        <v>4</v>
      </c>
      <c r="M2" s="18" t="s">
        <v>3</v>
      </c>
    </row>
    <row r="3" spans="1:13" x14ac:dyDescent="0.25">
      <c r="A3" s="18" t="s">
        <v>25</v>
      </c>
      <c r="B3">
        <v>100000</v>
      </c>
      <c r="C3">
        <v>110000</v>
      </c>
      <c r="D3">
        <v>115000</v>
      </c>
      <c r="E3">
        <v>105000</v>
      </c>
      <c r="F3">
        <v>107000</v>
      </c>
      <c r="G3">
        <v>112000</v>
      </c>
      <c r="H3">
        <v>115000</v>
      </c>
      <c r="I3">
        <v>118000</v>
      </c>
      <c r="J3">
        <v>115000</v>
      </c>
      <c r="K3">
        <v>110000</v>
      </c>
      <c r="L3">
        <v>107000</v>
      </c>
      <c r="M3">
        <v>120000</v>
      </c>
    </row>
    <row r="4" spans="1:13" x14ac:dyDescent="0.25">
      <c r="A4" s="18" t="s">
        <v>26</v>
      </c>
      <c r="B4" s="28">
        <v>90000</v>
      </c>
      <c r="C4" s="28">
        <v>95000</v>
      </c>
      <c r="D4" s="28">
        <v>100000</v>
      </c>
      <c r="E4" s="28">
        <v>98000</v>
      </c>
      <c r="F4" s="28">
        <v>105000</v>
      </c>
      <c r="G4" s="28">
        <v>107000</v>
      </c>
      <c r="H4" s="28">
        <v>110000</v>
      </c>
      <c r="I4" s="28">
        <v>115000</v>
      </c>
      <c r="J4" s="28">
        <v>112000</v>
      </c>
      <c r="K4" s="28">
        <v>110000</v>
      </c>
      <c r="L4" s="28">
        <v>107000</v>
      </c>
      <c r="M4" s="28">
        <v>118000</v>
      </c>
    </row>
    <row r="5" spans="1:13" x14ac:dyDescent="0.25">
      <c r="A5" s="18" t="s">
        <v>27</v>
      </c>
      <c r="B5">
        <v>110000</v>
      </c>
      <c r="C5">
        <v>115000</v>
      </c>
      <c r="D5">
        <v>120000</v>
      </c>
      <c r="E5">
        <v>118000</v>
      </c>
      <c r="F5">
        <v>122000</v>
      </c>
      <c r="G5">
        <v>125000</v>
      </c>
      <c r="H5">
        <v>128000</v>
      </c>
      <c r="I5">
        <v>130000</v>
      </c>
      <c r="J5">
        <v>122000</v>
      </c>
      <c r="K5">
        <v>120000</v>
      </c>
      <c r="L5">
        <v>118000</v>
      </c>
      <c r="M5">
        <v>135000</v>
      </c>
    </row>
    <row r="6" spans="1:13" x14ac:dyDescent="0.25">
      <c r="A6" s="18" t="s">
        <v>28</v>
      </c>
      <c r="B6">
        <v>100000</v>
      </c>
      <c r="C6">
        <v>105000</v>
      </c>
      <c r="D6">
        <v>107000</v>
      </c>
      <c r="E6">
        <v>110000</v>
      </c>
      <c r="F6">
        <v>112000</v>
      </c>
      <c r="G6">
        <v>115000</v>
      </c>
      <c r="H6">
        <v>118000</v>
      </c>
      <c r="I6">
        <v>120000</v>
      </c>
      <c r="J6">
        <v>118000</v>
      </c>
      <c r="K6">
        <v>115000</v>
      </c>
      <c r="L6">
        <v>112000</v>
      </c>
      <c r="M6">
        <v>122000</v>
      </c>
    </row>
    <row r="7" spans="1:13" x14ac:dyDescent="0.25">
      <c r="A7" s="18" t="s">
        <v>29</v>
      </c>
      <c r="B7">
        <v>115000</v>
      </c>
      <c r="C7">
        <v>118000</v>
      </c>
      <c r="D7">
        <v>120000</v>
      </c>
      <c r="E7">
        <v>122000</v>
      </c>
      <c r="F7">
        <v>125000</v>
      </c>
      <c r="G7">
        <v>128000</v>
      </c>
      <c r="H7">
        <v>130000</v>
      </c>
      <c r="I7">
        <v>132000</v>
      </c>
      <c r="J7">
        <v>130000</v>
      </c>
      <c r="K7">
        <v>128000</v>
      </c>
      <c r="L7">
        <v>125000</v>
      </c>
      <c r="M7">
        <v>135000</v>
      </c>
    </row>
    <row r="8" spans="1:13" x14ac:dyDescent="0.25">
      <c r="A8" s="18" t="s">
        <v>39</v>
      </c>
      <c r="B8" s="28">
        <f t="shared" ref="B8:M8" si="0">SUM(B3:B7)</f>
        <v>515000</v>
      </c>
      <c r="C8" s="28">
        <f t="shared" si="0"/>
        <v>543000</v>
      </c>
      <c r="D8" s="28">
        <f t="shared" si="0"/>
        <v>562000</v>
      </c>
      <c r="E8" s="28">
        <f t="shared" si="0"/>
        <v>553000</v>
      </c>
      <c r="F8" s="28">
        <f t="shared" si="0"/>
        <v>571000</v>
      </c>
      <c r="G8" s="28">
        <f t="shared" si="0"/>
        <v>587000</v>
      </c>
      <c r="H8" s="28">
        <f t="shared" si="0"/>
        <v>601000</v>
      </c>
      <c r="I8" s="28">
        <f t="shared" si="0"/>
        <v>615000</v>
      </c>
      <c r="J8" s="28">
        <f t="shared" si="0"/>
        <v>597000</v>
      </c>
      <c r="K8" s="28">
        <f t="shared" si="0"/>
        <v>583000</v>
      </c>
      <c r="L8" s="28">
        <f t="shared" si="0"/>
        <v>569000</v>
      </c>
      <c r="M8" s="28">
        <f t="shared" si="0"/>
        <v>630000</v>
      </c>
    </row>
    <row r="15" spans="1:13" x14ac:dyDescent="0.25">
      <c r="A15"/>
      <c r="B15"/>
      <c r="C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5" zoomScaleNormal="85" workbookViewId="0">
      <selection activeCell="A4" sqref="A4:A8"/>
    </sheetView>
  </sheetViews>
  <sheetFormatPr defaultRowHeight="15" x14ac:dyDescent="0.25"/>
  <cols>
    <col min="1" max="1" width="17.140625" style="18" customWidth="1"/>
    <col min="2" max="5" width="12.7109375" style="18" customWidth="1"/>
    <col min="6" max="16384" width="9.140625" style="18"/>
  </cols>
  <sheetData>
    <row r="1" spans="1:13" x14ac:dyDescent="0.25">
      <c r="A1" s="27" t="s">
        <v>15</v>
      </c>
    </row>
    <row r="3" spans="1:13" x14ac:dyDescent="0.25">
      <c r="B3" s="18" t="s">
        <v>14</v>
      </c>
      <c r="C3" s="18" t="s">
        <v>13</v>
      </c>
      <c r="D3" s="18" t="s">
        <v>12</v>
      </c>
      <c r="E3" s="18" t="s">
        <v>11</v>
      </c>
      <c r="F3" s="18" t="s">
        <v>10</v>
      </c>
      <c r="G3" s="18" t="s">
        <v>9</v>
      </c>
      <c r="H3" s="18" t="s">
        <v>8</v>
      </c>
      <c r="I3" s="18" t="s">
        <v>7</v>
      </c>
      <c r="J3" s="18" t="s">
        <v>6</v>
      </c>
      <c r="K3" s="18" t="s">
        <v>5</v>
      </c>
      <c r="L3" s="18" t="s">
        <v>4</v>
      </c>
      <c r="M3" s="18" t="s">
        <v>3</v>
      </c>
    </row>
    <row r="4" spans="1:13" x14ac:dyDescent="0.25">
      <c r="A4" s="18" t="s">
        <v>25</v>
      </c>
      <c r="B4" s="30">
        <f>((Costs!B3*12)/Inventory!B3)</f>
        <v>1.8</v>
      </c>
      <c r="C4" s="30">
        <f>((Costs!C3*12)/Inventory!C3)</f>
        <v>1.7454545454545454</v>
      </c>
      <c r="D4" s="30">
        <f>((Costs!D3*12)/Inventory!D3)</f>
        <v>1.7739130434782608</v>
      </c>
      <c r="E4" s="30">
        <f>((Costs!E3*12)/Inventory!E3)</f>
        <v>1.7714285714285714</v>
      </c>
      <c r="F4" s="30">
        <f>((Costs!F3*12)/Inventory!F3)</f>
        <v>1.8504672897196262</v>
      </c>
      <c r="G4" s="30">
        <f>((Costs!G3*12)/Inventory!G3)</f>
        <v>1.875</v>
      </c>
      <c r="H4" s="30">
        <f>((Costs!H3*12)/Inventory!H3)</f>
        <v>1.8782608695652174</v>
      </c>
      <c r="I4" s="30">
        <f>((Costs!I3*12)/Inventory!I3)</f>
        <v>1.8813559322033899</v>
      </c>
      <c r="J4" s="30">
        <f>((Costs!J3*12)/Inventory!J3)</f>
        <v>1.7739130434782608</v>
      </c>
      <c r="K4" s="30">
        <f>((Costs!K3*12)/Inventory!K3)</f>
        <v>1.7454545454545454</v>
      </c>
      <c r="L4" s="30">
        <f>((Costs!L3*12)/Inventory!L3)</f>
        <v>1.7383177570093458</v>
      </c>
      <c r="M4" s="30">
        <f>((Costs!M3*12)/Inventory!M3)</f>
        <v>1.9</v>
      </c>
    </row>
    <row r="5" spans="1:13" x14ac:dyDescent="0.25">
      <c r="A5" s="18" t="s">
        <v>26</v>
      </c>
      <c r="B5" s="30">
        <f>((Costs!B4*12)/Inventory!B4)</f>
        <v>1.7333333333333334</v>
      </c>
      <c r="C5" s="30">
        <f>((Costs!C4*12)/Inventory!C4)</f>
        <v>1.7684210526315789</v>
      </c>
      <c r="D5" s="30">
        <f>((Costs!D4*12)/Inventory!D4)</f>
        <v>1.8</v>
      </c>
      <c r="E5" s="30">
        <f>((Costs!E4*12)/Inventory!E4)</f>
        <v>1.7755102040816326</v>
      </c>
      <c r="F5" s="30">
        <f>((Costs!F4*12)/Inventory!F4)</f>
        <v>1.7714285714285714</v>
      </c>
      <c r="G5" s="30">
        <f>((Costs!G4*12)/Inventory!G4)</f>
        <v>1.794392523364486</v>
      </c>
      <c r="H5" s="30">
        <f>((Costs!H4*12)/Inventory!H4)</f>
        <v>1.8</v>
      </c>
      <c r="I5" s="30">
        <f>((Costs!I4*12)/Inventory!I4)</f>
        <v>1.7739130434782608</v>
      </c>
      <c r="J5" s="30">
        <f>((Costs!J4*12)/Inventory!J4)</f>
        <v>1.7678571428571428</v>
      </c>
      <c r="K5" s="30">
        <f>((Costs!K4*12)/Inventory!K4)</f>
        <v>1.7454545454545454</v>
      </c>
      <c r="L5" s="30">
        <f>((Costs!L4*12)/Inventory!L4)</f>
        <v>1.7383177570093458</v>
      </c>
      <c r="M5" s="30">
        <f>((Costs!M4*12)/Inventory!M4)</f>
        <v>1.7796610169491525</v>
      </c>
    </row>
    <row r="6" spans="1:13" x14ac:dyDescent="0.25">
      <c r="A6" s="18" t="s">
        <v>27</v>
      </c>
      <c r="B6" s="30">
        <f>((Costs!B5*12)/Inventory!B5)</f>
        <v>1.7454545454545454</v>
      </c>
      <c r="C6" s="30">
        <f>((Costs!C5*12)/Inventory!C5)</f>
        <v>1.7739130434782608</v>
      </c>
      <c r="D6" s="30">
        <f>((Costs!D5*12)/Inventory!D5)</f>
        <v>1.8</v>
      </c>
      <c r="E6" s="30">
        <f>((Costs!E5*12)/Inventory!E5)</f>
        <v>1.7796610169491525</v>
      </c>
      <c r="F6" s="30">
        <f>((Costs!F5*12)/Inventory!F5)</f>
        <v>1.819672131147541</v>
      </c>
      <c r="G6" s="30">
        <f>((Costs!G5*12)/Inventory!G5)</f>
        <v>1.8240000000000001</v>
      </c>
      <c r="H6" s="30">
        <f>((Costs!H5*12)/Inventory!H5)</f>
        <v>1.828125</v>
      </c>
      <c r="I6" s="30">
        <f>((Costs!I5*12)/Inventory!I5)</f>
        <v>1.8461538461538463</v>
      </c>
      <c r="J6" s="30">
        <f>((Costs!J5*12)/Inventory!J5)</f>
        <v>1.819672131147541</v>
      </c>
      <c r="K6" s="30">
        <f>((Costs!K5*12)/Inventory!K5)</f>
        <v>1.8</v>
      </c>
      <c r="L6" s="30">
        <f>((Costs!L5*12)/Inventory!L5)</f>
        <v>1.7796610169491525</v>
      </c>
      <c r="M6" s="30">
        <f>((Costs!M5*12)/Inventory!M5)</f>
        <v>1.8666666666666667</v>
      </c>
    </row>
    <row r="7" spans="1:13" x14ac:dyDescent="0.25">
      <c r="A7" s="18" t="s">
        <v>28</v>
      </c>
      <c r="B7" s="30">
        <f>((Costs!B6*12)/Inventory!B6)</f>
        <v>1.68</v>
      </c>
      <c r="C7" s="30">
        <f>((Costs!C6*12)/Inventory!C6)</f>
        <v>1.6571428571428573</v>
      </c>
      <c r="D7" s="30">
        <f>((Costs!D6*12)/Inventory!D6)</f>
        <v>1.6822429906542056</v>
      </c>
      <c r="E7" s="30">
        <f>((Costs!E6*12)/Inventory!E6)</f>
        <v>1.6909090909090909</v>
      </c>
      <c r="F7" s="30">
        <f>((Costs!F6*12)/Inventory!F6)</f>
        <v>1.7142857142857142</v>
      </c>
      <c r="G7" s="30">
        <f>((Costs!G6*12)/Inventory!G6)</f>
        <v>1.7217391304347827</v>
      </c>
      <c r="H7" s="30">
        <f>((Costs!H6*12)/Inventory!H6)</f>
        <v>1.728813559322034</v>
      </c>
      <c r="I7" s="30">
        <f>((Costs!I6*12)/Inventory!I6)</f>
        <v>1.75</v>
      </c>
      <c r="J7" s="30">
        <f>((Costs!J6*12)/Inventory!J6)</f>
        <v>1.728813559322034</v>
      </c>
      <c r="K7" s="30">
        <f>((Costs!K6*12)/Inventory!K6)</f>
        <v>1.7217391304347827</v>
      </c>
      <c r="L7" s="30">
        <f>((Costs!L6*12)/Inventory!L6)</f>
        <v>1.7142857142857142</v>
      </c>
      <c r="M7" s="30">
        <f>((Costs!M6*12)/Inventory!M6)</f>
        <v>1.7704918032786885</v>
      </c>
    </row>
    <row r="8" spans="1:13" x14ac:dyDescent="0.25">
      <c r="A8" s="18" t="s">
        <v>29</v>
      </c>
      <c r="B8" s="30">
        <f>((Costs!B7*12)/Inventory!B7)</f>
        <v>1.7739130434782608</v>
      </c>
      <c r="C8" s="30">
        <f>((Costs!C7*12)/Inventory!C7)</f>
        <v>1.7796610169491525</v>
      </c>
      <c r="D8" s="30">
        <f>((Costs!D7*12)/Inventory!D7)</f>
        <v>1.8</v>
      </c>
      <c r="E8" s="30">
        <f>((Costs!E7*12)/Inventory!E7)</f>
        <v>1.819672131147541</v>
      </c>
      <c r="F8" s="30">
        <f>((Costs!F7*12)/Inventory!F7)</f>
        <v>1.8240000000000001</v>
      </c>
      <c r="G8" s="30">
        <f>((Costs!G7*12)/Inventory!G7)</f>
        <v>1.828125</v>
      </c>
      <c r="H8" s="30">
        <f>((Costs!H7*12)/Inventory!H7)</f>
        <v>1.8461538461538463</v>
      </c>
      <c r="I8" s="30">
        <f>((Costs!I7*12)/Inventory!I7)</f>
        <v>1.8636363636363635</v>
      </c>
      <c r="J8" s="30">
        <f>((Costs!J7*12)/Inventory!J7)</f>
        <v>1.8461538461538463</v>
      </c>
      <c r="K8" s="30">
        <f>((Costs!K7*12)/Inventory!K7)</f>
        <v>1.828125</v>
      </c>
      <c r="L8" s="30">
        <f>((Costs!L7*12)/Inventory!L7)</f>
        <v>1.8240000000000001</v>
      </c>
      <c r="M8" s="30">
        <f>((Costs!M7*12)/Inventory!M7)</f>
        <v>1.8666666666666667</v>
      </c>
    </row>
    <row r="9" spans="1:13" x14ac:dyDescent="0.25">
      <c r="A9" s="18" t="s">
        <v>2</v>
      </c>
      <c r="B9" s="30">
        <f>((Costs!B8*12)/Inventory!B8)</f>
        <v>1.7475728155339805</v>
      </c>
      <c r="C9" s="30">
        <f>((Costs!C8*12)/Inventory!C8)</f>
        <v>1.7458563535911602</v>
      </c>
      <c r="D9" s="30">
        <f>((Costs!D8*12)/Inventory!D8)</f>
        <v>1.7722419928825623</v>
      </c>
      <c r="E9" s="30">
        <f>((Costs!E8*12)/Inventory!E8)</f>
        <v>1.7685352622061483</v>
      </c>
      <c r="F9" s="30">
        <f>((Costs!F8*12)/Inventory!F8)</f>
        <v>1.7968476357267951</v>
      </c>
      <c r="G9" s="30">
        <f>((Costs!G8*12)/Inventory!G8)</f>
        <v>1.809199318568995</v>
      </c>
      <c r="H9" s="30">
        <f>((Costs!H8*12)/Inventory!H8)</f>
        <v>1.8169717138103161</v>
      </c>
      <c r="I9" s="30">
        <f>((Costs!I8*12)/Inventory!I8)</f>
        <v>1.8243902439024391</v>
      </c>
      <c r="J9" s="30">
        <f>((Costs!J8*12)/Inventory!J8)</f>
        <v>1.7889447236180904</v>
      </c>
      <c r="K9" s="30">
        <f>((Costs!K8*12)/Inventory!K8)</f>
        <v>1.7701543739279588</v>
      </c>
      <c r="L9" s="30">
        <f>((Costs!L8*12)/Inventory!L8)</f>
        <v>1.7609841827768014</v>
      </c>
      <c r="M9" s="30">
        <f>((Costs!M8*12)/Inventory!M8)</f>
        <v>1.838095238095238</v>
      </c>
    </row>
    <row r="10" spans="1:13" x14ac:dyDescent="0.25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22" spans="1:5" x14ac:dyDescent="0.25">
      <c r="A22" s="25"/>
      <c r="B22" s="25"/>
      <c r="C22" s="25"/>
      <c r="D22" s="25"/>
      <c r="E22" s="25"/>
    </row>
    <row r="23" spans="1:5" ht="12" customHeight="1" x14ac:dyDescent="0.25">
      <c r="A23" s="25"/>
    </row>
    <row r="24" spans="1:5" x14ac:dyDescent="0.25">
      <c r="A24" s="25"/>
    </row>
    <row r="25" spans="1:5" x14ac:dyDescent="0.25">
      <c r="A25" s="25"/>
    </row>
    <row r="26" spans="1:5" x14ac:dyDescent="0.25">
      <c r="A26" s="25"/>
    </row>
    <row r="27" spans="1:5" x14ac:dyDescent="0.25">
      <c r="A27" s="25"/>
    </row>
    <row r="28" spans="1:5" x14ac:dyDescent="0.25">
      <c r="A28" s="25"/>
    </row>
    <row r="29" spans="1:5" x14ac:dyDescent="0.25">
      <c r="A29" s="25"/>
    </row>
    <row r="30" spans="1:5" x14ac:dyDescent="0.25">
      <c r="A30" s="25"/>
    </row>
    <row r="32" spans="1:5" x14ac:dyDescent="0.25">
      <c r="A32" s="25"/>
    </row>
    <row r="33" spans="1:1" x14ac:dyDescent="0.25">
      <c r="A33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8" sqref="B8:M8"/>
    </sheetView>
  </sheetViews>
  <sheetFormatPr defaultRowHeight="15" x14ac:dyDescent="0.25"/>
  <cols>
    <col min="1" max="1" width="19.42578125" style="18" bestFit="1" customWidth="1"/>
    <col min="2" max="16384" width="9.140625" style="18"/>
  </cols>
  <sheetData>
    <row r="1" spans="1:13" x14ac:dyDescent="0.25">
      <c r="A1" s="18" t="s">
        <v>43</v>
      </c>
    </row>
    <row r="3" spans="1:13" x14ac:dyDescent="0.25">
      <c r="B3" s="18" t="s">
        <v>14</v>
      </c>
      <c r="C3" s="18" t="s">
        <v>13</v>
      </c>
      <c r="D3" s="18" t="s">
        <v>12</v>
      </c>
      <c r="E3" s="18" t="s">
        <v>11</v>
      </c>
      <c r="F3" s="18" t="s">
        <v>10</v>
      </c>
      <c r="G3" s="18" t="s">
        <v>9</v>
      </c>
      <c r="H3" s="18" t="s">
        <v>8</v>
      </c>
      <c r="I3" s="18" t="s">
        <v>7</v>
      </c>
      <c r="J3" s="18" t="s">
        <v>6</v>
      </c>
      <c r="K3" s="18" t="s">
        <v>5</v>
      </c>
      <c r="L3" s="18" t="s">
        <v>4</v>
      </c>
      <c r="M3" s="18" t="s">
        <v>3</v>
      </c>
    </row>
    <row r="4" spans="1:13" x14ac:dyDescent="0.25">
      <c r="A4" s="18" t="s">
        <v>25</v>
      </c>
      <c r="B4">
        <v>1200</v>
      </c>
      <c r="C4">
        <v>1250</v>
      </c>
      <c r="D4">
        <v>1300</v>
      </c>
      <c r="E4">
        <v>1180</v>
      </c>
      <c r="F4">
        <v>1225</v>
      </c>
      <c r="G4">
        <v>1270</v>
      </c>
      <c r="H4">
        <v>1320</v>
      </c>
      <c r="I4">
        <v>1350</v>
      </c>
      <c r="J4">
        <v>1305</v>
      </c>
      <c r="K4">
        <v>1260</v>
      </c>
      <c r="L4">
        <v>1235</v>
      </c>
      <c r="M4">
        <v>1400</v>
      </c>
    </row>
    <row r="5" spans="1:13" x14ac:dyDescent="0.25">
      <c r="A5" s="18" t="s">
        <v>26</v>
      </c>
      <c r="B5">
        <v>1100</v>
      </c>
      <c r="C5">
        <v>1125</v>
      </c>
      <c r="D5">
        <v>1150</v>
      </c>
      <c r="E5">
        <v>1080</v>
      </c>
      <c r="F5">
        <v>1120</v>
      </c>
      <c r="G5">
        <v>1140</v>
      </c>
      <c r="H5">
        <v>1180</v>
      </c>
      <c r="I5">
        <v>1200</v>
      </c>
      <c r="J5">
        <v>1165</v>
      </c>
      <c r="K5">
        <v>1130</v>
      </c>
      <c r="L5">
        <v>1115</v>
      </c>
      <c r="M5">
        <v>1220</v>
      </c>
    </row>
    <row r="6" spans="1:13" x14ac:dyDescent="0.25">
      <c r="A6" s="18" t="s">
        <v>27</v>
      </c>
      <c r="B6">
        <v>1300</v>
      </c>
      <c r="C6">
        <v>1350</v>
      </c>
      <c r="D6">
        <v>1400</v>
      </c>
      <c r="E6">
        <v>1380</v>
      </c>
      <c r="F6">
        <v>1425</v>
      </c>
      <c r="G6">
        <v>1450</v>
      </c>
      <c r="H6">
        <v>1480</v>
      </c>
      <c r="I6">
        <v>1500</v>
      </c>
      <c r="J6">
        <v>1455</v>
      </c>
      <c r="K6">
        <v>1410</v>
      </c>
      <c r="L6">
        <v>1395</v>
      </c>
      <c r="M6">
        <v>1550</v>
      </c>
    </row>
    <row r="7" spans="1:13" x14ac:dyDescent="0.25">
      <c r="A7" s="18" t="s">
        <v>28</v>
      </c>
      <c r="B7">
        <v>1150</v>
      </c>
      <c r="C7">
        <v>1180</v>
      </c>
      <c r="D7">
        <v>1200</v>
      </c>
      <c r="E7">
        <v>1170</v>
      </c>
      <c r="F7">
        <v>1190</v>
      </c>
      <c r="G7">
        <v>1220</v>
      </c>
      <c r="H7">
        <v>1240</v>
      </c>
      <c r="I7">
        <v>1260</v>
      </c>
      <c r="J7">
        <v>1235</v>
      </c>
      <c r="K7">
        <v>1205</v>
      </c>
      <c r="L7">
        <v>1185</v>
      </c>
      <c r="M7">
        <v>1280</v>
      </c>
    </row>
    <row r="8" spans="1:13" x14ac:dyDescent="0.25">
      <c r="A8" s="18" t="s">
        <v>29</v>
      </c>
      <c r="B8">
        <v>1400</v>
      </c>
      <c r="C8">
        <v>1450</v>
      </c>
      <c r="D8">
        <v>1500</v>
      </c>
      <c r="E8">
        <v>1480</v>
      </c>
      <c r="F8">
        <v>1525</v>
      </c>
      <c r="G8">
        <v>1550</v>
      </c>
      <c r="H8">
        <v>1580</v>
      </c>
      <c r="I8">
        <v>1600</v>
      </c>
      <c r="J8">
        <v>1555</v>
      </c>
      <c r="K8">
        <v>1510</v>
      </c>
      <c r="L8">
        <v>1495</v>
      </c>
      <c r="M8">
        <v>1650</v>
      </c>
    </row>
    <row r="9" spans="1:13" x14ac:dyDescent="0.25">
      <c r="A9" s="18" t="s">
        <v>2</v>
      </c>
      <c r="B9" s="18">
        <f t="shared" ref="B9:M9" si="0">SUM(B4:B8)</f>
        <v>6150</v>
      </c>
      <c r="C9" s="18">
        <f t="shared" si="0"/>
        <v>6355</v>
      </c>
      <c r="D9" s="18">
        <f t="shared" si="0"/>
        <v>6550</v>
      </c>
      <c r="E9" s="18">
        <f t="shared" si="0"/>
        <v>6290</v>
      </c>
      <c r="F9" s="18">
        <f t="shared" si="0"/>
        <v>6485</v>
      </c>
      <c r="G9" s="18">
        <f t="shared" si="0"/>
        <v>6630</v>
      </c>
      <c r="H9" s="18">
        <f t="shared" si="0"/>
        <v>6800</v>
      </c>
      <c r="I9" s="18">
        <f t="shared" si="0"/>
        <v>6910</v>
      </c>
      <c r="J9" s="18">
        <f t="shared" si="0"/>
        <v>6715</v>
      </c>
      <c r="K9" s="18">
        <f t="shared" si="0"/>
        <v>6515</v>
      </c>
      <c r="L9" s="18">
        <f t="shared" si="0"/>
        <v>6425</v>
      </c>
      <c r="M9" s="18">
        <f t="shared" si="0"/>
        <v>7100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D5" sqref="D5"/>
    </sheetView>
  </sheetViews>
  <sheetFormatPr defaultRowHeight="15" x14ac:dyDescent="0.25"/>
  <cols>
    <col min="1" max="1" width="10.85546875" bestFit="1" customWidth="1"/>
    <col min="2" max="2" width="11.7109375" bestFit="1" customWidth="1"/>
    <col min="3" max="3" width="7.7109375" bestFit="1" customWidth="1"/>
    <col min="4" max="4" width="18.28515625" bestFit="1" customWidth="1"/>
    <col min="5" max="5" width="20.7109375" bestFit="1" customWidth="1"/>
  </cols>
  <sheetData>
    <row r="1" spans="1:5" x14ac:dyDescent="0.25">
      <c r="A1" t="s">
        <v>38</v>
      </c>
    </row>
    <row r="2" spans="1:5" x14ac:dyDescent="0.25">
      <c r="A2" t="s">
        <v>30</v>
      </c>
      <c r="B2" t="s">
        <v>31</v>
      </c>
      <c r="C2" t="s">
        <v>32</v>
      </c>
      <c r="D2" t="s">
        <v>33</v>
      </c>
      <c r="E2" t="s">
        <v>42</v>
      </c>
    </row>
    <row r="3" spans="1:5" x14ac:dyDescent="0.25">
      <c r="A3" t="s">
        <v>14</v>
      </c>
      <c r="B3">
        <v>25000</v>
      </c>
      <c r="C3">
        <v>15000</v>
      </c>
      <c r="D3">
        <v>100000</v>
      </c>
      <c r="E3">
        <v>1200</v>
      </c>
    </row>
    <row r="4" spans="1:5" x14ac:dyDescent="0.25">
      <c r="A4" t="s">
        <v>13</v>
      </c>
      <c r="B4">
        <v>28000</v>
      </c>
      <c r="C4">
        <v>16000</v>
      </c>
      <c r="D4">
        <v>110000</v>
      </c>
      <c r="E4">
        <v>1250</v>
      </c>
    </row>
    <row r="5" spans="1:5" x14ac:dyDescent="0.25">
      <c r="A5" t="s">
        <v>12</v>
      </c>
      <c r="B5">
        <v>30000</v>
      </c>
      <c r="C5">
        <v>17000</v>
      </c>
      <c r="D5">
        <v>115000</v>
      </c>
      <c r="E5">
        <v>1300</v>
      </c>
    </row>
    <row r="6" spans="1:5" x14ac:dyDescent="0.25">
      <c r="A6" t="s">
        <v>11</v>
      </c>
      <c r="B6">
        <v>26000</v>
      </c>
      <c r="C6">
        <v>15500</v>
      </c>
      <c r="D6">
        <v>105000</v>
      </c>
      <c r="E6">
        <v>1180</v>
      </c>
    </row>
    <row r="7" spans="1:5" x14ac:dyDescent="0.25">
      <c r="A7" t="s">
        <v>10</v>
      </c>
      <c r="B7">
        <v>27000</v>
      </c>
      <c r="C7">
        <v>16500</v>
      </c>
      <c r="D7">
        <v>107000</v>
      </c>
      <c r="E7">
        <v>1225</v>
      </c>
    </row>
    <row r="8" spans="1:5" x14ac:dyDescent="0.25">
      <c r="A8" t="s">
        <v>9</v>
      </c>
      <c r="B8">
        <v>29000</v>
      </c>
      <c r="C8">
        <v>17500</v>
      </c>
      <c r="D8">
        <v>112000</v>
      </c>
      <c r="E8">
        <v>1270</v>
      </c>
    </row>
    <row r="9" spans="1:5" x14ac:dyDescent="0.25">
      <c r="A9" t="s">
        <v>8</v>
      </c>
      <c r="B9">
        <v>31000</v>
      </c>
      <c r="C9">
        <v>18000</v>
      </c>
      <c r="D9">
        <v>115000</v>
      </c>
      <c r="E9">
        <v>1320</v>
      </c>
    </row>
    <row r="10" spans="1:5" x14ac:dyDescent="0.25">
      <c r="A10" t="s">
        <v>7</v>
      </c>
      <c r="B10">
        <v>32000</v>
      </c>
      <c r="C10">
        <v>18500</v>
      </c>
      <c r="D10">
        <v>118000</v>
      </c>
      <c r="E10">
        <v>1350</v>
      </c>
    </row>
    <row r="11" spans="1:5" x14ac:dyDescent="0.25">
      <c r="A11" t="s">
        <v>6</v>
      </c>
      <c r="B11">
        <v>30000</v>
      </c>
      <c r="C11">
        <v>17000</v>
      </c>
      <c r="D11">
        <v>115000</v>
      </c>
      <c r="E11">
        <v>1305</v>
      </c>
    </row>
    <row r="12" spans="1:5" x14ac:dyDescent="0.25">
      <c r="A12" t="s">
        <v>5</v>
      </c>
      <c r="B12">
        <v>28000</v>
      </c>
      <c r="C12">
        <v>16000</v>
      </c>
      <c r="D12">
        <v>110000</v>
      </c>
      <c r="E12">
        <v>1260</v>
      </c>
    </row>
    <row r="13" spans="1:5" x14ac:dyDescent="0.25">
      <c r="A13" t="s">
        <v>4</v>
      </c>
      <c r="B13">
        <v>27000</v>
      </c>
      <c r="C13">
        <v>15500</v>
      </c>
      <c r="D13">
        <v>107000</v>
      </c>
      <c r="E13">
        <v>1235</v>
      </c>
    </row>
    <row r="14" spans="1:5" x14ac:dyDescent="0.25">
      <c r="A14" t="s">
        <v>3</v>
      </c>
      <c r="B14">
        <v>33000</v>
      </c>
      <c r="C14">
        <v>19000</v>
      </c>
      <c r="D14">
        <v>120000</v>
      </c>
      <c r="E14">
        <v>1400</v>
      </c>
    </row>
    <row r="16" spans="1:5" x14ac:dyDescent="0.25">
      <c r="A16" t="s">
        <v>34</v>
      </c>
    </row>
    <row r="18" spans="1:5" x14ac:dyDescent="0.25">
      <c r="A18" t="s">
        <v>30</v>
      </c>
      <c r="B18" t="s">
        <v>31</v>
      </c>
      <c r="C18" t="s">
        <v>32</v>
      </c>
      <c r="D18" t="s">
        <v>33</v>
      </c>
      <c r="E18" t="s">
        <v>42</v>
      </c>
    </row>
    <row r="19" spans="1:5" x14ac:dyDescent="0.25">
      <c r="A19" t="s">
        <v>14</v>
      </c>
      <c r="B19">
        <v>22000</v>
      </c>
      <c r="C19">
        <v>13000</v>
      </c>
      <c r="D19">
        <v>90000</v>
      </c>
      <c r="E19">
        <v>1100</v>
      </c>
    </row>
    <row r="20" spans="1:5" x14ac:dyDescent="0.25">
      <c r="A20" t="s">
        <v>13</v>
      </c>
      <c r="B20">
        <v>24000</v>
      </c>
      <c r="C20">
        <v>14000</v>
      </c>
      <c r="D20">
        <v>95000</v>
      </c>
      <c r="E20">
        <v>1125</v>
      </c>
    </row>
    <row r="21" spans="1:5" x14ac:dyDescent="0.25">
      <c r="A21" t="s">
        <v>12</v>
      </c>
      <c r="B21">
        <v>26000</v>
      </c>
      <c r="C21">
        <v>15000</v>
      </c>
      <c r="D21">
        <v>100000</v>
      </c>
      <c r="E21">
        <v>1150</v>
      </c>
    </row>
    <row r="22" spans="1:5" x14ac:dyDescent="0.25">
      <c r="A22" t="s">
        <v>11</v>
      </c>
      <c r="B22">
        <v>25000</v>
      </c>
      <c r="C22">
        <v>14500</v>
      </c>
      <c r="D22">
        <v>98000</v>
      </c>
      <c r="E22">
        <v>1080</v>
      </c>
    </row>
    <row r="23" spans="1:5" x14ac:dyDescent="0.25">
      <c r="A23" t="s">
        <v>10</v>
      </c>
      <c r="B23">
        <v>27000</v>
      </c>
      <c r="C23">
        <v>15500</v>
      </c>
      <c r="D23">
        <v>105000</v>
      </c>
      <c r="E23">
        <v>1120</v>
      </c>
    </row>
    <row r="24" spans="1:5" x14ac:dyDescent="0.25">
      <c r="A24" t="s">
        <v>9</v>
      </c>
      <c r="B24">
        <v>28000</v>
      </c>
      <c r="C24">
        <v>16000</v>
      </c>
      <c r="D24">
        <v>107000</v>
      </c>
      <c r="E24">
        <v>1140</v>
      </c>
    </row>
    <row r="25" spans="1:5" x14ac:dyDescent="0.25">
      <c r="A25" t="s">
        <v>8</v>
      </c>
      <c r="B25">
        <v>29000</v>
      </c>
      <c r="C25">
        <v>16500</v>
      </c>
      <c r="D25">
        <v>110000</v>
      </c>
      <c r="E25">
        <v>1180</v>
      </c>
    </row>
    <row r="26" spans="1:5" x14ac:dyDescent="0.25">
      <c r="A26" t="s">
        <v>7</v>
      </c>
      <c r="B26">
        <v>31000</v>
      </c>
      <c r="C26">
        <v>17000</v>
      </c>
      <c r="D26">
        <v>115000</v>
      </c>
      <c r="E26">
        <v>1200</v>
      </c>
    </row>
    <row r="27" spans="1:5" x14ac:dyDescent="0.25">
      <c r="A27" t="s">
        <v>6</v>
      </c>
      <c r="B27">
        <v>30000</v>
      </c>
      <c r="C27">
        <v>16500</v>
      </c>
      <c r="D27">
        <v>112000</v>
      </c>
      <c r="E27">
        <v>1165</v>
      </c>
    </row>
    <row r="28" spans="1:5" x14ac:dyDescent="0.25">
      <c r="A28" t="s">
        <v>5</v>
      </c>
      <c r="B28">
        <v>28000</v>
      </c>
      <c r="C28">
        <v>16000</v>
      </c>
      <c r="D28">
        <v>110000</v>
      </c>
      <c r="E28">
        <v>1130</v>
      </c>
    </row>
    <row r="29" spans="1:5" x14ac:dyDescent="0.25">
      <c r="A29" t="s">
        <v>4</v>
      </c>
      <c r="B29">
        <v>27000</v>
      </c>
      <c r="C29">
        <v>15500</v>
      </c>
      <c r="D29">
        <v>107000</v>
      </c>
      <c r="E29">
        <v>1115</v>
      </c>
    </row>
    <row r="30" spans="1:5" x14ac:dyDescent="0.25">
      <c r="A30" t="s">
        <v>3</v>
      </c>
      <c r="B30">
        <v>32000</v>
      </c>
      <c r="C30">
        <v>17500</v>
      </c>
      <c r="D30">
        <v>118000</v>
      </c>
      <c r="E30">
        <v>1220</v>
      </c>
    </row>
    <row r="32" spans="1:5" x14ac:dyDescent="0.25">
      <c r="A32" t="s">
        <v>35</v>
      </c>
    </row>
    <row r="34" spans="1:5" x14ac:dyDescent="0.25">
      <c r="A34" t="s">
        <v>30</v>
      </c>
      <c r="B34" t="s">
        <v>31</v>
      </c>
      <c r="C34" t="s">
        <v>32</v>
      </c>
      <c r="D34" t="s">
        <v>33</v>
      </c>
      <c r="E34" t="s">
        <v>42</v>
      </c>
    </row>
    <row r="35" spans="1:5" x14ac:dyDescent="0.25">
      <c r="A35" t="s">
        <v>14</v>
      </c>
      <c r="B35">
        <v>28000</v>
      </c>
      <c r="C35">
        <v>16000</v>
      </c>
      <c r="D35">
        <v>110000</v>
      </c>
      <c r="E35">
        <v>1300</v>
      </c>
    </row>
    <row r="36" spans="1:5" x14ac:dyDescent="0.25">
      <c r="A36" t="s">
        <v>13</v>
      </c>
      <c r="B36">
        <v>30000</v>
      </c>
      <c r="C36">
        <v>17000</v>
      </c>
      <c r="D36">
        <v>115000</v>
      </c>
      <c r="E36">
        <v>1350</v>
      </c>
    </row>
    <row r="37" spans="1:5" x14ac:dyDescent="0.25">
      <c r="A37" t="s">
        <v>12</v>
      </c>
      <c r="B37">
        <v>32000</v>
      </c>
      <c r="C37">
        <v>18000</v>
      </c>
      <c r="D37">
        <v>120000</v>
      </c>
      <c r="E37">
        <v>1400</v>
      </c>
    </row>
    <row r="38" spans="1:5" x14ac:dyDescent="0.25">
      <c r="A38" t="s">
        <v>11</v>
      </c>
      <c r="B38">
        <v>31000</v>
      </c>
      <c r="C38">
        <v>17500</v>
      </c>
      <c r="D38">
        <v>118000</v>
      </c>
      <c r="E38">
        <v>1380</v>
      </c>
    </row>
    <row r="39" spans="1:5" x14ac:dyDescent="0.25">
      <c r="A39" t="s">
        <v>10</v>
      </c>
      <c r="B39">
        <v>33000</v>
      </c>
      <c r="C39">
        <v>18500</v>
      </c>
      <c r="D39">
        <v>122000</v>
      </c>
      <c r="E39">
        <v>1425</v>
      </c>
    </row>
    <row r="40" spans="1:5" x14ac:dyDescent="0.25">
      <c r="A40" t="s">
        <v>9</v>
      </c>
      <c r="B40">
        <v>34000</v>
      </c>
      <c r="C40">
        <v>19000</v>
      </c>
      <c r="D40">
        <v>125000</v>
      </c>
      <c r="E40">
        <v>1450</v>
      </c>
    </row>
    <row r="41" spans="1:5" x14ac:dyDescent="0.25">
      <c r="A41" t="s">
        <v>8</v>
      </c>
      <c r="B41">
        <v>35000</v>
      </c>
      <c r="C41">
        <v>19500</v>
      </c>
      <c r="D41">
        <v>128000</v>
      </c>
      <c r="E41">
        <v>1480</v>
      </c>
    </row>
    <row r="42" spans="1:5" x14ac:dyDescent="0.25">
      <c r="A42" t="s">
        <v>7</v>
      </c>
      <c r="B42">
        <v>36000</v>
      </c>
      <c r="C42">
        <v>20000</v>
      </c>
      <c r="D42">
        <v>130000</v>
      </c>
      <c r="E42">
        <v>1500</v>
      </c>
    </row>
    <row r="43" spans="1:5" x14ac:dyDescent="0.25">
      <c r="A43" t="s">
        <v>6</v>
      </c>
      <c r="B43">
        <v>33000</v>
      </c>
      <c r="C43">
        <v>18500</v>
      </c>
      <c r="D43">
        <v>122000</v>
      </c>
      <c r="E43">
        <v>1455</v>
      </c>
    </row>
    <row r="44" spans="1:5" x14ac:dyDescent="0.25">
      <c r="A44" t="s">
        <v>5</v>
      </c>
      <c r="B44">
        <v>32000</v>
      </c>
      <c r="C44">
        <v>18000</v>
      </c>
      <c r="D44">
        <v>120000</v>
      </c>
      <c r="E44">
        <v>1410</v>
      </c>
    </row>
    <row r="45" spans="1:5" x14ac:dyDescent="0.25">
      <c r="A45" t="s">
        <v>4</v>
      </c>
      <c r="B45">
        <v>31000</v>
      </c>
      <c r="C45">
        <v>17500</v>
      </c>
      <c r="D45">
        <v>118000</v>
      </c>
      <c r="E45">
        <v>1395</v>
      </c>
    </row>
    <row r="46" spans="1:5" x14ac:dyDescent="0.25">
      <c r="A46" t="s">
        <v>3</v>
      </c>
      <c r="B46">
        <v>37000</v>
      </c>
      <c r="C46">
        <v>21000</v>
      </c>
      <c r="D46">
        <v>135000</v>
      </c>
      <c r="E46">
        <v>1550</v>
      </c>
    </row>
    <row r="48" spans="1:5" x14ac:dyDescent="0.25">
      <c r="A48" t="s">
        <v>36</v>
      </c>
    </row>
    <row r="50" spans="1:5" x14ac:dyDescent="0.25">
      <c r="A50" t="s">
        <v>30</v>
      </c>
      <c r="B50" t="s">
        <v>31</v>
      </c>
      <c r="C50" t="s">
        <v>32</v>
      </c>
      <c r="D50" t="s">
        <v>33</v>
      </c>
      <c r="E50" t="s">
        <v>42</v>
      </c>
    </row>
    <row r="51" spans="1:5" x14ac:dyDescent="0.25">
      <c r="A51" t="s">
        <v>14</v>
      </c>
      <c r="B51">
        <v>25000</v>
      </c>
      <c r="C51">
        <v>14000</v>
      </c>
      <c r="D51">
        <v>100000</v>
      </c>
      <c r="E51">
        <v>1150</v>
      </c>
    </row>
    <row r="52" spans="1:5" x14ac:dyDescent="0.25">
      <c r="A52" t="s">
        <v>13</v>
      </c>
      <c r="B52">
        <v>26000</v>
      </c>
      <c r="C52">
        <v>14500</v>
      </c>
      <c r="D52">
        <v>105000</v>
      </c>
      <c r="E52">
        <v>1180</v>
      </c>
    </row>
    <row r="53" spans="1:5" x14ac:dyDescent="0.25">
      <c r="A53" t="s">
        <v>12</v>
      </c>
      <c r="B53">
        <v>27000</v>
      </c>
      <c r="C53">
        <v>15000</v>
      </c>
      <c r="D53">
        <v>107000</v>
      </c>
      <c r="E53">
        <v>1200</v>
      </c>
    </row>
    <row r="54" spans="1:5" x14ac:dyDescent="0.25">
      <c r="A54" t="s">
        <v>11</v>
      </c>
      <c r="B54">
        <v>28000</v>
      </c>
      <c r="C54">
        <v>15500</v>
      </c>
      <c r="D54">
        <v>110000</v>
      </c>
      <c r="E54">
        <v>1170</v>
      </c>
    </row>
    <row r="55" spans="1:5" x14ac:dyDescent="0.25">
      <c r="A55" t="s">
        <v>10</v>
      </c>
      <c r="B55">
        <v>29000</v>
      </c>
      <c r="C55">
        <v>16000</v>
      </c>
      <c r="D55">
        <v>112000</v>
      </c>
      <c r="E55">
        <v>1190</v>
      </c>
    </row>
    <row r="56" spans="1:5" x14ac:dyDescent="0.25">
      <c r="A56" t="s">
        <v>9</v>
      </c>
      <c r="B56">
        <v>30000</v>
      </c>
      <c r="C56">
        <v>16500</v>
      </c>
      <c r="D56">
        <v>115000</v>
      </c>
      <c r="E56">
        <v>1220</v>
      </c>
    </row>
    <row r="57" spans="1:5" x14ac:dyDescent="0.25">
      <c r="A57" t="s">
        <v>8</v>
      </c>
      <c r="B57">
        <v>31000</v>
      </c>
      <c r="C57">
        <v>17000</v>
      </c>
      <c r="D57">
        <v>118000</v>
      </c>
      <c r="E57">
        <v>1240</v>
      </c>
    </row>
    <row r="58" spans="1:5" x14ac:dyDescent="0.25">
      <c r="A58" t="s">
        <v>7</v>
      </c>
      <c r="B58">
        <v>32000</v>
      </c>
      <c r="C58">
        <v>17500</v>
      </c>
      <c r="D58">
        <v>120000</v>
      </c>
      <c r="E58">
        <v>1260</v>
      </c>
    </row>
    <row r="59" spans="1:5" x14ac:dyDescent="0.25">
      <c r="A59" t="s">
        <v>6</v>
      </c>
      <c r="B59">
        <v>31000</v>
      </c>
      <c r="C59">
        <v>17000</v>
      </c>
      <c r="D59">
        <v>118000</v>
      </c>
      <c r="E59">
        <v>1235</v>
      </c>
    </row>
    <row r="60" spans="1:5" x14ac:dyDescent="0.25">
      <c r="A60" t="s">
        <v>5</v>
      </c>
      <c r="B60">
        <v>30000</v>
      </c>
      <c r="C60">
        <v>16500</v>
      </c>
      <c r="D60">
        <v>115000</v>
      </c>
      <c r="E60">
        <v>1205</v>
      </c>
    </row>
    <row r="61" spans="1:5" x14ac:dyDescent="0.25">
      <c r="A61" t="s">
        <v>4</v>
      </c>
      <c r="B61">
        <v>29000</v>
      </c>
      <c r="C61">
        <v>16000</v>
      </c>
      <c r="D61">
        <v>112000</v>
      </c>
      <c r="E61">
        <v>1185</v>
      </c>
    </row>
    <row r="62" spans="1:5" x14ac:dyDescent="0.25">
      <c r="A62" t="s">
        <v>3</v>
      </c>
      <c r="B62">
        <v>33000</v>
      </c>
      <c r="C62">
        <v>18000</v>
      </c>
      <c r="D62">
        <v>122000</v>
      </c>
      <c r="E62">
        <v>1280</v>
      </c>
    </row>
    <row r="64" spans="1:5" x14ac:dyDescent="0.25">
      <c r="A64" t="s">
        <v>37</v>
      </c>
    </row>
    <row r="66" spans="1:5" x14ac:dyDescent="0.25">
      <c r="A66" t="s">
        <v>30</v>
      </c>
      <c r="B66" t="s">
        <v>31</v>
      </c>
      <c r="C66" t="s">
        <v>32</v>
      </c>
      <c r="D66" t="s">
        <v>33</v>
      </c>
      <c r="E66" t="s">
        <v>42</v>
      </c>
    </row>
    <row r="67" spans="1:5" x14ac:dyDescent="0.25">
      <c r="A67" t="s">
        <v>14</v>
      </c>
      <c r="B67">
        <v>30000</v>
      </c>
      <c r="C67">
        <v>17000</v>
      </c>
      <c r="D67">
        <v>115000</v>
      </c>
      <c r="E67">
        <v>1400</v>
      </c>
    </row>
    <row r="68" spans="1:5" x14ac:dyDescent="0.25">
      <c r="A68" t="s">
        <v>13</v>
      </c>
      <c r="B68">
        <v>31000</v>
      </c>
      <c r="C68">
        <v>17500</v>
      </c>
      <c r="D68">
        <v>118000</v>
      </c>
      <c r="E68">
        <v>1450</v>
      </c>
    </row>
    <row r="69" spans="1:5" x14ac:dyDescent="0.25">
      <c r="A69" t="s">
        <v>12</v>
      </c>
      <c r="B69">
        <v>32000</v>
      </c>
      <c r="C69">
        <v>18000</v>
      </c>
      <c r="D69">
        <v>120000</v>
      </c>
      <c r="E69">
        <v>1500</v>
      </c>
    </row>
    <row r="70" spans="1:5" x14ac:dyDescent="0.25">
      <c r="A70" t="s">
        <v>11</v>
      </c>
      <c r="B70">
        <v>33000</v>
      </c>
      <c r="C70">
        <v>18500</v>
      </c>
      <c r="D70">
        <v>122000</v>
      </c>
      <c r="E70">
        <v>1480</v>
      </c>
    </row>
    <row r="71" spans="1:5" x14ac:dyDescent="0.25">
      <c r="A71" t="s">
        <v>10</v>
      </c>
      <c r="B71">
        <v>34000</v>
      </c>
      <c r="C71">
        <v>19000</v>
      </c>
      <c r="D71">
        <v>125000</v>
      </c>
      <c r="E71">
        <v>1525</v>
      </c>
    </row>
    <row r="72" spans="1:5" x14ac:dyDescent="0.25">
      <c r="A72" t="s">
        <v>9</v>
      </c>
      <c r="B72">
        <v>35000</v>
      </c>
      <c r="C72">
        <v>19500</v>
      </c>
      <c r="D72">
        <v>128000</v>
      </c>
      <c r="E72">
        <v>1550</v>
      </c>
    </row>
    <row r="73" spans="1:5" x14ac:dyDescent="0.25">
      <c r="A73" t="s">
        <v>8</v>
      </c>
      <c r="B73">
        <v>36000</v>
      </c>
      <c r="C73">
        <v>20000</v>
      </c>
      <c r="D73">
        <v>130000</v>
      </c>
      <c r="E73">
        <v>1580</v>
      </c>
    </row>
    <row r="74" spans="1:5" x14ac:dyDescent="0.25">
      <c r="A74" t="s">
        <v>7</v>
      </c>
      <c r="B74">
        <v>37000</v>
      </c>
      <c r="C74">
        <v>20500</v>
      </c>
      <c r="D74">
        <v>132000</v>
      </c>
      <c r="E74">
        <v>1600</v>
      </c>
    </row>
    <row r="75" spans="1:5" x14ac:dyDescent="0.25">
      <c r="A75" t="s">
        <v>6</v>
      </c>
      <c r="B75">
        <v>36000</v>
      </c>
      <c r="C75">
        <v>20000</v>
      </c>
      <c r="D75">
        <v>130000</v>
      </c>
      <c r="E75">
        <v>1555</v>
      </c>
    </row>
    <row r="76" spans="1:5" x14ac:dyDescent="0.25">
      <c r="A76" t="s">
        <v>5</v>
      </c>
      <c r="B76">
        <v>35000</v>
      </c>
      <c r="C76">
        <v>19500</v>
      </c>
      <c r="D76">
        <v>128000</v>
      </c>
      <c r="E76">
        <v>1510</v>
      </c>
    </row>
    <row r="77" spans="1:5" x14ac:dyDescent="0.25">
      <c r="A77" t="s">
        <v>4</v>
      </c>
      <c r="B77">
        <v>34000</v>
      </c>
      <c r="C77">
        <v>19000</v>
      </c>
      <c r="D77">
        <v>125000</v>
      </c>
      <c r="E77">
        <v>1495</v>
      </c>
    </row>
    <row r="78" spans="1:5" x14ac:dyDescent="0.25">
      <c r="A78" t="s">
        <v>3</v>
      </c>
      <c r="B78">
        <v>38000</v>
      </c>
      <c r="C78">
        <v>21000</v>
      </c>
      <c r="D78">
        <v>135000</v>
      </c>
      <c r="E78">
        <v>1650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Pharmacy Dashboard</vt:lpstr>
      <vt:lpstr>Calculations</vt:lpstr>
      <vt:lpstr>Revenue</vt:lpstr>
      <vt:lpstr>Costs</vt:lpstr>
      <vt:lpstr>Profit</vt:lpstr>
      <vt:lpstr>Inventory</vt:lpstr>
      <vt:lpstr>Inventory Turns</vt:lpstr>
      <vt:lpstr>Customer Visits</vt:lpstr>
      <vt:lpstr>Sheet1</vt:lpstr>
      <vt:lpstr>'Pharmacy Dashboard'!Print_Area</vt:lpstr>
    </vt:vector>
  </TitlesOfParts>
  <Company>BVHS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Tanner, Joseph D.</dc:creator>
  <cp:lastModifiedBy>Tanner, Joseph D.</cp:lastModifiedBy>
  <cp:lastPrinted>2023-06-19T18:14:21Z</cp:lastPrinted>
  <dcterms:created xsi:type="dcterms:W3CDTF">2023-06-19T17:02:08Z</dcterms:created>
  <dcterms:modified xsi:type="dcterms:W3CDTF">2024-01-11T12:41:53Z</dcterms:modified>
</cp:coreProperties>
</file>