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10\Documents\"/>
    </mc:Choice>
  </mc:AlternateContent>
  <xr:revisionPtr revIDLastSave="0" documentId="13_ncr:1_{AE26816F-7A21-4B77-B9A0-E266A5690C5C}" xr6:coauthVersionLast="47" xr6:coauthVersionMax="47" xr10:uidLastSave="{00000000-0000-0000-0000-000000000000}"/>
  <bookViews>
    <workbookView xWindow="-110" yWindow="-110" windowWidth="19420" windowHeight="10420" xr2:uid="{A0A55B61-6C15-4F14-94C7-33D26529B9A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D40" i="1"/>
  <c r="O4" i="1"/>
  <c r="Q4" i="1" s="1"/>
  <c r="O5" i="1"/>
  <c r="Q5" i="1"/>
  <c r="O10" i="1"/>
  <c r="O7" i="1"/>
  <c r="Q7" i="1" s="1"/>
  <c r="P11" i="1"/>
  <c r="P6" i="1"/>
  <c r="D37" i="1"/>
  <c r="M34" i="1"/>
  <c r="M33" i="1"/>
  <c r="M35" i="1" s="1"/>
  <c r="D36" i="1"/>
  <c r="D35" i="1"/>
  <c r="D34" i="1"/>
  <c r="D33" i="1"/>
  <c r="D27" i="1"/>
  <c r="D26" i="1"/>
  <c r="E11" i="2"/>
  <c r="Q6" i="1"/>
  <c r="Q8" i="1"/>
  <c r="Q9" i="1"/>
  <c r="Q10" i="1"/>
  <c r="Q11" i="1"/>
  <c r="Q12" i="1"/>
  <c r="Q13" i="1"/>
  <c r="P5" i="1"/>
  <c r="P7" i="1"/>
  <c r="P8" i="1"/>
  <c r="P9" i="1"/>
  <c r="P10" i="1"/>
  <c r="P12" i="1"/>
  <c r="P13" i="1"/>
  <c r="P4" i="1"/>
  <c r="O6" i="1"/>
  <c r="O8" i="1"/>
  <c r="O9" i="1"/>
  <c r="O11" i="1"/>
  <c r="O12" i="1"/>
  <c r="O13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13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<sst xmlns="http://schemas.openxmlformats.org/spreadsheetml/2006/main" count="67" uniqueCount="58">
  <si>
    <t xml:space="preserve">Employe ID  </t>
  </si>
  <si>
    <t xml:space="preserve">Name </t>
  </si>
  <si>
    <t xml:space="preserve">Designation </t>
  </si>
  <si>
    <t xml:space="preserve">Basic Salary </t>
  </si>
  <si>
    <t xml:space="preserve">Attendence </t>
  </si>
  <si>
    <t xml:space="preserve">Salary </t>
  </si>
  <si>
    <t xml:space="preserve">HRA </t>
  </si>
  <si>
    <t>DA</t>
  </si>
  <si>
    <t xml:space="preserve">CA </t>
  </si>
  <si>
    <t xml:space="preserve">OT salary </t>
  </si>
  <si>
    <t xml:space="preserve">Gross salary </t>
  </si>
  <si>
    <t xml:space="preserve">ESI </t>
  </si>
  <si>
    <t xml:space="preserve">PF </t>
  </si>
  <si>
    <t xml:space="preserve">Net profit </t>
  </si>
  <si>
    <t xml:space="preserve">ROHAN </t>
  </si>
  <si>
    <t>ROHIT</t>
  </si>
  <si>
    <t>ANKIT</t>
  </si>
  <si>
    <t>PRIYA</t>
  </si>
  <si>
    <t>RANI</t>
  </si>
  <si>
    <t>SOHAN</t>
  </si>
  <si>
    <t>RADHA</t>
  </si>
  <si>
    <t>PIHU</t>
  </si>
  <si>
    <t>SONIYA</t>
  </si>
  <si>
    <t>AARTI</t>
  </si>
  <si>
    <t>Administrator</t>
  </si>
  <si>
    <t xml:space="preserve">Developer </t>
  </si>
  <si>
    <t>Instructor</t>
  </si>
  <si>
    <t>Graphic  Design</t>
  </si>
  <si>
    <t>Sr. Accountant</t>
  </si>
  <si>
    <t>Employee</t>
  </si>
  <si>
    <t xml:space="preserve">HR. Head </t>
  </si>
  <si>
    <t>Manager</t>
  </si>
  <si>
    <t>TA</t>
  </si>
  <si>
    <t xml:space="preserve">OverTime </t>
  </si>
  <si>
    <t xml:space="preserve">XYZ LTD </t>
  </si>
  <si>
    <t xml:space="preserve">EARNING </t>
  </si>
  <si>
    <t>CA</t>
  </si>
  <si>
    <t>OT</t>
  </si>
  <si>
    <t xml:space="preserve">                            SALARY SLIP FOR MARCH 2024 </t>
  </si>
  <si>
    <t>BANK NAME</t>
  </si>
  <si>
    <t>ACCOUNT NO.</t>
  </si>
  <si>
    <t>DEDUCATION</t>
  </si>
  <si>
    <t>PF</t>
  </si>
  <si>
    <t>ESI</t>
  </si>
  <si>
    <t xml:space="preserve">EMPLOYEE NAME </t>
  </si>
  <si>
    <t xml:space="preserve">XYZ COMPANY LTD </t>
  </si>
  <si>
    <t xml:space="preserve">EMPLOYE ID </t>
  </si>
  <si>
    <t xml:space="preserve">DESIGNATION </t>
  </si>
  <si>
    <t>HRA</t>
  </si>
  <si>
    <t xml:space="preserve">BANK NAME </t>
  </si>
  <si>
    <t>ACCOUNT NO</t>
  </si>
  <si>
    <t xml:space="preserve">DEDUCATION </t>
  </si>
  <si>
    <t xml:space="preserve">                          EARNING </t>
  </si>
  <si>
    <t xml:space="preserve">Total Deducation </t>
  </si>
  <si>
    <t xml:space="preserve">Total Earning </t>
  </si>
  <si>
    <t xml:space="preserve">           SALARY   SLIP  FOR   MARCH   2024 </t>
  </si>
  <si>
    <t xml:space="preserve">NET PROFIT </t>
  </si>
  <si>
    <t xml:space="preserve">NET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</si>
</sst>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ptos Narrow"/>
      <family val="2"/>
    </font>
    <font>
      <b/>
      <sz val="12"/>
      <color theme="1"/>
      <name val="Bell MT"/>
      <family val="1"/>
    </font>
    <font>
      <sz val="12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463A-CFA9-4F08-873E-9068AF08DC96}">
  <dimension ref="B3:Q43"/>
  <sheetViews>
    <sheetView tabSelected="1" zoomScale="63" workbookViewId="0">
      <selection activeCell="L38" sqref="L38"/>
    </sheetView>
  </sheetViews>
  <sheetFormatPr defaultRowHeight="14.5" x14ac:dyDescent="0.35"/>
  <cols>
    <col min="2" max="2" width="12.7265625" customWidth="1"/>
    <col min="3" max="3" width="19.81640625" customWidth="1"/>
    <col min="4" max="4" width="16.26953125" customWidth="1"/>
    <col min="5" max="5" width="12.453125" customWidth="1"/>
    <col min="6" max="6" width="12.26953125" customWidth="1"/>
    <col min="7" max="7" width="10.1796875" customWidth="1"/>
    <col min="12" max="12" width="16.26953125" customWidth="1"/>
    <col min="13" max="13" width="11.453125" customWidth="1"/>
    <col min="14" max="14" width="15.81640625" customWidth="1"/>
    <col min="16" max="16" width="11.36328125" customWidth="1"/>
    <col min="17" max="17" width="12.90625" customWidth="1"/>
  </cols>
  <sheetData>
    <row r="3" spans="2:17" ht="16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32</v>
      </c>
      <c r="L3" s="1" t="s">
        <v>33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</row>
    <row r="4" spans="2:17" x14ac:dyDescent="0.35">
      <c r="B4" s="2">
        <v>1001</v>
      </c>
      <c r="C4" s="2" t="s">
        <v>14</v>
      </c>
      <c r="D4" s="2" t="s">
        <v>24</v>
      </c>
      <c r="E4" s="3">
        <v>50000</v>
      </c>
      <c r="F4" s="2">
        <v>23</v>
      </c>
      <c r="G4" s="2">
        <f>E4/30*F4</f>
        <v>38333.333333333336</v>
      </c>
      <c r="H4" s="2">
        <f>E4*2%</f>
        <v>1000</v>
      </c>
      <c r="I4" s="2">
        <f>E4*5%</f>
        <v>2500</v>
      </c>
      <c r="J4" s="2">
        <v>400</v>
      </c>
      <c r="K4" s="2">
        <v>3000</v>
      </c>
      <c r="L4" s="2">
        <v>20</v>
      </c>
      <c r="M4" s="2">
        <f>E4/30/8*L4</f>
        <v>4166.666666666667</v>
      </c>
      <c r="N4" s="3">
        <f>E4+I4+H4+J4+K4+L4+M4</f>
        <v>61086.666666666664</v>
      </c>
      <c r="O4" s="2">
        <f>E4*3%</f>
        <v>1500</v>
      </c>
      <c r="P4" s="2">
        <f>E4*12%</f>
        <v>6000</v>
      </c>
      <c r="Q4" s="3">
        <f>N4-O4-P4</f>
        <v>53586.666666666664</v>
      </c>
    </row>
    <row r="5" spans="2:17" x14ac:dyDescent="0.35">
      <c r="B5" s="2">
        <v>1002</v>
      </c>
      <c r="C5" s="2" t="s">
        <v>15</v>
      </c>
      <c r="D5" s="2" t="s">
        <v>25</v>
      </c>
      <c r="E5" s="3">
        <v>43000</v>
      </c>
      <c r="F5" s="2">
        <v>29</v>
      </c>
      <c r="G5" s="2">
        <f t="shared" ref="G5:G13" si="0">E5/30*F5</f>
        <v>41566.666666666664</v>
      </c>
      <c r="H5" s="2">
        <f t="shared" ref="H5:H13" si="1">E5*2%</f>
        <v>860</v>
      </c>
      <c r="I5" s="2">
        <f t="shared" ref="I5:I13" si="2">E5*5%</f>
        <v>2150</v>
      </c>
      <c r="J5" s="2">
        <v>1000</v>
      </c>
      <c r="K5" s="2">
        <v>2000</v>
      </c>
      <c r="L5" s="2">
        <v>29</v>
      </c>
      <c r="M5" s="2">
        <f t="shared" ref="M5:M13" si="3">E5/30/8*L5</f>
        <v>5195.833333333333</v>
      </c>
      <c r="N5" s="3">
        <f t="shared" ref="N5:N13" si="4">E5+I5+H5+J5+K5+L5+M5</f>
        <v>54234.833333333336</v>
      </c>
      <c r="O5" s="2">
        <f>E5*3%</f>
        <v>1290</v>
      </c>
      <c r="P5" s="2">
        <f t="shared" ref="P5:P13" si="5">E5*12%</f>
        <v>5160</v>
      </c>
      <c r="Q5" s="3">
        <f t="shared" ref="Q5:Q13" si="6">N5-O5-P5</f>
        <v>47784.833333333336</v>
      </c>
    </row>
    <row r="6" spans="2:17" x14ac:dyDescent="0.35">
      <c r="B6" s="2">
        <v>1003</v>
      </c>
      <c r="C6" s="2" t="s">
        <v>16</v>
      </c>
      <c r="D6" s="2" t="s">
        <v>26</v>
      </c>
      <c r="E6" s="3">
        <v>40000</v>
      </c>
      <c r="F6" s="2">
        <v>26</v>
      </c>
      <c r="G6" s="2">
        <f t="shared" si="0"/>
        <v>34666.666666666664</v>
      </c>
      <c r="H6" s="2">
        <f t="shared" si="1"/>
        <v>800</v>
      </c>
      <c r="I6" s="2">
        <f t="shared" si="2"/>
        <v>2000</v>
      </c>
      <c r="J6" s="2">
        <v>200</v>
      </c>
      <c r="K6" s="2">
        <v>1000</v>
      </c>
      <c r="L6" s="2">
        <v>20</v>
      </c>
      <c r="M6" s="2">
        <f t="shared" si="3"/>
        <v>3333.333333333333</v>
      </c>
      <c r="N6" s="3">
        <f t="shared" si="4"/>
        <v>47353.333333333336</v>
      </c>
      <c r="O6" s="2">
        <f t="shared" ref="O5:O13" si="7">E6*3%</f>
        <v>1200</v>
      </c>
      <c r="P6" s="2">
        <f>E6*12%</f>
        <v>4800</v>
      </c>
      <c r="Q6" s="3">
        <f t="shared" si="6"/>
        <v>41353.333333333336</v>
      </c>
    </row>
    <row r="7" spans="2:17" x14ac:dyDescent="0.35">
      <c r="B7" s="2">
        <v>1004</v>
      </c>
      <c r="C7" s="2" t="s">
        <v>17</v>
      </c>
      <c r="D7" s="2" t="s">
        <v>27</v>
      </c>
      <c r="E7" s="3">
        <v>38000</v>
      </c>
      <c r="F7" s="2">
        <v>28</v>
      </c>
      <c r="G7" s="2">
        <f t="shared" si="0"/>
        <v>35466.666666666672</v>
      </c>
      <c r="H7" s="2">
        <f t="shared" si="1"/>
        <v>760</v>
      </c>
      <c r="I7" s="2">
        <f t="shared" si="2"/>
        <v>1900</v>
      </c>
      <c r="J7" s="2">
        <v>1000</v>
      </c>
      <c r="K7" s="2">
        <v>2000</v>
      </c>
      <c r="L7" s="2">
        <v>40</v>
      </c>
      <c r="M7" s="2">
        <f t="shared" si="3"/>
        <v>6333.3333333333339</v>
      </c>
      <c r="N7" s="3">
        <f t="shared" si="4"/>
        <v>50033.333333333336</v>
      </c>
      <c r="O7" s="2">
        <f>O8</f>
        <v>1050</v>
      </c>
      <c r="P7" s="2">
        <f t="shared" si="5"/>
        <v>4560</v>
      </c>
      <c r="Q7" s="3">
        <f t="shared" si="6"/>
        <v>44423.333333333336</v>
      </c>
    </row>
    <row r="8" spans="2:17" x14ac:dyDescent="0.35">
      <c r="B8" s="2">
        <v>1005</v>
      </c>
      <c r="C8" s="2" t="s">
        <v>18</v>
      </c>
      <c r="D8" s="2" t="s">
        <v>28</v>
      </c>
      <c r="E8" s="3">
        <v>35000</v>
      </c>
      <c r="F8" s="2">
        <v>19</v>
      </c>
      <c r="G8" s="2">
        <f t="shared" si="0"/>
        <v>22166.666666666668</v>
      </c>
      <c r="H8" s="2">
        <f t="shared" si="1"/>
        <v>700</v>
      </c>
      <c r="I8" s="2">
        <f t="shared" si="2"/>
        <v>1750</v>
      </c>
      <c r="J8" s="2">
        <v>200</v>
      </c>
      <c r="K8" s="2">
        <v>2500</v>
      </c>
      <c r="L8" s="2">
        <v>50</v>
      </c>
      <c r="M8" s="2">
        <f t="shared" si="3"/>
        <v>7291.666666666667</v>
      </c>
      <c r="N8" s="3">
        <f t="shared" si="4"/>
        <v>47491.666666666664</v>
      </c>
      <c r="O8" s="2">
        <f t="shared" si="7"/>
        <v>1050</v>
      </c>
      <c r="P8" s="2">
        <f t="shared" si="5"/>
        <v>4200</v>
      </c>
      <c r="Q8" s="3">
        <f t="shared" si="6"/>
        <v>42241.666666666664</v>
      </c>
    </row>
    <row r="9" spans="2:17" x14ac:dyDescent="0.35">
      <c r="B9" s="2">
        <v>1006</v>
      </c>
      <c r="C9" s="2" t="s">
        <v>19</v>
      </c>
      <c r="D9" s="2" t="s">
        <v>30</v>
      </c>
      <c r="E9" s="3">
        <v>30000</v>
      </c>
      <c r="F9" s="2">
        <v>20</v>
      </c>
      <c r="G9" s="2">
        <f t="shared" si="0"/>
        <v>20000</v>
      </c>
      <c r="H9" s="2">
        <f t="shared" si="1"/>
        <v>600</v>
      </c>
      <c r="I9" s="2">
        <f t="shared" si="2"/>
        <v>1500</v>
      </c>
      <c r="J9" s="2">
        <v>500</v>
      </c>
      <c r="K9" s="2">
        <v>1000</v>
      </c>
      <c r="L9" s="2">
        <v>30</v>
      </c>
      <c r="M9" s="2">
        <f t="shared" si="3"/>
        <v>3750</v>
      </c>
      <c r="N9" s="3">
        <f t="shared" si="4"/>
        <v>37380</v>
      </c>
      <c r="O9" s="2">
        <f t="shared" si="7"/>
        <v>900</v>
      </c>
      <c r="P9" s="2">
        <f t="shared" si="5"/>
        <v>3600</v>
      </c>
      <c r="Q9" s="3">
        <f t="shared" si="6"/>
        <v>32880</v>
      </c>
    </row>
    <row r="10" spans="2:17" x14ac:dyDescent="0.35">
      <c r="B10" s="2">
        <v>1007</v>
      </c>
      <c r="C10" s="2" t="s">
        <v>20</v>
      </c>
      <c r="D10" s="2" t="s">
        <v>31</v>
      </c>
      <c r="E10" s="3">
        <v>29000</v>
      </c>
      <c r="F10" s="2">
        <v>26</v>
      </c>
      <c r="G10" s="2">
        <f t="shared" si="0"/>
        <v>25133.333333333332</v>
      </c>
      <c r="H10" s="2">
        <f t="shared" si="1"/>
        <v>580</v>
      </c>
      <c r="I10" s="2">
        <f t="shared" si="2"/>
        <v>1450</v>
      </c>
      <c r="J10" s="2">
        <v>600</v>
      </c>
      <c r="K10" s="2">
        <v>4000</v>
      </c>
      <c r="L10" s="2">
        <v>20</v>
      </c>
      <c r="M10" s="2">
        <f t="shared" si="3"/>
        <v>2416.6666666666665</v>
      </c>
      <c r="N10" s="3">
        <f t="shared" si="4"/>
        <v>38066.666666666664</v>
      </c>
      <c r="O10" s="2">
        <f>E10*3%</f>
        <v>870</v>
      </c>
      <c r="P10" s="2">
        <f t="shared" si="5"/>
        <v>3480</v>
      </c>
      <c r="Q10" s="3">
        <f t="shared" si="6"/>
        <v>33716.666666666664</v>
      </c>
    </row>
    <row r="11" spans="2:17" x14ac:dyDescent="0.35">
      <c r="B11" s="2">
        <v>1008</v>
      </c>
      <c r="C11" s="2" t="s">
        <v>21</v>
      </c>
      <c r="D11" s="2" t="s">
        <v>29</v>
      </c>
      <c r="E11" s="3">
        <v>27500</v>
      </c>
      <c r="F11" s="2">
        <v>28</v>
      </c>
      <c r="G11" s="2">
        <f t="shared" si="0"/>
        <v>25666.666666666664</v>
      </c>
      <c r="H11" s="2">
        <f t="shared" si="1"/>
        <v>550</v>
      </c>
      <c r="I11" s="2">
        <f t="shared" si="2"/>
        <v>1375</v>
      </c>
      <c r="J11" s="2">
        <v>100</v>
      </c>
      <c r="K11" s="2">
        <v>1000</v>
      </c>
      <c r="L11" s="2">
        <v>50</v>
      </c>
      <c r="M11" s="2">
        <f t="shared" si="3"/>
        <v>5729.1666666666661</v>
      </c>
      <c r="N11" s="3">
        <f t="shared" si="4"/>
        <v>36304.166666666664</v>
      </c>
      <c r="O11" s="2">
        <f t="shared" si="7"/>
        <v>825</v>
      </c>
      <c r="P11" s="2">
        <f>E11*12%</f>
        <v>3300</v>
      </c>
      <c r="Q11" s="3">
        <f t="shared" si="6"/>
        <v>32179.166666666664</v>
      </c>
    </row>
    <row r="12" spans="2:17" x14ac:dyDescent="0.35">
      <c r="B12" s="2">
        <v>1009</v>
      </c>
      <c r="C12" s="2" t="s">
        <v>22</v>
      </c>
      <c r="D12" s="2" t="s">
        <v>29</v>
      </c>
      <c r="E12" s="3">
        <v>20000</v>
      </c>
      <c r="F12" s="2">
        <v>26</v>
      </c>
      <c r="G12" s="2">
        <f t="shared" si="0"/>
        <v>17333.333333333332</v>
      </c>
      <c r="H12" s="2">
        <f t="shared" si="1"/>
        <v>400</v>
      </c>
      <c r="I12" s="2">
        <f t="shared" si="2"/>
        <v>1000</v>
      </c>
      <c r="J12" s="2">
        <v>150</v>
      </c>
      <c r="K12" s="2">
        <v>1500</v>
      </c>
      <c r="L12" s="2">
        <v>40</v>
      </c>
      <c r="M12" s="2">
        <f t="shared" si="3"/>
        <v>3333.333333333333</v>
      </c>
      <c r="N12" s="3">
        <f t="shared" si="4"/>
        <v>26423.333333333332</v>
      </c>
      <c r="O12" s="2">
        <f t="shared" si="7"/>
        <v>600</v>
      </c>
      <c r="P12" s="2">
        <f t="shared" si="5"/>
        <v>2400</v>
      </c>
      <c r="Q12" s="3">
        <f t="shared" si="6"/>
        <v>23423.333333333332</v>
      </c>
    </row>
    <row r="13" spans="2:17" x14ac:dyDescent="0.35">
      <c r="B13" s="2">
        <v>1010</v>
      </c>
      <c r="C13" s="2" t="s">
        <v>23</v>
      </c>
      <c r="D13" s="2" t="s">
        <v>29</v>
      </c>
      <c r="E13" s="3">
        <v>18000</v>
      </c>
      <c r="F13" s="2">
        <v>24</v>
      </c>
      <c r="G13" s="2">
        <f t="shared" si="0"/>
        <v>14400</v>
      </c>
      <c r="H13" s="2">
        <f t="shared" si="1"/>
        <v>360</v>
      </c>
      <c r="I13" s="2">
        <f t="shared" si="2"/>
        <v>900</v>
      </c>
      <c r="J13" s="2">
        <v>400</v>
      </c>
      <c r="K13" s="2">
        <v>3000</v>
      </c>
      <c r="L13" s="2">
        <v>30</v>
      </c>
      <c r="M13" s="2">
        <f t="shared" si="3"/>
        <v>2250</v>
      </c>
      <c r="N13" s="3">
        <f t="shared" si="4"/>
        <v>24940</v>
      </c>
      <c r="O13" s="2">
        <f t="shared" si="7"/>
        <v>540</v>
      </c>
      <c r="P13" s="2">
        <f t="shared" si="5"/>
        <v>2160</v>
      </c>
      <c r="Q13" s="3">
        <f t="shared" si="6"/>
        <v>22240</v>
      </c>
    </row>
    <row r="22" spans="3:13" x14ac:dyDescent="0.35">
      <c r="C22" s="7"/>
      <c r="D22" s="7"/>
      <c r="E22" s="7"/>
      <c r="F22" s="7" t="s">
        <v>45</v>
      </c>
      <c r="G22" s="7"/>
      <c r="H22" s="7"/>
      <c r="I22" s="7"/>
      <c r="J22" s="7"/>
      <c r="K22" s="7"/>
      <c r="L22" s="7"/>
      <c r="M22" s="7"/>
    </row>
    <row r="23" spans="3:13" x14ac:dyDescent="0.35">
      <c r="C23" s="7"/>
      <c r="D23" s="7"/>
      <c r="E23" s="7" t="s">
        <v>55</v>
      </c>
      <c r="F23" s="7"/>
      <c r="G23" s="7"/>
      <c r="H23" s="7"/>
      <c r="I23" s="7"/>
      <c r="J23" s="7"/>
      <c r="K23" s="7"/>
      <c r="L23" s="7"/>
      <c r="M23" s="6"/>
    </row>
    <row r="24" spans="3:13" x14ac:dyDescent="0.35">
      <c r="C24" s="7"/>
      <c r="D24" s="7"/>
      <c r="E24" s="7"/>
      <c r="F24" s="7"/>
      <c r="G24" s="7"/>
      <c r="H24" s="7"/>
      <c r="I24" s="7"/>
      <c r="J24" s="7"/>
      <c r="K24" s="7"/>
      <c r="L24" s="7" t="s">
        <v>49</v>
      </c>
      <c r="M24" s="6"/>
    </row>
    <row r="25" spans="3:13" x14ac:dyDescent="0.35">
      <c r="C25" s="7" t="s">
        <v>46</v>
      </c>
      <c r="D25" s="6">
        <v>1006</v>
      </c>
      <c r="E25" s="7"/>
      <c r="F25" s="7"/>
      <c r="G25" s="7"/>
      <c r="H25" s="7"/>
      <c r="I25" s="7"/>
      <c r="J25" s="7"/>
      <c r="K25" s="7"/>
      <c r="L25" s="7" t="s">
        <v>50</v>
      </c>
      <c r="M25" s="6"/>
    </row>
    <row r="26" spans="3:13" x14ac:dyDescent="0.35">
      <c r="C26" s="7" t="s">
        <v>44</v>
      </c>
      <c r="D26" s="6" t="str">
        <f>VLOOKUP(D25,B3:Q13,2,0)</f>
        <v>SOHAN</v>
      </c>
      <c r="E26" s="7"/>
      <c r="F26" s="7"/>
      <c r="G26" s="7"/>
      <c r="H26" s="7"/>
      <c r="I26" s="7"/>
      <c r="J26" s="7"/>
      <c r="K26" s="7"/>
      <c r="L26" s="7"/>
      <c r="M26" s="6"/>
    </row>
    <row r="27" spans="3:13" x14ac:dyDescent="0.35">
      <c r="C27" s="7" t="s">
        <v>47</v>
      </c>
      <c r="D27" s="6" t="str">
        <f>VLOOKUP(D25,B3:Q13,3,0)</f>
        <v xml:space="preserve">HR. Head </v>
      </c>
      <c r="E27" s="7"/>
      <c r="F27" s="7"/>
      <c r="G27" s="7"/>
      <c r="H27" s="7"/>
      <c r="I27" s="7"/>
      <c r="J27" s="7"/>
      <c r="K27" s="7"/>
      <c r="L27" s="7"/>
      <c r="M27" s="6"/>
    </row>
    <row r="28" spans="3:13" x14ac:dyDescent="0.35">
      <c r="C28" s="7"/>
      <c r="D28" s="6"/>
      <c r="E28" s="7"/>
      <c r="F28" s="7"/>
      <c r="G28" s="7"/>
      <c r="H28" s="7"/>
      <c r="I28" s="7"/>
      <c r="J28" s="7"/>
      <c r="K28" s="7"/>
      <c r="L28" s="7"/>
      <c r="M28" s="6"/>
    </row>
    <row r="29" spans="3:13" x14ac:dyDescent="0.35">
      <c r="C29" s="7"/>
      <c r="D29" s="6"/>
      <c r="E29" s="7"/>
      <c r="F29" s="7"/>
      <c r="G29" s="7"/>
      <c r="H29" s="7"/>
      <c r="I29" s="7"/>
      <c r="J29" s="7"/>
      <c r="K29" s="7"/>
      <c r="L29" s="7"/>
      <c r="M29" s="6"/>
    </row>
    <row r="30" spans="3:13" x14ac:dyDescent="0.35">
      <c r="C30" s="7"/>
      <c r="D30" s="6"/>
      <c r="E30" s="7"/>
      <c r="F30" s="7"/>
      <c r="G30" s="7"/>
      <c r="H30" s="7"/>
      <c r="I30" s="7"/>
      <c r="J30" s="7"/>
      <c r="K30" s="7"/>
      <c r="L30" s="7"/>
      <c r="M30" s="6"/>
    </row>
    <row r="31" spans="3:13" x14ac:dyDescent="0.35">
      <c r="C31" s="7"/>
      <c r="D31" s="6"/>
      <c r="E31" s="7"/>
      <c r="F31" s="7"/>
      <c r="G31" s="7"/>
      <c r="H31" s="7"/>
      <c r="I31" s="7"/>
      <c r="J31" s="7"/>
      <c r="K31" s="7"/>
      <c r="L31" s="7"/>
      <c r="M31" s="6"/>
    </row>
    <row r="32" spans="3:13" x14ac:dyDescent="0.35">
      <c r="C32" s="7" t="s">
        <v>52</v>
      </c>
      <c r="D32" s="6"/>
      <c r="E32" s="7"/>
      <c r="F32" s="7"/>
      <c r="G32" s="7"/>
      <c r="H32" s="7"/>
      <c r="I32" s="7"/>
      <c r="J32" s="7"/>
      <c r="K32" s="7"/>
      <c r="L32" s="7" t="s">
        <v>51</v>
      </c>
      <c r="M32" s="6"/>
    </row>
    <row r="33" spans="3:13" x14ac:dyDescent="0.35">
      <c r="C33" s="7" t="s">
        <v>48</v>
      </c>
      <c r="D33" s="6">
        <f>VLOOKUP(D25,B3:Q13,7,0)</f>
        <v>600</v>
      </c>
      <c r="E33" s="7"/>
      <c r="F33" s="7"/>
      <c r="G33" s="7"/>
      <c r="H33" s="7"/>
      <c r="I33" s="7"/>
      <c r="J33" s="7"/>
      <c r="K33" s="7"/>
      <c r="L33" s="7" t="s">
        <v>12</v>
      </c>
      <c r="M33" s="6">
        <f>VLOOKUP(D25,B3:Q13,15,0)</f>
        <v>3600</v>
      </c>
    </row>
    <row r="34" spans="3:13" x14ac:dyDescent="0.35">
      <c r="C34" s="7" t="s">
        <v>36</v>
      </c>
      <c r="D34" s="6">
        <f>VLOOKUP(D25,B3:Q13,9,0)</f>
        <v>500</v>
      </c>
      <c r="E34" s="7"/>
      <c r="F34" s="7"/>
      <c r="G34" s="7"/>
      <c r="H34" s="7"/>
      <c r="I34" s="7"/>
      <c r="J34" s="7"/>
      <c r="K34" s="7"/>
      <c r="L34" s="7" t="s">
        <v>11</v>
      </c>
      <c r="M34" s="6">
        <f>VLOOKUP(D25,B3:Q13,14,0)</f>
        <v>900</v>
      </c>
    </row>
    <row r="35" spans="3:13" x14ac:dyDescent="0.35">
      <c r="C35" s="7" t="s">
        <v>32</v>
      </c>
      <c r="D35" s="6">
        <f>VLOOKUP(D25,B3:Q13,10,0)</f>
        <v>1000</v>
      </c>
      <c r="E35" s="7"/>
      <c r="F35" s="7"/>
      <c r="G35" s="7"/>
      <c r="H35" s="7"/>
      <c r="I35" s="7"/>
      <c r="J35" s="7"/>
      <c r="K35" s="7"/>
      <c r="L35" s="7" t="s">
        <v>53</v>
      </c>
      <c r="M35" s="6">
        <f>SUM(M33:M34)</f>
        <v>4500</v>
      </c>
    </row>
    <row r="36" spans="3:13" x14ac:dyDescent="0.35">
      <c r="C36" s="7" t="s">
        <v>37</v>
      </c>
      <c r="D36" s="6">
        <f>VLOOKUP(D25,B3:Q13,12,0)</f>
        <v>3750</v>
      </c>
      <c r="E36" s="7"/>
      <c r="F36" s="7"/>
      <c r="G36" s="7"/>
      <c r="H36" s="7"/>
      <c r="I36" s="7"/>
      <c r="J36" s="7"/>
      <c r="K36" s="7"/>
      <c r="L36" s="7"/>
      <c r="M36" s="6"/>
    </row>
    <row r="37" spans="3:13" x14ac:dyDescent="0.35">
      <c r="C37" s="7" t="s">
        <v>56</v>
      </c>
      <c r="D37" s="6">
        <f>VLOOKUP(D25,B3:Q13,16,0)</f>
        <v>32880</v>
      </c>
      <c r="E37" s="7"/>
      <c r="F37" s="7"/>
      <c r="G37" s="7"/>
      <c r="H37" s="7"/>
      <c r="I37" s="7"/>
      <c r="J37" s="7"/>
      <c r="K37" s="7"/>
      <c r="L37" s="7"/>
      <c r="M37" s="6"/>
    </row>
    <row r="38" spans="3:13" x14ac:dyDescent="0.35">
      <c r="C38" s="7"/>
      <c r="D38" s="6"/>
      <c r="E38" s="7"/>
      <c r="F38" s="7"/>
      <c r="G38" s="7"/>
      <c r="H38" s="7"/>
      <c r="I38" s="7"/>
      <c r="J38" s="7"/>
      <c r="K38" s="7"/>
      <c r="L38" s="7" t="s">
        <v>57</v>
      </c>
      <c r="M38" s="6">
        <f>D40-M35</f>
        <v>28380</v>
      </c>
    </row>
    <row r="39" spans="3:13" x14ac:dyDescent="0.35">
      <c r="C39" s="7"/>
      <c r="D39" s="7"/>
      <c r="E39" s="7"/>
      <c r="F39" s="7"/>
      <c r="G39" s="7"/>
      <c r="H39" s="7"/>
      <c r="I39" s="7"/>
      <c r="J39" s="7"/>
      <c r="K39" s="7"/>
      <c r="L39" s="7"/>
      <c r="M39" s="6"/>
    </row>
    <row r="40" spans="3:13" x14ac:dyDescent="0.35">
      <c r="C40" s="7" t="s">
        <v>54</v>
      </c>
      <c r="D40" s="6">
        <f>SUM(D37)</f>
        <v>32880</v>
      </c>
      <c r="E40" s="7"/>
      <c r="F40" s="7"/>
      <c r="G40" s="7"/>
      <c r="H40" s="7"/>
      <c r="I40" s="7"/>
      <c r="J40" s="7"/>
      <c r="K40" s="7"/>
      <c r="L40" s="7"/>
      <c r="M40" s="6"/>
    </row>
    <row r="41" spans="3:13" x14ac:dyDescent="0.35">
      <c r="C41" s="7"/>
      <c r="D41" s="7"/>
      <c r="E41" s="7"/>
      <c r="F41" s="7"/>
      <c r="G41" s="7"/>
      <c r="H41" s="7"/>
      <c r="I41" s="7"/>
      <c r="J41" s="7"/>
      <c r="K41" s="7"/>
      <c r="L41" s="7"/>
      <c r="M41" s="6"/>
    </row>
    <row r="42" spans="3:13" x14ac:dyDescent="0.35">
      <c r="C42" s="7"/>
      <c r="D42" s="7"/>
      <c r="E42" s="7"/>
      <c r="F42" s="7"/>
      <c r="G42" s="7"/>
      <c r="H42" s="7"/>
      <c r="I42" s="7"/>
      <c r="J42" s="7"/>
      <c r="K42" s="7"/>
      <c r="L42" s="7"/>
      <c r="M42" s="6"/>
    </row>
    <row r="43" spans="3:13" x14ac:dyDescent="0.3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</sheetData>
  <dataValidations count="1">
    <dataValidation type="list" allowBlank="1" showInputMessage="1" showErrorMessage="1" sqref="D25" xr:uid="{551B8714-68AE-4753-A998-46EBE3B84582}">
      <formula1>$B$4:$B$13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A754-12DB-4E29-94A8-312D3D194FBE}">
  <dimension ref="D5:K20"/>
  <sheetViews>
    <sheetView topLeftCell="A5" workbookViewId="0">
      <selection activeCell="D11" sqref="D11"/>
    </sheetView>
  </sheetViews>
  <sheetFormatPr defaultRowHeight="14.5" x14ac:dyDescent="0.35"/>
  <cols>
    <col min="4" max="4" width="15.36328125" customWidth="1"/>
    <col min="11" max="11" width="12.7265625" customWidth="1"/>
  </cols>
  <sheetData>
    <row r="5" spans="4:11" ht="23.5" x14ac:dyDescent="0.55000000000000004">
      <c r="I5" s="5" t="s">
        <v>34</v>
      </c>
    </row>
    <row r="7" spans="4:11" ht="15.5" x14ac:dyDescent="0.35">
      <c r="F7" s="4" t="s">
        <v>38</v>
      </c>
    </row>
    <row r="10" spans="4:11" x14ac:dyDescent="0.35">
      <c r="E10">
        <v>1005</v>
      </c>
      <c r="K10" t="s">
        <v>39</v>
      </c>
    </row>
    <row r="11" spans="4:11" x14ac:dyDescent="0.35">
      <c r="E11" t="e">
        <f>VLOOKUP(E10,B3:Q13,2,0)</f>
        <v>#N/A</v>
      </c>
      <c r="K11" t="s">
        <v>40</v>
      </c>
    </row>
    <row r="15" spans="4:11" x14ac:dyDescent="0.35">
      <c r="K15" t="s">
        <v>41</v>
      </c>
    </row>
    <row r="16" spans="4:11" x14ac:dyDescent="0.35">
      <c r="D16" t="s">
        <v>35</v>
      </c>
      <c r="K16" t="s">
        <v>42</v>
      </c>
    </row>
    <row r="17" spans="4:11" x14ac:dyDescent="0.35">
      <c r="D17" t="s">
        <v>6</v>
      </c>
      <c r="K17" t="s">
        <v>43</v>
      </c>
    </row>
    <row r="18" spans="4:11" x14ac:dyDescent="0.35">
      <c r="D18" t="s">
        <v>36</v>
      </c>
    </row>
    <row r="19" spans="4:11" x14ac:dyDescent="0.35">
      <c r="D19" t="s">
        <v>32</v>
      </c>
    </row>
    <row r="20" spans="4:11" x14ac:dyDescent="0.35">
      <c r="D20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C30BC5-116F-4144-B3A6-9BAE0DDC9FDB}">
          <x14:formula1>
            <xm:f>Sheet1!$B$4:$B$13</xm:f>
          </x14:formula1>
          <xm:sqref>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F79B-E262-4799-B916-DFB03D8829EE}">
  <dimension ref="A1"/>
  <sheetViews>
    <sheetView workbookViewId="0">
      <selection activeCell="E6" sqref="E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BIJWASAN10</dc:creator>
  <cp:lastModifiedBy>BIJWASAN10</cp:lastModifiedBy>
  <dcterms:created xsi:type="dcterms:W3CDTF">2024-08-13T05:20:25Z</dcterms:created>
  <dcterms:modified xsi:type="dcterms:W3CDTF">2024-09-26T05:39:03Z</dcterms:modified>
</cp:coreProperties>
</file>