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 autoCompressPictures="0"/>
  <xr:revisionPtr revIDLastSave="0" documentId="13_ncr:1_{9C635A7F-CB26-4AA4-88F2-19C8B3B275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4" i="1" l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H2" i="1"/>
</calcChain>
</file>

<file path=xl/sharedStrings.xml><?xml version="1.0" encoding="utf-8"?>
<sst xmlns="http://schemas.openxmlformats.org/spreadsheetml/2006/main" count="42" uniqueCount="42">
  <si>
    <t>Project Planner</t>
  </si>
  <si>
    <t>ACTIVITY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</si>
  <si>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</si>
  <si>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</si>
  <si>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</si>
  <si>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</si>
  <si>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</si>
  <si>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</si>
  <si>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</si>
  <si>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</si>
  <si>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</si>
  <si>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</si>
  <si>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</si>
  <si>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</si>
  <si>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</si>
  <si>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</si>
  <si>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</si>
  <si>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</si>
  <si>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</si>
  <si>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</si>
  <si>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</si>
  <si>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</si>
  <si>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</si>
  <si>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</si>
  <si>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</si>
  <si>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</si>
  <si>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</si>
  <si>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</si>
  <si>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</si>
  <si>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</si>
  <si>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RFA Proposal</t>
  </si>
  <si>
    <t>CDR Presentation</t>
  </si>
  <si>
    <t>Draft Proposal</t>
  </si>
  <si>
    <t>First Board Design</t>
  </si>
  <si>
    <t>Final Proposal</t>
  </si>
  <si>
    <t>Graphing Software</t>
  </si>
  <si>
    <t>Second Board Design</t>
  </si>
  <si>
    <t>Testing (Flying)</t>
  </si>
  <si>
    <t>Final Proposal Presentation</t>
  </si>
  <si>
    <t>Order Parts</t>
  </si>
  <si>
    <t>WEEK (Start 9/8/2024)</t>
  </si>
  <si>
    <t>Winter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</si>
</sst>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0" xfId="0" applyAlignment="1">
      <alignment horizontal="center" textRotation="255"/>
    </xf>
    <xf numFmtId="0" fontId="0" fillId="0" borderId="0" xfId="0" applyAlignment="1">
      <alignment horizontal="center" vertical="center" textRotation="255"/>
    </xf>
    <xf numFmtId="16" fontId="0" fillId="0" borderId="0" xfId="0" applyNumberFormat="1" applyAlignment="1">
      <alignment horizontal="center" textRotation="45"/>
    </xf>
    <xf numFmtId="0" fontId="0" fillId="0" borderId="0" xfId="0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Q30"/>
  <sheetViews>
    <sheetView showGridLines="0" tabSelected="1" zoomScaleNormal="100" zoomScaleSheetLayoutView="80" workbookViewId="0">
      <selection activeCell="AM3" sqref="AM3"/>
    </sheetView>
  </sheetViews>
  <sheetFormatPr defaultColWidth="2.77734375" defaultRowHeight="30" customHeight="1" x14ac:dyDescent="0.35"/>
  <cols>
    <col min="1" max="1" width="2.6640625" customWidth="1"/>
    <col min="2" max="2" width="32.33203125" style="2" customWidth="1"/>
    <col min="3" max="6" width="11.6640625" style="1" customWidth="1"/>
    <col min="7" max="7" width="15.6640625" style="4" customWidth="1"/>
    <col min="8" max="8" width="3.44140625" style="1" customWidth="1"/>
    <col min="9" max="16" width="2.77734375" style="1"/>
    <col min="17" max="27" width="3" style="1" bestFit="1" customWidth="1"/>
    <col min="28" max="43" width="3" bestFit="1" customWidth="1"/>
  </cols>
  <sheetData>
    <row r="1" spans="2:43" ht="60" customHeight="1" thickBot="1" x14ac:dyDescent="1.05">
      <c r="B1" s="14" t="s">
        <v>0</v>
      </c>
      <c r="C1" s="13"/>
      <c r="D1" s="13"/>
      <c r="E1" s="13"/>
      <c r="F1" s="13"/>
      <c r="G1" s="1"/>
      <c r="H1" s="38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</row>
    <row r="2" spans="2:43" ht="21" customHeight="1" thickTop="1" thickBot="1" x14ac:dyDescent="0.35">
      <c r="B2" s="22" t="s">
        <v>29</v>
      </c>
      <c r="C2" s="22"/>
      <c r="D2" s="22"/>
      <c r="E2" s="22"/>
      <c r="F2" s="22"/>
      <c r="G2" s="5" t="s">
        <v>21</v>
      </c>
      <c r="H2" s="15">
        <f ca="1">IF(YEAR(TODAY())=2024, WEEKNUM(TODAY())-36, WEEKNUM(TODAY())+16)</f>
        <v>7</v>
      </c>
      <c r="J2" s="16"/>
      <c r="K2" s="31" t="s">
        <v>28</v>
      </c>
      <c r="L2" s="32"/>
      <c r="M2" s="32"/>
      <c r="N2" s="32"/>
      <c r="O2" s="33"/>
      <c r="P2" s="17"/>
      <c r="Q2" s="31" t="s">
        <v>27</v>
      </c>
      <c r="R2" s="34"/>
      <c r="S2" s="34"/>
      <c r="T2" s="33"/>
      <c r="U2" s="18"/>
      <c r="V2" s="24" t="s">
        <v>18</v>
      </c>
      <c r="W2" s="25"/>
      <c r="X2" s="25"/>
      <c r="Y2" s="35"/>
      <c r="Z2" s="19"/>
      <c r="AA2" s="24" t="s">
        <v>19</v>
      </c>
      <c r="AB2" s="25"/>
      <c r="AC2" s="25"/>
      <c r="AD2" s="25"/>
      <c r="AE2" s="25"/>
      <c r="AF2" s="25"/>
      <c r="AG2" s="35"/>
      <c r="AH2" s="20"/>
      <c r="AI2" s="24" t="s">
        <v>20</v>
      </c>
      <c r="AJ2" s="25"/>
      <c r="AK2" s="25"/>
      <c r="AL2" s="25"/>
      <c r="AM2" s="25"/>
      <c r="AN2" s="25"/>
      <c r="AO2" s="25"/>
      <c r="AP2" s="25"/>
    </row>
    <row r="3" spans="2:43" s="12" customFormat="1" ht="39.6" customHeight="1" thickTop="1" x14ac:dyDescent="0.3">
      <c r="B3" s="26" t="s">
        <v>1</v>
      </c>
      <c r="C3" s="28" t="s">
        <v>22</v>
      </c>
      <c r="D3" s="28" t="s">
        <v>23</v>
      </c>
      <c r="E3" s="28" t="s">
        <v>24</v>
      </c>
      <c r="F3" s="28" t="s">
        <v>25</v>
      </c>
      <c r="G3" s="30" t="s">
        <v>26</v>
      </c>
      <c r="H3" s="21" t="s">
        <v>40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39" t="s">
        <v>41</v>
      </c>
      <c r="W3" s="39"/>
      <c r="X3" s="39"/>
      <c r="Y3" s="39"/>
      <c r="Z3" s="39"/>
      <c r="AA3" s="11"/>
    </row>
    <row r="4" spans="2:43" ht="15.75" customHeight="1" x14ac:dyDescent="0.3">
      <c r="B4" s="27"/>
      <c r="C4" s="29"/>
      <c r="D4" s="29"/>
      <c r="E4" s="29"/>
      <c r="F4" s="29"/>
      <c r="G4" s="29"/>
      <c r="H4" s="3">
        <f>WEEKNUM(DATE(2024,9,8))-36</f>
        <v>1</v>
      </c>
      <c r="I4" s="3">
        <f>WEEKNUM(DATE(2024,9,15))-36</f>
        <v>2</v>
      </c>
      <c r="J4" s="3">
        <f>WEEKNUM(DATE(2024,9,22))-36</f>
        <v>3</v>
      </c>
      <c r="K4" s="3">
        <f>WEEKNUM(DATE(2024,9,29))-36</f>
        <v>4</v>
      </c>
      <c r="L4" s="3">
        <f>WEEKNUM(DATE(2024,10,6))-36</f>
        <v>5</v>
      </c>
      <c r="M4" s="3">
        <f>WEEKNUM(DATE(2024,10,13))-36</f>
        <v>6</v>
      </c>
      <c r="N4" s="3">
        <f>WEEKNUM(DATE(2024,10,20))-36</f>
        <v>7</v>
      </c>
      <c r="O4" s="3">
        <f>WEEKNUM(DATE(2024,10,27))-36</f>
        <v>8</v>
      </c>
      <c r="P4" s="3">
        <f>WEEKNUM(DATE(2024,11,3))-36</f>
        <v>9</v>
      </c>
      <c r="Q4" s="3">
        <f>WEEKNUM(DATE(2024,11,10))-36</f>
        <v>10</v>
      </c>
      <c r="R4" s="3">
        <f>WEEKNUM(DATE(2024,11,17))-36</f>
        <v>11</v>
      </c>
      <c r="S4" s="3">
        <f>WEEKNUM(DATE(2024,11,24))-36</f>
        <v>12</v>
      </c>
      <c r="T4" s="3">
        <f>WEEKNUM(DATE(2024,12,1))-36</f>
        <v>13</v>
      </c>
      <c r="U4" s="3">
        <f>WEEKNUM(DATE(2024,12,8))-36</f>
        <v>14</v>
      </c>
      <c r="V4" s="3">
        <f>WEEKNUM(DATE(2024,12,15))-36</f>
        <v>15</v>
      </c>
      <c r="W4" s="3">
        <f>WEEKNUM(DATE(2024,12,22))-36</f>
        <v>16</v>
      </c>
      <c r="X4" s="3">
        <f>WEEKNUM(DATE(2024,12,29))-36</f>
        <v>17</v>
      </c>
      <c r="Y4" s="3">
        <f>WEEKNUM(DATE(2025,1,5))+16</f>
        <v>18</v>
      </c>
      <c r="Z4" s="3">
        <f>WEEKNUM(DATE(2025,1,12))+16</f>
        <v>19</v>
      </c>
      <c r="AA4" s="3">
        <f>WEEKNUM(DATE(2025,1,19))+16</f>
        <v>20</v>
      </c>
      <c r="AB4" s="3">
        <f>WEEKNUM(DATE(2025,1,26))+16</f>
        <v>21</v>
      </c>
      <c r="AC4" s="3">
        <f>WEEKNUM(DATE(2025,2,2))+16</f>
        <v>22</v>
      </c>
      <c r="AD4" s="3">
        <f>WEEKNUM(DATE(2025,2,9))+16</f>
        <v>23</v>
      </c>
      <c r="AE4" s="3">
        <f>WEEKNUM(DATE(2025,2,16))+16</f>
        <v>24</v>
      </c>
      <c r="AF4" s="3">
        <f>WEEKNUM(DATE(2025,2,23))+16</f>
        <v>25</v>
      </c>
      <c r="AG4" s="3">
        <f>WEEKNUM(DATE(2025,3,2))+16</f>
        <v>26</v>
      </c>
      <c r="AH4" s="3">
        <f>WEEKNUM(DATE(2025,3,9))+16</f>
        <v>27</v>
      </c>
      <c r="AI4" s="3">
        <f>WEEKNUM(DATE(2025,3,16))+16</f>
        <v>28</v>
      </c>
      <c r="AJ4" s="3">
        <f>WEEKNUM(DATE(2025,3,23))+16</f>
        <v>29</v>
      </c>
      <c r="AK4" s="3">
        <f>WEEKNUM(DATE(2025,3,30))+16</f>
        <v>30</v>
      </c>
      <c r="AL4" s="3">
        <f>WEEKNUM(DATE(2025,4,6))+16</f>
        <v>31</v>
      </c>
      <c r="AM4" s="3">
        <f>WEEKNUM(DATE(2025,4,13))+16</f>
        <v>32</v>
      </c>
      <c r="AN4" s="3">
        <f>WEEKNUM(DATE(2025,4,20))+16</f>
        <v>33</v>
      </c>
      <c r="AO4" s="3">
        <f>WEEKNUM(DATE(2025,4,27))+16</f>
        <v>34</v>
      </c>
      <c r="AP4" s="3">
        <f>WEEKNUM(DATE(2025,5,4))+16</f>
        <v>35</v>
      </c>
      <c r="AQ4" s="3">
        <f>WEEKNUM(DATE(2025,5,11))+16</f>
        <v>36</v>
      </c>
    </row>
    <row r="5" spans="2:43" ht="30" customHeight="1" x14ac:dyDescent="0.35">
      <c r="B5" s="6" t="s">
        <v>30</v>
      </c>
      <c r="C5" s="7">
        <v>1</v>
      </c>
      <c r="D5" s="7">
        <v>2</v>
      </c>
      <c r="E5" s="7">
        <v>1</v>
      </c>
      <c r="F5" s="7">
        <v>2</v>
      </c>
      <c r="G5" s="8">
        <v>1</v>
      </c>
    </row>
    <row r="6" spans="2:43" ht="30" customHeight="1" x14ac:dyDescent="0.35">
      <c r="B6" s="6" t="s">
        <v>31</v>
      </c>
      <c r="C6" s="7">
        <v>3</v>
      </c>
      <c r="D6" s="7">
        <v>3</v>
      </c>
      <c r="E6" s="7">
        <v>3</v>
      </c>
      <c r="F6" s="7">
        <v>3</v>
      </c>
      <c r="G6" s="8">
        <v>1</v>
      </c>
    </row>
    <row r="7" spans="2:43" ht="30" customHeight="1" x14ac:dyDescent="0.35">
      <c r="B7" s="23" t="s">
        <v>32</v>
      </c>
      <c r="C7" s="7">
        <v>7</v>
      </c>
      <c r="D7" s="7">
        <v>2</v>
      </c>
      <c r="E7" s="7">
        <v>7</v>
      </c>
      <c r="F7" s="7">
        <v>2</v>
      </c>
      <c r="G7" s="8">
        <v>1</v>
      </c>
    </row>
    <row r="8" spans="2:43" ht="30" customHeight="1" x14ac:dyDescent="0.35">
      <c r="B8" s="23" t="s">
        <v>33</v>
      </c>
      <c r="C8" s="7">
        <v>10</v>
      </c>
      <c r="D8" s="7">
        <v>3</v>
      </c>
      <c r="E8" s="7">
        <v>10</v>
      </c>
      <c r="F8" s="7">
        <v>1</v>
      </c>
      <c r="G8" s="8">
        <v>0.1</v>
      </c>
    </row>
    <row r="9" spans="2:43" ht="30" customHeight="1" x14ac:dyDescent="0.35">
      <c r="B9" s="23" t="s">
        <v>34</v>
      </c>
      <c r="C9" s="7">
        <v>10</v>
      </c>
      <c r="D9" s="7">
        <v>1</v>
      </c>
      <c r="E9" s="7">
        <v>10</v>
      </c>
      <c r="F9" s="7">
        <v>1</v>
      </c>
      <c r="G9" s="8">
        <v>0.2</v>
      </c>
    </row>
    <row r="10" spans="2:43" ht="30" customHeight="1" x14ac:dyDescent="0.35">
      <c r="B10" s="23" t="s">
        <v>39</v>
      </c>
      <c r="C10" s="7">
        <v>13</v>
      </c>
      <c r="D10" s="7">
        <v>1</v>
      </c>
      <c r="E10" s="7">
        <v>13</v>
      </c>
      <c r="F10" s="7">
        <v>1</v>
      </c>
      <c r="G10" s="8">
        <v>0</v>
      </c>
    </row>
    <row r="11" spans="2:43" ht="30" customHeight="1" x14ac:dyDescent="0.35">
      <c r="B11" s="23" t="s">
        <v>35</v>
      </c>
      <c r="C11" s="7">
        <v>14</v>
      </c>
      <c r="D11" s="7">
        <v>17</v>
      </c>
      <c r="E11" s="7">
        <v>14</v>
      </c>
      <c r="F11" s="7">
        <v>1</v>
      </c>
      <c r="G11" s="8">
        <v>0</v>
      </c>
    </row>
    <row r="12" spans="2:43" ht="30" customHeight="1" x14ac:dyDescent="0.35">
      <c r="B12" s="23" t="s">
        <v>38</v>
      </c>
      <c r="C12" s="7">
        <v>14</v>
      </c>
      <c r="D12" s="7">
        <v>3</v>
      </c>
      <c r="E12" s="7">
        <v>14</v>
      </c>
      <c r="F12" s="7">
        <v>1</v>
      </c>
      <c r="G12" s="8">
        <v>0</v>
      </c>
    </row>
    <row r="13" spans="2:43" ht="30" customHeight="1" x14ac:dyDescent="0.35">
      <c r="B13" s="23" t="s">
        <v>36</v>
      </c>
      <c r="C13" s="7">
        <v>15</v>
      </c>
      <c r="D13" s="7">
        <v>9</v>
      </c>
      <c r="E13" s="7">
        <v>15</v>
      </c>
      <c r="F13" s="7">
        <v>1</v>
      </c>
      <c r="G13" s="8">
        <v>0</v>
      </c>
    </row>
    <row r="14" spans="2:43" ht="30" customHeight="1" x14ac:dyDescent="0.35">
      <c r="B14" s="23" t="s">
        <v>37</v>
      </c>
      <c r="C14" s="7">
        <v>33</v>
      </c>
      <c r="D14" s="7">
        <v>4</v>
      </c>
      <c r="E14" s="7">
        <v>33</v>
      </c>
      <c r="F14" s="7">
        <v>1</v>
      </c>
      <c r="G14" s="8">
        <v>0</v>
      </c>
    </row>
    <row r="15" spans="2:43" ht="30" customHeight="1" x14ac:dyDescent="0.35">
      <c r="B15" s="6" t="s">
        <v>2</v>
      </c>
      <c r="C15" s="9">
        <v>0</v>
      </c>
      <c r="D15" s="7">
        <v>0</v>
      </c>
      <c r="E15" s="7">
        <v>0</v>
      </c>
      <c r="F15" s="7">
        <v>0</v>
      </c>
      <c r="G15" s="8">
        <v>0</v>
      </c>
    </row>
    <row r="16" spans="2:43" ht="30" customHeight="1" x14ac:dyDescent="0.35">
      <c r="B16" s="6" t="s">
        <v>3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7" ht="30" customHeight="1" x14ac:dyDescent="0.35">
      <c r="B17" s="6" t="s">
        <v>4</v>
      </c>
      <c r="C17" s="9">
        <v>0</v>
      </c>
      <c r="D17" s="7">
        <v>0</v>
      </c>
      <c r="E17" s="7">
        <v>0</v>
      </c>
      <c r="F17" s="7">
        <v>0</v>
      </c>
      <c r="G17" s="8">
        <v>0</v>
      </c>
    </row>
    <row r="18" spans="2:7" ht="30" customHeight="1" x14ac:dyDescent="0.35">
      <c r="B18" s="6" t="s">
        <v>5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35">
      <c r="B19" s="6" t="s">
        <v>6</v>
      </c>
      <c r="C19" s="9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35">
      <c r="B20" s="6" t="s">
        <v>7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35">
      <c r="B21" s="6" t="s">
        <v>8</v>
      </c>
      <c r="C21" s="9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35">
      <c r="B22" s="6" t="s">
        <v>9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35">
      <c r="B23" s="6" t="s">
        <v>10</v>
      </c>
      <c r="C23" s="9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35">
      <c r="B24" s="6" t="s">
        <v>11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35">
      <c r="B25" s="6" t="s">
        <v>12</v>
      </c>
      <c r="C25" s="9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35">
      <c r="B26" s="6" t="s">
        <v>13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35">
      <c r="B27" s="6" t="s">
        <v>14</v>
      </c>
      <c r="C27" s="9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35">
      <c r="B28" s="6" t="s">
        <v>15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35">
      <c r="B29" s="6" t="s">
        <v>16</v>
      </c>
      <c r="C29" s="9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5">
      <c r="B30" s="6" t="s">
        <v>17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2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  <mergeCell ref="V3:Z3"/>
  </mergeCells>
  <conditionalFormatting sqref="B31:AQ31">
    <cfRule type="expression" dxfId="9" priority="2">
      <formula>TRUE</formula>
    </cfRule>
  </conditionalFormatting>
  <conditionalFormatting sqref="H4:AQ4">
    <cfRule type="expression" dxfId="8" priority="8">
      <formula>H$4=period_selected</formula>
    </cfRule>
  </conditionalFormatting>
  <conditionalFormatting sqref="H5:AQ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2024-10-22T15:19:35Z</dcterms:modified>
</cp:coreProperties>
</file>