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gamble/Desktop/ReturnSuite Course/"/>
    </mc:Choice>
  </mc:AlternateContent>
  <xr:revisionPtr revIDLastSave="0" documentId="13_ncr:1_{2E0A5D77-7156-024D-B431-A2B0A16187D9}" xr6:coauthVersionLast="47" xr6:coauthVersionMax="47" xr10:uidLastSave="{00000000-0000-0000-0000-000000000000}"/>
  <bookViews>
    <workbookView xWindow="0" yWindow="500" windowWidth="35840" windowHeight="19980" xr2:uid="{E7F7B440-FB7F-D343-9FA4-14E00FF7DFC8}"/>
  </bookViews>
  <sheets>
    <sheet name="Task 1" sheetId="2" r:id="rId1"/>
    <sheet name="Task 2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12" i="2"/>
  <c r="C13" i="2"/>
  <c r="C14" i="2"/>
  <c r="C15" i="2"/>
  <c r="C17" i="2"/>
  <c r="C25" i="2"/>
  <c r="C26" i="2"/>
  <c r="C27" i="2"/>
  <c r="C28" i="2"/>
  <c r="C29" i="2"/>
  <c r="C30" i="2"/>
  <c r="C31" i="2"/>
  <c r="C32" i="2"/>
  <c r="C33" i="2"/>
  <c r="C34" i="2"/>
  <c r="C35" i="2"/>
  <c r="C36" i="2"/>
  <c r="C4" i="1"/>
  <c r="B8" i="2"/>
  <c r="B12" i="2"/>
  <c r="B15" i="2"/>
  <c r="B17" i="2"/>
  <c r="D17" i="2"/>
  <c r="B25" i="2"/>
  <c r="B26" i="2"/>
  <c r="B27" i="2"/>
  <c r="B29" i="2"/>
  <c r="B30" i="2"/>
  <c r="B31" i="2"/>
  <c r="B34" i="2"/>
  <c r="B35" i="2"/>
  <c r="B36" i="2"/>
  <c r="D36" i="2"/>
  <c r="D4" i="1"/>
  <c r="B4" i="1"/>
  <c r="C6" i="1"/>
  <c r="D6" i="1"/>
  <c r="B6" i="1"/>
  <c r="B8" i="1"/>
  <c r="C4" i="2"/>
  <c r="C23" i="2"/>
  <c r="C24" i="2"/>
  <c r="B4" i="2"/>
  <c r="B23" i="2"/>
  <c r="B24" i="2"/>
  <c r="D4" i="2"/>
  <c r="B5" i="2"/>
  <c r="C5" i="2"/>
  <c r="D5" i="2"/>
  <c r="D6" i="2"/>
  <c r="D7" i="2"/>
  <c r="D8" i="2"/>
  <c r="D9" i="2"/>
  <c r="D10" i="2"/>
  <c r="D11" i="2"/>
  <c r="D12" i="2"/>
  <c r="D13" i="2"/>
  <c r="D14" i="2"/>
  <c r="D15" i="2"/>
  <c r="D1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</calcChain>
</file>

<file path=xl/sharedStrings.xml><?xml version="1.0" encoding="utf-8"?>
<sst xmlns="http://schemas.openxmlformats.org/spreadsheetml/2006/main" count="47" uniqueCount="25">
  <si>
    <t>Top Slice</t>
  </si>
  <si>
    <t>Valuation</t>
  </si>
  <si>
    <t>Effective Property Cap Rate</t>
  </si>
  <si>
    <t>Theoretical Split</t>
  </si>
  <si>
    <t>Market Base Rent</t>
  </si>
  <si>
    <t>Potential Base Rent</t>
  </si>
  <si>
    <t>Potential Gross Income</t>
  </si>
  <si>
    <t>Effective Gross Income (EGI)</t>
  </si>
  <si>
    <t>Net Operating Income</t>
  </si>
  <si>
    <t>Excess (Deficit) Base Rent</t>
  </si>
  <si>
    <t>Absorption, Turnover Vacancy &amp; Other Concessions</t>
  </si>
  <si>
    <t>Additional Rent</t>
  </si>
  <si>
    <t>Other Tenant Revenue</t>
  </si>
  <si>
    <t>Other Revenues</t>
  </si>
  <si>
    <t>Vacancy Loss</t>
  </si>
  <si>
    <t>Credit Loss</t>
  </si>
  <si>
    <t>Operating Expenses</t>
  </si>
  <si>
    <t>Capitalization Rate</t>
  </si>
  <si>
    <t>Actual (or Projected) Base Rent</t>
  </si>
  <si>
    <t>NOI (24-Month Avg.)</t>
  </si>
  <si>
    <t>Bottom Slice</t>
  </si>
  <si>
    <t>Valuation of Property by Slice</t>
  </si>
  <si>
    <t>NOI Statement (past year actuals)</t>
  </si>
  <si>
    <t>Serviced Office</t>
  </si>
  <si>
    <t>NOI Statement (next year projections)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</si>
</sst>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rgb="FF000000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64" fontId="4" fillId="2" borderId="5" xfId="1" applyNumberFormat="1" applyFont="1" applyFill="1" applyBorder="1"/>
    <xf numFmtId="164" fontId="4" fillId="2" borderId="6" xfId="1" applyNumberFormat="1" applyFont="1" applyFill="1" applyBorder="1"/>
    <xf numFmtId="164" fontId="6" fillId="2" borderId="3" xfId="1" applyNumberFormat="1" applyFont="1" applyFill="1" applyBorder="1"/>
    <xf numFmtId="164" fontId="6" fillId="2" borderId="4" xfId="1" applyNumberFormat="1" applyFont="1" applyFill="1" applyBorder="1"/>
    <xf numFmtId="164" fontId="6" fillId="2" borderId="7" xfId="1" applyNumberFormat="1" applyFont="1" applyFill="1" applyBorder="1"/>
    <xf numFmtId="164" fontId="6" fillId="2" borderId="8" xfId="1" applyNumberFormat="1" applyFont="1" applyFill="1" applyBorder="1"/>
    <xf numFmtId="0" fontId="7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4" fillId="0" borderId="10" xfId="1" applyNumberFormat="1" applyFont="1" applyBorder="1"/>
    <xf numFmtId="164" fontId="6" fillId="0" borderId="9" xfId="1" applyNumberFormat="1" applyFont="1" applyBorder="1"/>
    <xf numFmtId="164" fontId="6" fillId="0" borderId="2" xfId="1" applyNumberFormat="1" applyFont="1" applyBorder="1"/>
    <xf numFmtId="0" fontId="7" fillId="3" borderId="9" xfId="0" applyFont="1" applyFill="1" applyBorder="1" applyAlignment="1">
      <alignment horizontal="center"/>
    </xf>
    <xf numFmtId="164" fontId="8" fillId="3" borderId="10" xfId="1" applyNumberFormat="1" applyFont="1" applyFill="1" applyBorder="1"/>
    <xf numFmtId="164" fontId="10" fillId="3" borderId="2" xfId="0" applyNumberFormat="1" applyFont="1" applyFill="1" applyBorder="1"/>
    <xf numFmtId="0" fontId="9" fillId="3" borderId="1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9" fillId="3" borderId="0" xfId="0" applyFont="1" applyFill="1"/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8" fillId="3" borderId="0" xfId="0" applyFont="1" applyFill="1" applyAlignment="1">
      <alignment horizontal="left" wrapText="1"/>
    </xf>
    <xf numFmtId="164" fontId="8" fillId="3" borderId="5" xfId="1" applyNumberFormat="1" applyFont="1" applyFill="1" applyBorder="1"/>
    <xf numFmtId="164" fontId="8" fillId="3" borderId="6" xfId="1" applyNumberFormat="1" applyFont="1" applyFill="1" applyBorder="1"/>
    <xf numFmtId="0" fontId="8" fillId="3" borderId="0" xfId="0" applyFont="1" applyFill="1" applyAlignment="1">
      <alignment horizontal="left"/>
    </xf>
    <xf numFmtId="10" fontId="8" fillId="3" borderId="5" xfId="2" applyNumberFormat="1" applyFont="1" applyFill="1" applyBorder="1"/>
    <xf numFmtId="10" fontId="8" fillId="3" borderId="6" xfId="2" applyNumberFormat="1" applyFont="1" applyFill="1" applyBorder="1"/>
    <xf numFmtId="0" fontId="10" fillId="3" borderId="0" xfId="0" applyFont="1" applyFill="1" applyAlignment="1">
      <alignment horizontal="left"/>
    </xf>
    <xf numFmtId="164" fontId="10" fillId="3" borderId="7" xfId="0" applyNumberFormat="1" applyFont="1" applyFill="1" applyBorder="1"/>
    <xf numFmtId="164" fontId="10" fillId="3" borderId="8" xfId="0" applyNumberFormat="1" applyFont="1" applyFill="1" applyBorder="1"/>
    <xf numFmtId="0" fontId="8" fillId="3" borderId="0" xfId="0" applyFont="1" applyFill="1"/>
    <xf numFmtId="0" fontId="10" fillId="3" borderId="0" xfId="0" applyFont="1" applyFill="1"/>
    <xf numFmtId="10" fontId="10" fillId="3" borderId="0" xfId="2" applyNumberFormat="1" applyFont="1" applyFill="1"/>
    <xf numFmtId="0" fontId="7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64" fontId="6" fillId="0" borderId="10" xfId="1" applyNumberFormat="1" applyFont="1" applyBorder="1"/>
    <xf numFmtId="164" fontId="6" fillId="2" borderId="5" xfId="1" applyNumberFormat="1" applyFont="1" applyFill="1" applyBorder="1"/>
    <xf numFmtId="164" fontId="6" fillId="2" borderId="6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F91B-4997-974C-B965-EBAC37D9D335}">
  <dimension ref="A1:D36"/>
  <sheetViews>
    <sheetView tabSelected="1" zoomScale="150" zoomScaleNormal="150" workbookViewId="0">
      <selection sqref="A1:D1"/>
    </sheetView>
  </sheetViews>
  <sheetFormatPr baseColWidth="10" defaultRowHeight="16" x14ac:dyDescent="0.2"/>
  <cols>
    <col min="1" max="1" width="41.5" style="3" bestFit="1" customWidth="1"/>
    <col min="2" max="4" width="25.6640625" style="3" customWidth="1"/>
    <col min="5" max="16384" width="10.83203125" style="3"/>
  </cols>
  <sheetData>
    <row r="1" spans="1:4" ht="19" x14ac:dyDescent="0.25">
      <c r="A1" s="40" t="s">
        <v>22</v>
      </c>
      <c r="B1" s="40"/>
      <c r="C1" s="40"/>
      <c r="D1" s="40"/>
    </row>
    <row r="2" spans="1:4" ht="19" x14ac:dyDescent="0.25">
      <c r="A2" s="5"/>
      <c r="B2" s="15"/>
      <c r="C2" s="41" t="s">
        <v>3</v>
      </c>
      <c r="D2" s="42"/>
    </row>
    <row r="3" spans="1:4" x14ac:dyDescent="0.2">
      <c r="B3" s="16" t="s">
        <v>23</v>
      </c>
      <c r="C3" s="7" t="s">
        <v>20</v>
      </c>
      <c r="D3" s="8" t="s">
        <v>0</v>
      </c>
    </row>
    <row r="4" spans="1:4" x14ac:dyDescent="0.2">
      <c r="A4" s="1" t="s">
        <v>4</v>
      </c>
      <c r="B4" s="46">
        <f>40*40000</f>
        <v>1600000</v>
      </c>
      <c r="C4" s="47">
        <f>40*40000</f>
        <v>1600000</v>
      </c>
      <c r="D4" s="48">
        <f>B4-C4</f>
        <v>0</v>
      </c>
    </row>
    <row r="5" spans="1:4" x14ac:dyDescent="0.2">
      <c r="A5" s="2" t="s">
        <v>9</v>
      </c>
      <c r="B5" s="17">
        <f>B6-B4</f>
        <v>1050000</v>
      </c>
      <c r="C5" s="9">
        <f>C6-C4</f>
        <v>0</v>
      </c>
      <c r="D5" s="10">
        <f t="shared" ref="D5:D17" si="0">B5-C5</f>
        <v>1050000</v>
      </c>
    </row>
    <row r="6" spans="1:4" x14ac:dyDescent="0.2">
      <c r="A6" s="4" t="s">
        <v>5</v>
      </c>
      <c r="B6" s="18">
        <v>2650000</v>
      </c>
      <c r="C6" s="11">
        <f>40*40000</f>
        <v>1600000</v>
      </c>
      <c r="D6" s="12">
        <f t="shared" si="0"/>
        <v>1050000</v>
      </c>
    </row>
    <row r="7" spans="1:4" x14ac:dyDescent="0.2">
      <c r="A7" s="2" t="s">
        <v>10</v>
      </c>
      <c r="B7" s="17">
        <v>-85000</v>
      </c>
      <c r="C7" s="9">
        <f>-0.75*40000</f>
        <v>-30000</v>
      </c>
      <c r="D7" s="10">
        <f t="shared" si="0"/>
        <v>-55000</v>
      </c>
    </row>
    <row r="8" spans="1:4" x14ac:dyDescent="0.2">
      <c r="A8" s="4" t="s">
        <v>18</v>
      </c>
      <c r="B8" s="18">
        <f>SUM(B6:B7)</f>
        <v>2565000</v>
      </c>
      <c r="C8" s="11">
        <f>SUM(C6:C7)</f>
        <v>1570000</v>
      </c>
      <c r="D8" s="12">
        <f t="shared" si="0"/>
        <v>995000</v>
      </c>
    </row>
    <row r="9" spans="1:4" x14ac:dyDescent="0.2">
      <c r="A9" s="2" t="s">
        <v>11</v>
      </c>
      <c r="B9" s="17">
        <v>0</v>
      </c>
      <c r="C9" s="9">
        <v>400000</v>
      </c>
      <c r="D9" s="10">
        <f t="shared" si="0"/>
        <v>-400000</v>
      </c>
    </row>
    <row r="10" spans="1:4" x14ac:dyDescent="0.2">
      <c r="A10" s="2" t="s">
        <v>12</v>
      </c>
      <c r="B10" s="17">
        <v>60000</v>
      </c>
      <c r="C10" s="9">
        <v>60000</v>
      </c>
      <c r="D10" s="10">
        <f t="shared" si="0"/>
        <v>0</v>
      </c>
    </row>
    <row r="11" spans="1:4" x14ac:dyDescent="0.2">
      <c r="A11" s="2" t="s">
        <v>13</v>
      </c>
      <c r="B11" s="17">
        <v>30000</v>
      </c>
      <c r="C11" s="9">
        <v>0</v>
      </c>
      <c r="D11" s="10">
        <f t="shared" si="0"/>
        <v>30000</v>
      </c>
    </row>
    <row r="12" spans="1:4" x14ac:dyDescent="0.2">
      <c r="A12" s="4" t="s">
        <v>6</v>
      </c>
      <c r="B12" s="18">
        <f>SUM(B8:B11)</f>
        <v>2655000</v>
      </c>
      <c r="C12" s="11">
        <f>SUM(C8:C11)</f>
        <v>2030000</v>
      </c>
      <c r="D12" s="12">
        <f t="shared" si="0"/>
        <v>625000</v>
      </c>
    </row>
    <row r="13" spans="1:4" x14ac:dyDescent="0.2">
      <c r="A13" s="2" t="s">
        <v>14</v>
      </c>
      <c r="B13" s="17">
        <v>0</v>
      </c>
      <c r="C13" s="9">
        <f>C12*-0.03</f>
        <v>-60900</v>
      </c>
      <c r="D13" s="10">
        <f t="shared" si="0"/>
        <v>60900</v>
      </c>
    </row>
    <row r="14" spans="1:4" x14ac:dyDescent="0.2">
      <c r="A14" s="2" t="s">
        <v>15</v>
      </c>
      <c r="B14" s="17">
        <v>0</v>
      </c>
      <c r="C14" s="9">
        <f>-0.02*C12</f>
        <v>-40600</v>
      </c>
      <c r="D14" s="10">
        <f t="shared" si="0"/>
        <v>40600</v>
      </c>
    </row>
    <row r="15" spans="1:4" x14ac:dyDescent="0.2">
      <c r="A15" s="4" t="s">
        <v>7</v>
      </c>
      <c r="B15" s="18">
        <f>SUM(B12:B14)</f>
        <v>2655000</v>
      </c>
      <c r="C15" s="11">
        <f>SUM(C12:C14)</f>
        <v>1928500</v>
      </c>
      <c r="D15" s="12">
        <f t="shared" si="0"/>
        <v>726500</v>
      </c>
    </row>
    <row r="16" spans="1:4" x14ac:dyDescent="0.2">
      <c r="A16" s="2" t="s">
        <v>16</v>
      </c>
      <c r="B16" s="17">
        <v>-675000</v>
      </c>
      <c r="C16" s="9">
        <v>-400000</v>
      </c>
      <c r="D16" s="10">
        <f t="shared" si="0"/>
        <v>-275000</v>
      </c>
    </row>
    <row r="17" spans="1:4" x14ac:dyDescent="0.2">
      <c r="A17" s="4" t="s">
        <v>8</v>
      </c>
      <c r="B17" s="19">
        <f>SUM(B15:B16)</f>
        <v>1980000</v>
      </c>
      <c r="C17" s="13">
        <f>SUM(C15:C16)</f>
        <v>1528500</v>
      </c>
      <c r="D17" s="14">
        <f t="shared" si="0"/>
        <v>451500</v>
      </c>
    </row>
    <row r="20" spans="1:4" ht="19" x14ac:dyDescent="0.25">
      <c r="A20" s="40" t="s">
        <v>24</v>
      </c>
      <c r="B20" s="40"/>
      <c r="C20" s="40"/>
      <c r="D20" s="40"/>
    </row>
    <row r="21" spans="1:4" ht="19" x14ac:dyDescent="0.25">
      <c r="A21" s="5"/>
      <c r="B21" s="15"/>
      <c r="C21" s="41" t="s">
        <v>3</v>
      </c>
      <c r="D21" s="42"/>
    </row>
    <row r="22" spans="1:4" x14ac:dyDescent="0.2">
      <c r="B22" s="16" t="s">
        <v>23</v>
      </c>
      <c r="C22" s="7" t="s">
        <v>20</v>
      </c>
      <c r="D22" s="8" t="s">
        <v>0</v>
      </c>
    </row>
    <row r="23" spans="1:4" x14ac:dyDescent="0.2">
      <c r="A23" s="1" t="s">
        <v>4</v>
      </c>
      <c r="B23" s="46">
        <f>B4*1.02</f>
        <v>1632000</v>
      </c>
      <c r="C23" s="47">
        <f>C4*1.02</f>
        <v>1632000</v>
      </c>
      <c r="D23" s="48">
        <f>B23-C23</f>
        <v>0</v>
      </c>
    </row>
    <row r="24" spans="1:4" x14ac:dyDescent="0.2">
      <c r="A24" s="2" t="s">
        <v>9</v>
      </c>
      <c r="B24" s="17">
        <f>B25-B23</f>
        <v>1124000</v>
      </c>
      <c r="C24" s="9">
        <f>C25-C23</f>
        <v>0</v>
      </c>
      <c r="D24" s="10">
        <f t="shared" ref="D24:D36" si="1">B24-C24</f>
        <v>1124000</v>
      </c>
    </row>
    <row r="25" spans="1:4" x14ac:dyDescent="0.2">
      <c r="A25" s="4" t="s">
        <v>5</v>
      </c>
      <c r="B25" s="18">
        <f>B6*1.04</f>
        <v>2756000</v>
      </c>
      <c r="C25" s="11">
        <f>C6*1.02</f>
        <v>1632000</v>
      </c>
      <c r="D25" s="12">
        <f t="shared" si="1"/>
        <v>1124000</v>
      </c>
    </row>
    <row r="26" spans="1:4" x14ac:dyDescent="0.2">
      <c r="A26" s="2" t="s">
        <v>10</v>
      </c>
      <c r="B26" s="17">
        <f>B7</f>
        <v>-85000</v>
      </c>
      <c r="C26" s="9">
        <f>C7*1.02</f>
        <v>-30600</v>
      </c>
      <c r="D26" s="10">
        <f t="shared" si="1"/>
        <v>-54400</v>
      </c>
    </row>
    <row r="27" spans="1:4" x14ac:dyDescent="0.2">
      <c r="A27" s="4" t="s">
        <v>18</v>
      </c>
      <c r="B27" s="18">
        <f>SUM(B25:B26)</f>
        <v>2671000</v>
      </c>
      <c r="C27" s="11">
        <f>SUM(C25:C26)</f>
        <v>1601400</v>
      </c>
      <c r="D27" s="12">
        <f t="shared" si="1"/>
        <v>1069600</v>
      </c>
    </row>
    <row r="28" spans="1:4" x14ac:dyDescent="0.2">
      <c r="A28" s="2" t="s">
        <v>11</v>
      </c>
      <c r="B28" s="17">
        <v>0</v>
      </c>
      <c r="C28" s="9">
        <f>C9*1.02</f>
        <v>408000</v>
      </c>
      <c r="D28" s="10">
        <f t="shared" si="1"/>
        <v>-408000</v>
      </c>
    </row>
    <row r="29" spans="1:4" x14ac:dyDescent="0.2">
      <c r="A29" s="2" t="s">
        <v>12</v>
      </c>
      <c r="B29" s="17">
        <f>B10*1.02</f>
        <v>61200</v>
      </c>
      <c r="C29" s="9">
        <f>C10*1.02</f>
        <v>61200</v>
      </c>
      <c r="D29" s="10">
        <f t="shared" si="1"/>
        <v>0</v>
      </c>
    </row>
    <row r="30" spans="1:4" x14ac:dyDescent="0.2">
      <c r="A30" s="2" t="s">
        <v>13</v>
      </c>
      <c r="B30" s="17">
        <f>B11*1.02</f>
        <v>30600</v>
      </c>
      <c r="C30" s="9">
        <f>C11*1.02</f>
        <v>0</v>
      </c>
      <c r="D30" s="10">
        <f t="shared" si="1"/>
        <v>30600</v>
      </c>
    </row>
    <row r="31" spans="1:4" x14ac:dyDescent="0.2">
      <c r="A31" s="4" t="s">
        <v>6</v>
      </c>
      <c r="B31" s="18">
        <f>SUM(B27:B30)</f>
        <v>2762800</v>
      </c>
      <c r="C31" s="11">
        <f>SUM(C27:C30)</f>
        <v>2070600</v>
      </c>
      <c r="D31" s="12">
        <f t="shared" si="1"/>
        <v>692200</v>
      </c>
    </row>
    <row r="32" spans="1:4" x14ac:dyDescent="0.2">
      <c r="A32" s="2" t="s">
        <v>14</v>
      </c>
      <c r="B32" s="17">
        <v>0</v>
      </c>
      <c r="C32" s="9">
        <f>C31*-0.03</f>
        <v>-62118</v>
      </c>
      <c r="D32" s="10">
        <f t="shared" si="1"/>
        <v>62118</v>
      </c>
    </row>
    <row r="33" spans="1:4" x14ac:dyDescent="0.2">
      <c r="A33" s="2" t="s">
        <v>15</v>
      </c>
      <c r="B33" s="17">
        <v>0</v>
      </c>
      <c r="C33" s="9">
        <f>-0.02*C31</f>
        <v>-41412</v>
      </c>
      <c r="D33" s="10">
        <f t="shared" si="1"/>
        <v>41412</v>
      </c>
    </row>
    <row r="34" spans="1:4" x14ac:dyDescent="0.2">
      <c r="A34" s="4" t="s">
        <v>7</v>
      </c>
      <c r="B34" s="18">
        <f>SUM(B31:B33)</f>
        <v>2762800</v>
      </c>
      <c r="C34" s="11">
        <f>SUM(C31:C33)</f>
        <v>1967070</v>
      </c>
      <c r="D34" s="12">
        <f t="shared" si="1"/>
        <v>795730</v>
      </c>
    </row>
    <row r="35" spans="1:4" x14ac:dyDescent="0.2">
      <c r="A35" s="2" t="s">
        <v>16</v>
      </c>
      <c r="B35" s="17">
        <f>B16*1.04</f>
        <v>-702000</v>
      </c>
      <c r="C35" s="9">
        <f>C16*1.02</f>
        <v>-408000</v>
      </c>
      <c r="D35" s="10">
        <f t="shared" si="1"/>
        <v>-294000</v>
      </c>
    </row>
    <row r="36" spans="1:4" x14ac:dyDescent="0.2">
      <c r="A36" s="4" t="s">
        <v>8</v>
      </c>
      <c r="B36" s="19">
        <f>SUM(B34:B35)</f>
        <v>2060800</v>
      </c>
      <c r="C36" s="13">
        <f>SUM(C34:C35)</f>
        <v>1559070</v>
      </c>
      <c r="D36" s="14">
        <f t="shared" si="1"/>
        <v>501730</v>
      </c>
    </row>
  </sheetData>
  <mergeCells count="4">
    <mergeCell ref="A20:D20"/>
    <mergeCell ref="C21:D21"/>
    <mergeCell ref="C2:D2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838A-112D-CA4E-B682-1F319D6E6FF7}">
  <dimension ref="A1:U999"/>
  <sheetViews>
    <sheetView zoomScale="200" zoomScaleNormal="200" workbookViewId="0">
      <selection sqref="A1:D1"/>
    </sheetView>
  </sheetViews>
  <sheetFormatPr baseColWidth="10" defaultRowHeight="16" x14ac:dyDescent="0.2"/>
  <cols>
    <col min="1" max="1" width="24.83203125" style="3" bestFit="1" customWidth="1"/>
    <col min="2" max="2" width="17.5" style="3" customWidth="1"/>
    <col min="3" max="3" width="16.83203125" style="3" customWidth="1"/>
    <col min="4" max="4" width="13.6640625" style="3" customWidth="1"/>
    <col min="5" max="16384" width="10.83203125" style="3"/>
  </cols>
  <sheetData>
    <row r="1" spans="1:21" x14ac:dyDescent="0.2">
      <c r="A1" s="43" t="s">
        <v>21</v>
      </c>
      <c r="B1" s="43"/>
      <c r="C1" s="43"/>
      <c r="D1" s="43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1" ht="19" x14ac:dyDescent="0.25">
      <c r="A2" s="24"/>
      <c r="B2" s="20"/>
      <c r="C2" s="44" t="s">
        <v>3</v>
      </c>
      <c r="D2" s="45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21" s="6" customFormat="1" ht="14" x14ac:dyDescent="0.2">
      <c r="A3" s="25"/>
      <c r="B3" s="23" t="s">
        <v>23</v>
      </c>
      <c r="C3" s="26" t="s">
        <v>20</v>
      </c>
      <c r="D3" s="27" t="s">
        <v>0</v>
      </c>
    </row>
    <row r="4" spans="1:21" x14ac:dyDescent="0.2">
      <c r="A4" s="28" t="s">
        <v>19</v>
      </c>
      <c r="B4" s="21">
        <f>C4+D4</f>
        <v>2020400</v>
      </c>
      <c r="C4" s="29">
        <f>('Task 1'!C17+'Task 1'!C36)/2</f>
        <v>1543785</v>
      </c>
      <c r="D4" s="30">
        <f>('Task 1'!D17+'Task 1'!D36)/2</f>
        <v>476615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31" t="s">
        <v>17</v>
      </c>
      <c r="B5" s="21"/>
      <c r="C5" s="32">
        <v>7.0000000000000007E-2</v>
      </c>
      <c r="D5" s="33">
        <v>0.105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34" t="s">
        <v>1</v>
      </c>
      <c r="B6" s="22">
        <f>C6+D6</f>
        <v>26593261.904761903</v>
      </c>
      <c r="C6" s="35">
        <f>C4/C5</f>
        <v>22054071.428571425</v>
      </c>
      <c r="D6" s="36">
        <f>D4/D5</f>
        <v>4539190.4761904767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37"/>
      <c r="B7" s="37"/>
      <c r="C7" s="37"/>
      <c r="D7" s="37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38" t="s">
        <v>2</v>
      </c>
      <c r="B8" s="39">
        <f>B4/B6</f>
        <v>7.5974132366147182E-2</v>
      </c>
      <c r="C8" s="37"/>
      <c r="D8" s="3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</sheetData>
  <mergeCells count="2">
    <mergeCell ref="A1:D1"/>
    <mergeCell ref="C2:D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billing@cloudworks.ws</dc:creator>
  <cp:lastModifiedBy>billing@cloudworks.ws</cp:lastModifiedBy>
  <dcterms:created xsi:type="dcterms:W3CDTF">2024-07-10T15:42:23Z</dcterms:created>
  <dcterms:modified xsi:type="dcterms:W3CDTF">2024-07-11T15:13:15Z</dcterms:modified>
</cp:coreProperties>
</file>