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Dell\Desktop\"/>
    </mc:Choice>
  </mc:AlternateContent>
  <bookViews>
    <workbookView xWindow="0" yWindow="0" windowWidth="17256" windowHeight="5916" tabRatio="598" activeTab="2"/>
  </bookViews>
  <sheets>
    <sheet name="Input Data" sheetId="2" r:id="rId1"/>
    <sheet name="Master Data" sheetId="1" r:id="rId2"/>
    <sheet name="DashBoard" sheetId="3" r:id="rId3"/>
    <sheet name="Calculations" sheetId="5" r:id="rId4"/>
  </sheets>
  <definedNames>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52511"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5" l="1"/>
  <c r="L5" i="5"/>
  <c r="L6" i="5"/>
  <c r="L7" i="5"/>
  <c r="L8" i="5"/>
  <c r="L9" i="5"/>
  <c r="L10" i="5"/>
  <c r="L11" i="5"/>
  <c r="L12" i="5"/>
  <c r="L13" i="5"/>
  <c r="L14" i="5"/>
  <c r="L3" i="5"/>
  <c r="M4" i="5"/>
  <c r="M5" i="5"/>
  <c r="N5" i="5" s="1"/>
  <c r="M6" i="5"/>
  <c r="N6" i="5" s="1"/>
  <c r="M7" i="5"/>
  <c r="N7" i="5" s="1"/>
  <c r="M8" i="5"/>
  <c r="M9" i="5"/>
  <c r="M10" i="5"/>
  <c r="M11" i="5"/>
  <c r="N11" i="5" s="1"/>
  <c r="M12" i="5"/>
  <c r="M13" i="5"/>
  <c r="N13" i="5" s="1"/>
  <c r="M14" i="5"/>
  <c r="M3" i="5"/>
  <c r="N3" i="5" s="1"/>
  <c r="AI2" i="5"/>
  <c r="AJ3" i="5"/>
  <c r="AJ4" i="5"/>
  <c r="AJ5" i="5"/>
  <c r="AJ6" i="5"/>
  <c r="AJ2" i="5"/>
  <c r="AI6" i="5"/>
  <c r="AI3" i="5"/>
  <c r="AI4" i="5"/>
  <c r="AI5" i="5"/>
  <c r="V2" i="5"/>
  <c r="AA3" i="5"/>
  <c r="AA4" i="5"/>
  <c r="AA5" i="5"/>
  <c r="AA6" i="5"/>
  <c r="AA7" i="5"/>
  <c r="AA8" i="5"/>
  <c r="AA9" i="5"/>
  <c r="AA10" i="5"/>
  <c r="AA11" i="5"/>
  <c r="AA2" i="5"/>
  <c r="AB3" i="5"/>
  <c r="AB4" i="5"/>
  <c r="AB5" i="5"/>
  <c r="AB6" i="5"/>
  <c r="AB7" i="5"/>
  <c r="AB8" i="5"/>
  <c r="AB9" i="5"/>
  <c r="AB10" i="5"/>
  <c r="AB11" i="5"/>
  <c r="AB2" i="5"/>
  <c r="Y3" i="5"/>
  <c r="Y4" i="5"/>
  <c r="Y5" i="5"/>
  <c r="Y6" i="5"/>
  <c r="Y7" i="5"/>
  <c r="Y8" i="5"/>
  <c r="Y9" i="5"/>
  <c r="Y10" i="5"/>
  <c r="Y11" i="5"/>
  <c r="Y12" i="5"/>
  <c r="Y13" i="5"/>
  <c r="Y14" i="5"/>
  <c r="Y15" i="5"/>
  <c r="Y16" i="5"/>
  <c r="Y17" i="5"/>
  <c r="Y18" i="5"/>
  <c r="Y19" i="5"/>
  <c r="Y20" i="5"/>
  <c r="Y21" i="5"/>
  <c r="Y22" i="5"/>
  <c r="Y23" i="5"/>
  <c r="Y24" i="5"/>
  <c r="Y25" i="5"/>
  <c r="Y26" i="5"/>
  <c r="Y27" i="5"/>
  <c r="Y28" i="5"/>
  <c r="Y29" i="5"/>
  <c r="Y30" i="5"/>
  <c r="Y31" i="5"/>
  <c r="Y32" i="5"/>
  <c r="Y33" i="5"/>
  <c r="Y34" i="5"/>
  <c r="Y35" i="5"/>
  <c r="Y36" i="5"/>
  <c r="Y37" i="5"/>
  <c r="Y38" i="5"/>
  <c r="Y39" i="5"/>
  <c r="Y40" i="5"/>
  <c r="Y41" i="5"/>
  <c r="Y42" i="5"/>
  <c r="Y43" i="5"/>
  <c r="Y44" i="5"/>
  <c r="Y45" i="5"/>
  <c r="Y2" i="5"/>
  <c r="X3" i="5"/>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2"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2"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N4" i="5"/>
  <c r="N8" i="5"/>
  <c r="N9" i="5"/>
  <c r="N10" i="5"/>
  <c r="N12" i="5"/>
  <c r="N14" i="5"/>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162" i="2"/>
  <c r="M522" i="2"/>
  <c r="L247"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5"/>
  <c r="E5" i="5"/>
  <c r="AH5" i="5" l="1"/>
  <c r="AH4" i="5"/>
  <c r="AH3" i="5"/>
  <c r="AH6" i="5"/>
  <c r="AH2" i="5"/>
  <c r="U45" i="5"/>
  <c r="U41" i="5"/>
  <c r="U37" i="5"/>
  <c r="U33" i="5"/>
  <c r="U29" i="5"/>
  <c r="U25" i="5"/>
  <c r="U21" i="5"/>
  <c r="U17" i="5"/>
  <c r="U13" i="5"/>
  <c r="U9" i="5"/>
  <c r="U5" i="5"/>
  <c r="U44" i="5"/>
  <c r="U40" i="5"/>
  <c r="U36" i="5"/>
  <c r="U32" i="5"/>
  <c r="U28" i="5"/>
  <c r="U24" i="5"/>
  <c r="U20" i="5"/>
  <c r="U16" i="5"/>
  <c r="U12" i="5"/>
  <c r="U8" i="5"/>
  <c r="U4" i="5"/>
  <c r="U43" i="5"/>
  <c r="U39" i="5"/>
  <c r="U35" i="5"/>
  <c r="U31" i="5"/>
  <c r="U27" i="5"/>
  <c r="U23" i="5"/>
  <c r="U19" i="5"/>
  <c r="U15" i="5"/>
  <c r="U11" i="5"/>
  <c r="U7" i="5"/>
  <c r="U3" i="5"/>
  <c r="U42" i="5"/>
  <c r="U38" i="5"/>
  <c r="U34" i="5"/>
  <c r="U26" i="5"/>
  <c r="U18" i="5"/>
  <c r="U6" i="5"/>
  <c r="U2" i="5"/>
  <c r="U30" i="5"/>
  <c r="U22" i="5"/>
  <c r="U10" i="5"/>
  <c r="U14" i="5"/>
  <c r="E6" i="5"/>
  <c r="AJ1" i="5" l="1"/>
  <c r="AI1" i="5"/>
  <c r="X1" i="5"/>
  <c r="Y1" i="5"/>
  <c r="W1" i="5"/>
  <c r="V1" i="5"/>
</calcChain>
</file>

<file path=xl/sharedStrings.xml><?xml version="1.0" encoding="utf-8"?>
<sst xmlns="http://schemas.openxmlformats.org/spreadsheetml/2006/main" count="1929" uniqueCount="142">
  <si>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</si>
  <si>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</si>
  <si>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</si>
  <si>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</si>
  <si>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</si>
  <si>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</si>
  <si>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</si>
  <si>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</si>
  <si>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</si>
  <si>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</si>
  <si>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</si>
  <si>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</si>
  <si>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</si>
  <si>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</si>
  <si>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</si>
  <si>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</si>
  <si>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</si>
  <si>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</si>
  <si>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</si>
  <si>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</si>
  <si>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</si>
  <si>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</si>
  <si>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</si>
  <si>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</si>
  <si>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</si>
  <si>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</si>
  <si>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</si>
  <si>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</si>
  <si>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</si>
  <si>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</si>
  <si>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</si>
  <si>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</si>
  <si>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</si>
  <si>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</si>
  <si>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</si>
  <si>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</si>
  <si>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</si>
  <si>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</si>
  <si>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</si>
  <si>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</si>
  <si>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</si>
  <si>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</si>
  <si>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</si>
  <si>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</si>
  <si>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</si>
  <si>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</si>
  <si>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</si>
  <si>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</si>
  <si>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</si>
  <si>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</si>
  <si>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</si>
  <si>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</si>
  <si>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</si>
  <si>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</si>
  <si>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</si>
  <si>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</si>
  <si>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</si>
  <si>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</si>
  <si>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</si>
  <si>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</si>
  <si>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</si>
  <si>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</si>
  <si>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</si>
  <si>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</si>
  <si>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</si>
  <si>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</si>
  <si>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</si>
  <si>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</si>
  <si>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</si>
  <si>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</si>
  <si>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</si>
  <si>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</si>
  <si>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</si>
  <si>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</si>
  <si>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</si>
  <si>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</si>
  <si>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</si>
  <si>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</si>
  <si>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</si>
  <si>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</si>
  <si>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</si>
  <si>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</si>
  <si>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</si>
  <si>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</si>
  <si>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</si>
  <si>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</si>
  <si>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</si>
  <si>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</si>
  <si>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</si>
  <si>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</si>
  <si>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</si>
  <si>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</si>
  <si>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</si>
  <si>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</si>
  <si>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</si>
  <si>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</si>
  <si>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</si>
  <si>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</si>
  <si>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</si>
  <si>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</si>
  <si>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</si>
  <si>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</si>
  <si>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</si>
  <si>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</si>
  <si>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</si>
  <si>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</si>
  <si>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</si>
  <si>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</si>
  <si>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</si>
  <si>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</si>
  <si>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</si>
  <si>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</si>
  <si>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</si>
  <si>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</si>
  <si>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Month</t>
  </si>
  <si>
    <t>TOTAL BUYING VALUE</t>
  </si>
  <si>
    <t>TOTAL SELLING VALUE</t>
  </si>
  <si>
    <t>DAY</t>
  </si>
  <si>
    <t>MONTH</t>
  </si>
  <si>
    <t xml:space="preserve">YEAR </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</si>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</sst>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
    <numFmt numFmtId="165" formatCode="&quot;$&quot;#,##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rgb="FF7030A0"/>
      <name val="Calibri"/>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5" borderId="0" xfId="0" applyNumberFormat="1" applyFill="1"/>
    <xf numFmtId="0" fontId="0" fillId="0" borderId="0" xfId="0" applyFill="1"/>
    <xf numFmtId="0" fontId="0" fillId="0" borderId="0" xfId="0" applyNumberFormat="1" applyFill="1"/>
    <xf numFmtId="0" fontId="3" fillId="4" borderId="1" xfId="0" applyFont="1" applyFill="1" applyBorder="1" applyAlignment="1">
      <alignment horizontal="center" vertical="center"/>
    </xf>
    <xf numFmtId="0" fontId="0" fillId="0" borderId="0" xfId="0" applyNumberFormat="1"/>
    <xf numFmtId="165" fontId="3"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44" fontId="0" fillId="0" borderId="0" xfId="0" applyNumberFormat="1"/>
  </cellXfs>
  <cellStyles count="2">
    <cellStyle name="Normal" xfId="0" builtinId="0"/>
    <cellStyle name="Percent" xfId="1" builtinId="5"/>
  </cellStyles>
  <dxfs count="33">
    <dxf>
      <numFmt numFmtId="165" formatCode="&quot;$&quot;#,##0.00"/>
    </dxf>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font>
        <strike/>
        <sz val="9"/>
        <color theme="0"/>
        <name val="Calibri"/>
        <scheme val="minor"/>
      </font>
      <fill>
        <patternFill>
          <bgColor theme="9"/>
        </patternFill>
      </fill>
      <border diagonalUp="0" diagonalDown="0">
        <left/>
        <right/>
        <top/>
        <bottom/>
        <vertical/>
        <horizontal/>
      </border>
    </dxf>
    <dxf>
      <font>
        <sz val="9"/>
        <color theme="0"/>
        <name val="Calibri"/>
        <scheme val="minor"/>
      </font>
      <fill>
        <patternFill>
          <bgColor theme="7" tint="-0.499984740745262"/>
        </patternFill>
      </fill>
      <border diagonalUp="0" diagonalDown="0">
        <left/>
        <right/>
        <top/>
        <bottom/>
        <vertical/>
        <horizontal/>
      </border>
    </dxf>
    <dxf>
      <font>
        <b/>
        <i val="0"/>
        <strike val="0"/>
        <sz val="10"/>
        <color theme="0"/>
        <name val="Calibri"/>
        <scheme val="minor"/>
      </font>
      <fill>
        <patternFill>
          <bgColor theme="9"/>
        </patternFill>
      </fill>
      <border diagonalUp="0" diagonalDown="0">
        <left/>
        <right/>
        <top/>
        <bottom/>
        <vertical/>
        <horizontal/>
      </border>
    </dxf>
    <dxf>
      <font>
        <strike val="0"/>
        <sz val="9"/>
        <color theme="0"/>
        <name val="Calibri"/>
        <scheme val="minor"/>
      </font>
      <fill>
        <patternFill>
          <bgColor theme="9"/>
        </patternFill>
      </fill>
      <border diagonalUp="0" diagonalDown="0">
        <left/>
        <right/>
        <top/>
        <bottom/>
        <vertical/>
        <horizontal/>
      </border>
    </dxf>
  </dxfs>
  <tableStyles count="2" defaultTableStyle="TableStyleMedium2" defaultPivotStyle="PivotStyleLight16">
    <tableStyle name="SLICER" pivot="0" table="0" count="10">
      <tableStyleElement type="wholeTable" dxfId="32"/>
      <tableStyleElement type="headerRow" dxfId="31"/>
    </tableStyle>
    <tableStyle name="SLICER123" pivot="0" table="0" count="10">
      <tableStyleElement type="wholeTable" dxfId="30"/>
      <tableStyleElement type="headerRow" dxfId="2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12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[Sales-Dashboard-practice-fileProject1copy1.xlsx]Calculations!Daily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24030084213406974"/>
          <c:y val="3.8463023004477383E-2"/>
          <c:w val="0.71799299672848949"/>
          <c:h val="0.76051633251725892"/>
        </c:manualLayout>
      </c:layout>
      <c:areaChart>
        <c:grouping val="standard"/>
        <c:varyColors val="0"/>
        <c:ser>
          <c:idx val="0"/>
          <c:order val="0"/>
          <c:tx>
            <c:strRef>
              <c:f>Calculations!$B$1</c:f>
              <c:strCache>
                <c:ptCount val="1"/>
                <c:pt idx="0">
                  <c:v>Total</c:v>
                </c:pt>
              </c:strCache>
            </c:strRef>
          </c:tx>
          <c:spPr>
            <a:solidFill>
              <a:schemeClr val="accent1"/>
            </a:solidFill>
            <a:ln>
              <a:noFill/>
            </a:ln>
            <a:effectLst/>
          </c:spPr>
          <c:cat>
            <c:strRef>
              <c:f>Calculations!$A$2:$A$32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Calculations!$B$2:$B$32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er>
        <c:dLbls>
          <c:showLegendKey val="0"/>
          <c:showVal val="0"/>
          <c:showCatName val="0"/>
          <c:showSerName val="0"/>
          <c:showPercent val="0"/>
          <c:showBubbleSize val="0"/>
        </c:dLbls>
        <c:axId val="732951200"/>
        <c:axId val="732945760"/>
      </c:areaChart>
      <c:catAx>
        <c:axId val="732951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945760"/>
        <c:crosses val="autoZero"/>
        <c:auto val="1"/>
        <c:lblAlgn val="ctr"/>
        <c:lblOffset val="100"/>
        <c:noMultiLvlLbl val="0"/>
      </c:catAx>
      <c:valAx>
        <c:axId val="732945760"/>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951200"/>
        <c:crosses val="autoZero"/>
        <c:crossBetween val="midCat"/>
      </c:valAx>
      <c:spPr>
        <a:solidFill>
          <a:schemeClr val="accent4">
            <a:lumMod val="50000"/>
          </a:schemeClr>
        </a:solidFill>
        <a:ln>
          <a:noFill/>
        </a:ln>
        <a:effectLst/>
      </c:spPr>
    </c:plotArea>
    <c:plotVisOnly val="1"/>
    <c:dispBlanksAs val="zero"/>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93936472226687"/>
          <c:y val="4.6854082998661312E-2"/>
          <c:w val="0.77263886657025016"/>
          <c:h val="0.77109593228557272"/>
        </c:manualLayout>
      </c:layout>
      <c:barChart>
        <c:barDir val="col"/>
        <c:grouping val="clustered"/>
        <c:varyColors val="0"/>
        <c:ser>
          <c:idx val="0"/>
          <c:order val="0"/>
          <c:tx>
            <c:strRef>
              <c:f>Calculations!$L$2</c:f>
              <c:strCache>
                <c:ptCount val="1"/>
                <c:pt idx="0">
                  <c:v>Sales</c:v>
                </c:pt>
              </c:strCache>
            </c:strRef>
          </c:tx>
          <c:spPr>
            <a:solidFill>
              <a:schemeClr val="accent1"/>
            </a:solidFill>
            <a:ln>
              <a:noFill/>
            </a:ln>
            <a:effectLst/>
          </c:spPr>
          <c:invertIfNegative val="0"/>
          <c:dLbls>
            <c:dLbl>
              <c:idx val="0"/>
              <c:layout/>
              <c:tx>
                <c:rich>
                  <a:bodyPr/>
                  <a:lstStyle/>
                  <a:p>
                    <a:fld id="{5A6B400D-AB48-46B5-AB10-3D8565A5BAD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
              <c:layout/>
              <c:tx>
                <c:rich>
                  <a:bodyPr/>
                  <a:lstStyle/>
                  <a:p>
                    <a:fld id="{E5725F22-8056-48FC-A57B-ED513B4A8AC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57EED55F-BBF3-4803-88C4-A763DFE880A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892BB2F5-EB5A-4466-A5C0-5C9F5D01AFB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tx>
                <c:rich>
                  <a:bodyPr/>
                  <a:lstStyle/>
                  <a:p>
                    <a:fld id="{329249FD-D0B9-41AA-8DE6-A182A98FBA6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
              <c:layout/>
              <c:tx>
                <c:rich>
                  <a:bodyPr/>
                  <a:lstStyle/>
                  <a:p>
                    <a:fld id="{14462429-8E2B-4F3C-996E-9EF9DB646DA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
              <c:layout/>
              <c:tx>
                <c:rich>
                  <a:bodyPr/>
                  <a:lstStyle/>
                  <a:p>
                    <a:fld id="{76A944BB-5A70-4DEB-85C2-8CF2AF3AA18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
              <c:layout/>
              <c:tx>
                <c:rich>
                  <a:bodyPr/>
                  <a:lstStyle/>
                  <a:p>
                    <a:fld id="{9E4B3764-DC0B-403C-B413-36CA0B01A8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
              <c:layout/>
              <c:tx>
                <c:rich>
                  <a:bodyPr/>
                  <a:lstStyle/>
                  <a:p>
                    <a:fld id="{F054FD68-4147-4C28-9973-BF81F4CFDB1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
              <c:layout/>
              <c:tx>
                <c:rich>
                  <a:bodyPr/>
                  <a:lstStyle/>
                  <a:p>
                    <a:fld id="{A9E9F5D4-6B8B-491B-986D-DC967780998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
              <c:layout/>
              <c:tx>
                <c:rich>
                  <a:bodyPr/>
                  <a:lstStyle/>
                  <a:p>
                    <a:fld id="{9C0C8537-150B-41EF-AC51-672A1AAFBC5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
              <c:layout/>
              <c:tx>
                <c:rich>
                  <a:bodyPr/>
                  <a:lstStyle/>
                  <a:p>
                    <a:fld id="{60EB2A08-FDF3-4761-8069-622593197B0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Calculations!$L$3:$L$14</c:f>
              <c:numCache>
                <c:formatCode>"$"#,##0.00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Calculations!$N$3:$N$14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Lst>
        </c:ser>
        <c:ser>
          <c:idx val="1"/>
          <c:order val="1"/>
          <c:tx>
            <c:strRef>
              <c:f>Calculations!$M$2</c:f>
              <c:strCache>
                <c:ptCount val="1"/>
                <c:pt idx="0">
                  <c:v>Profit</c:v>
                </c:pt>
              </c:strCache>
            </c:strRef>
          </c:tx>
          <c:spPr>
            <a:solidFill>
              <a:schemeClr val="accent2"/>
            </a:solidFill>
            <a:ln>
              <a:noFill/>
            </a:ln>
            <a:effectLst/>
          </c:spPr>
          <c:invertIfNegative val="0"/>
          <c:cat>
            <c:strRef>
              <c:f>Calculations!$K$3:$K$14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Calculations!$M$3:$M$14</c:f>
              <c:numCache>
                <c:formatCode>"$"#,##0.00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ser>
        <c:dLbls>
          <c:showLegendKey val="0"/>
          <c:showVal val="0"/>
          <c:showCatName val="0"/>
          <c:showSerName val="0"/>
          <c:showPercent val="0"/>
          <c:showBubbleSize val="0"/>
        </c:dLbls>
        <c:gapWidth val="50"/>
        <c:overlap val="100"/>
        <c:axId val="732953920"/>
        <c:axId val="732956640"/>
      </c:barChart>
      <c:catAx>
        <c:axId val="73295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956640"/>
        <c:crosses val="autoZero"/>
        <c:auto val="1"/>
        <c:lblAlgn val="ctr"/>
        <c:lblOffset val="100"/>
        <c:noMultiLvlLbl val="0"/>
      </c:catAx>
      <c:valAx>
        <c:axId val="732956640"/>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953920"/>
        <c:crosses val="autoZero"/>
        <c:crossBetween val="between"/>
      </c:valAx>
      <c:spPr>
        <a:noFill/>
        <a:ln>
          <a:noFill/>
        </a:ln>
        <a:effectLst/>
      </c:spPr>
    </c:plotArea>
    <c:plotVisOnly val="1"/>
    <c:dispBlanksAs val="gap"/>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Calculations!$AI$2:$AI$6</c:f>
              <c:strCache>
                <c:ptCount val="5"/>
                <c:pt idx="0">
                  <c:v>Category01</c:v>
                </c:pt>
                <c:pt idx="1">
                  <c:v>Category02</c:v>
                </c:pt>
                <c:pt idx="2">
                  <c:v>Category03</c:v>
                </c:pt>
                <c:pt idx="3">
                  <c:v>Category04</c:v>
                </c:pt>
                <c:pt idx="4">
                  <c:v>Category05</c:v>
                </c:pt>
              </c:strCache>
            </c:strRef>
          </c:cat>
          <c:val>
            <c:numRef>
              <c:f>Calculations!$AJ$2:$AJ$6</c:f>
              <c:numCache>
                <c:formatCode>_("$"* #,##0.00_);_("$"* \(#,##0.00\);_("$"* "-"??_);_(@_)</c:formatCode>
                <c:ptCount val="5"/>
                <c:pt idx="0">
                  <c:v>69261.950000000012</c:v>
                </c:pt>
                <c:pt idx="1">
                  <c:v>92963.87</c:v>
                </c:pt>
                <c:pt idx="2">
                  <c:v>52299.509999999995</c:v>
                </c:pt>
                <c:pt idx="3">
                  <c:v>95269.4</c:v>
                </c:pt>
                <c:pt idx="4">
                  <c:v>91617.19</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147309711286089"/>
          <c:y val="0.11069453474279017"/>
          <c:w val="0.77852690288713911"/>
          <c:h val="0.88786952089704385"/>
        </c:manualLayout>
      </c:layout>
      <c:barChart>
        <c:barDir val="bar"/>
        <c:grouping val="clustered"/>
        <c:varyColors val="0"/>
        <c:ser>
          <c:idx val="0"/>
          <c:order val="0"/>
          <c:spPr>
            <a:solidFill>
              <a:schemeClr val="accent1"/>
            </a:solidFill>
            <a:ln>
              <a:noFill/>
            </a:ln>
            <a:effectLst/>
          </c:spPr>
          <c:invertIfNegative val="0"/>
          <c:cat>
            <c:strRef>
              <c:f>Calculations!$AA$2:$AA$11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Calculations!$AB$2:$AB$11</c:f>
              <c:numCache>
                <c:formatCode>_("$"* #,##0.00_);_("$"* \(#,##0.00\);_("$"* "-"??_);_(@_)</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ser>
        <c:dLbls>
          <c:showLegendKey val="0"/>
          <c:showVal val="0"/>
          <c:showCatName val="0"/>
          <c:showSerName val="0"/>
          <c:showPercent val="0"/>
          <c:showBubbleSize val="0"/>
        </c:dLbls>
        <c:gapWidth val="50"/>
        <c:axId val="732952288"/>
        <c:axId val="732943584"/>
      </c:barChart>
      <c:catAx>
        <c:axId val="732952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943584"/>
        <c:crosses val="autoZero"/>
        <c:auto val="1"/>
        <c:lblAlgn val="ctr"/>
        <c:lblOffset val="100"/>
        <c:noMultiLvlLbl val="0"/>
      </c:catAx>
      <c:valAx>
        <c:axId val="732943584"/>
        <c:scaling>
          <c:orientation val="minMax"/>
        </c:scaling>
        <c:delete val="1"/>
        <c:axPos val="b"/>
        <c:numFmt formatCode="_(&quot;$&quot;* #,##0.00_);_(&quot;$&quot;* \(#,##0.00\);_(&quot;$&quot;* &quot;-&quot;??_);_(@_)" sourceLinked="1"/>
        <c:majorTickMark val="none"/>
        <c:minorTickMark val="none"/>
        <c:tickLblPos val="nextTo"/>
        <c:crossAx val="732952288"/>
        <c:crosses val="autoZero"/>
        <c:crossBetween val="between"/>
      </c:valAx>
      <c:spPr>
        <a:noFill/>
        <a:ln>
          <a:noFill/>
        </a:ln>
        <a:effectLst/>
      </c:spPr>
    </c:plotArea>
    <c:plotVisOnly val="1"/>
    <c:dispBlanksAs val="gap"/>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[Sales-Dashboard-practice-fileProject1copy1.xlsx]Calculations!SalesType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manualLayout>
          <c:layoutTarget val="inner"/>
          <c:xMode val="edge"/>
          <c:yMode val="edge"/>
          <c:x val="0.1049295641902081"/>
          <c:y val="9.8691035116041409E-2"/>
          <c:w val="0.79224482356372117"/>
          <c:h val="0.79224482356372117"/>
        </c:manualLayout>
      </c:layout>
      <c:pieChart>
        <c:varyColors val="1"/>
        <c:ser>
          <c:idx val="0"/>
          <c:order val="0"/>
          <c:tx>
            <c:strRef>
              <c:f>Calculations!$AN$1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Calculations!$AM$2:$AM$4</c:f>
              <c:strCache>
                <c:ptCount val="3"/>
                <c:pt idx="0">
                  <c:v>Direct Sales</c:v>
                </c:pt>
                <c:pt idx="1">
                  <c:v>Online</c:v>
                </c:pt>
                <c:pt idx="2">
                  <c:v>Wholesaler</c:v>
                </c:pt>
              </c:strCache>
            </c:strRef>
          </c:cat>
          <c:val>
            <c:numRef>
              <c:f>Calculations!$AN$2:$AN$4</c:f>
              <c:numCache>
                <c:formatCode>General</c:formatCode>
                <c:ptCount val="3"/>
                <c:pt idx="0">
                  <c:v>208140.15000000005</c:v>
                </c:pt>
                <c:pt idx="1">
                  <c:v>133923.87000000002</c:v>
                </c:pt>
                <c:pt idx="2">
                  <c:v>59347.900000000009</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5.8758293957977291E-2"/>
          <c:y val="0.75259119342048231"/>
          <c:w val="0.88248341208404557"/>
          <c:h val="0.2474088065795176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4">
        <a:lumMod val="5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[Sales-Dashboard-practice-fileProject1copy1.xlsx]Calculations!PaymentMode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Calculations!$AQ$1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Calculations!$AP$2:$AP$3</c:f>
              <c:strCache>
                <c:ptCount val="2"/>
                <c:pt idx="0">
                  <c:v>Cash</c:v>
                </c:pt>
                <c:pt idx="1">
                  <c:v>Online</c:v>
                </c:pt>
              </c:strCache>
            </c:strRef>
          </c:cat>
          <c:val>
            <c:numRef>
              <c:f>Calculations!$AQ$2:$AQ$3</c:f>
              <c:numCache>
                <c:formatCode>General</c:formatCode>
                <c:ptCount val="2"/>
                <c:pt idx="0">
                  <c:v>199516.90000000008</c:v>
                </c:pt>
                <c:pt idx="1">
                  <c:v>201895.01999999993</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L$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588379</xdr:colOff>
      <xdr:row>37</xdr:row>
      <xdr:rowOff>126049</xdr:rowOff>
    </xdr:to>
    <xdr:grpSp>
      <xdr:nvGrpSpPr>
        <xdr:cNvPr id="41" name="Group 40"/>
        <xdr:cNvGrpSpPr/>
      </xdr:nvGrpSpPr>
      <xdr:grpSpPr>
        <a:xfrm>
          <a:off x="0" y="0"/>
          <a:ext cx="12741797" cy="6906884"/>
          <a:chOff x="0" y="0"/>
          <a:chExt cx="12781500" cy="6892609"/>
        </a:xfrm>
      </xdr:grpSpPr>
      <xdr:sp macro="" textlink="">
        <xdr:nvSpPr>
          <xdr:cNvPr id="2" name="Rectangle 1"/>
          <xdr:cNvSpPr>
            <a:spLocks noChangeAspect="1"/>
          </xdr:cNvSpPr>
        </xdr:nvSpPr>
        <xdr:spPr>
          <a:xfrm>
            <a:off x="0" y="0"/>
            <a:ext cx="12781500" cy="6892609"/>
          </a:xfrm>
          <a:prstGeom prst="rect">
            <a:avLst/>
          </a:prstGeom>
          <a:gradFill>
            <a:gsLst>
              <a:gs pos="0">
                <a:schemeClr val="accent6">
                  <a:satMod val="103000"/>
                  <a:lumMod val="102000"/>
                  <a:tint val="94000"/>
                  <a:alpha val="75000"/>
                </a:schemeClr>
              </a:gs>
              <a:gs pos="50000">
                <a:schemeClr val="accent6">
                  <a:satMod val="110000"/>
                  <a:lumMod val="100000"/>
                  <a:shade val="100000"/>
                </a:schemeClr>
              </a:gs>
              <a:gs pos="100000">
                <a:schemeClr val="accent6">
                  <a:lumMod val="99000"/>
                  <a:satMod val="120000"/>
                  <a:shade val="78000"/>
                </a:schemeClr>
              </a:gs>
            </a:gsLst>
          </a:gradFill>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3" name="Trapezoid 2"/>
          <xdr:cNvSpPr/>
        </xdr:nvSpPr>
        <xdr:spPr>
          <a:xfrm>
            <a:off x="9064714" y="1204547"/>
            <a:ext cx="1432403" cy="205780"/>
          </a:xfrm>
          <a:prstGeom prst="trapezoid">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4" name="Rounded Rectangle 3"/>
          <xdr:cNvSpPr/>
        </xdr:nvSpPr>
        <xdr:spPr>
          <a:xfrm>
            <a:off x="290857" y="154412"/>
            <a:ext cx="4398848" cy="815208"/>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5" name="Rounded Rectangle 4"/>
          <xdr:cNvSpPr/>
        </xdr:nvSpPr>
        <xdr:spPr>
          <a:xfrm>
            <a:off x="4849889" y="154413"/>
            <a:ext cx="7184200" cy="815208"/>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6" name="Rounded Rectangle 5"/>
          <xdr:cNvSpPr/>
        </xdr:nvSpPr>
        <xdr:spPr>
          <a:xfrm>
            <a:off x="290859" y="1131695"/>
            <a:ext cx="1247086" cy="946879"/>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7" name="Rounded Rectangle 6"/>
          <xdr:cNvSpPr/>
        </xdr:nvSpPr>
        <xdr:spPr>
          <a:xfrm>
            <a:off x="271507" y="2548858"/>
            <a:ext cx="1247088" cy="3881065"/>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9" name="Rounded Rectangle 8"/>
          <xdr:cNvSpPr/>
        </xdr:nvSpPr>
        <xdr:spPr>
          <a:xfrm>
            <a:off x="1649489" y="1130227"/>
            <a:ext cx="2330098" cy="637063"/>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0" name="Rounded Rectangle 9"/>
          <xdr:cNvSpPr/>
        </xdr:nvSpPr>
        <xdr:spPr>
          <a:xfrm>
            <a:off x="4091131" y="1130227"/>
            <a:ext cx="2330098" cy="637063"/>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1" name="Rounded Rectangle 10"/>
          <xdr:cNvSpPr/>
        </xdr:nvSpPr>
        <xdr:spPr>
          <a:xfrm>
            <a:off x="6532773" y="1121474"/>
            <a:ext cx="2330098" cy="637063"/>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2" name="Rounded Rectangle 11"/>
          <xdr:cNvSpPr/>
        </xdr:nvSpPr>
        <xdr:spPr>
          <a:xfrm>
            <a:off x="1649489" y="1927071"/>
            <a:ext cx="3040216" cy="2311044"/>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3" name="Rounded Rectangle 12"/>
          <xdr:cNvSpPr/>
        </xdr:nvSpPr>
        <xdr:spPr>
          <a:xfrm>
            <a:off x="4849890" y="1927071"/>
            <a:ext cx="2271732" cy="2311044"/>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4" name="Rounded Rectangle 13"/>
          <xdr:cNvSpPr/>
        </xdr:nvSpPr>
        <xdr:spPr>
          <a:xfrm>
            <a:off x="7281807" y="1927071"/>
            <a:ext cx="1581064" cy="2311044"/>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5" name="Rounded Rectangle 14"/>
          <xdr:cNvSpPr/>
        </xdr:nvSpPr>
        <xdr:spPr>
          <a:xfrm>
            <a:off x="7279214" y="4417024"/>
            <a:ext cx="1581064" cy="2242304"/>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6" name="Rounded Rectangle 15"/>
          <xdr:cNvSpPr/>
        </xdr:nvSpPr>
        <xdr:spPr>
          <a:xfrm>
            <a:off x="1649489" y="4417024"/>
            <a:ext cx="5421873" cy="2242304"/>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7" name="Flowchart: Off-page Connector 16"/>
          <xdr:cNvSpPr/>
        </xdr:nvSpPr>
        <xdr:spPr>
          <a:xfrm>
            <a:off x="9184934" y="1216495"/>
            <a:ext cx="1191962" cy="1864712"/>
          </a:xfrm>
          <a:prstGeom prst="flowChartOffpageConnector">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8" name="Trapezoid 17"/>
          <xdr:cNvSpPr/>
        </xdr:nvSpPr>
        <xdr:spPr>
          <a:xfrm>
            <a:off x="10614368" y="1204547"/>
            <a:ext cx="1432403" cy="205780"/>
          </a:xfrm>
          <a:prstGeom prst="trapezoid">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19" name="Flowchart: Off-page Connector 18"/>
          <xdr:cNvSpPr/>
        </xdr:nvSpPr>
        <xdr:spPr>
          <a:xfrm>
            <a:off x="10725285" y="1212404"/>
            <a:ext cx="1191962" cy="1864712"/>
          </a:xfrm>
          <a:prstGeom prst="flowChartOffpageConnector">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20" name="Rounded Rectangle 19"/>
          <xdr:cNvSpPr/>
        </xdr:nvSpPr>
        <xdr:spPr>
          <a:xfrm>
            <a:off x="9052032" y="3302823"/>
            <a:ext cx="2982057" cy="3416224"/>
          </a:xfrm>
          <a:prstGeom prst="roundRect">
            <a:avLst/>
          </a:prstGeom>
          <a:ln/>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21" name="Flowchart: Off-page Connector 20"/>
          <xdr:cNvSpPr/>
        </xdr:nvSpPr>
        <xdr:spPr>
          <a:xfrm>
            <a:off x="9369484" y="1422433"/>
            <a:ext cx="849188" cy="1423504"/>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sp macro="" textlink="">
        <xdr:nvSpPr>
          <xdr:cNvPr id="22" name="Flowchart: Off-page Connector 21"/>
          <xdr:cNvSpPr/>
        </xdr:nvSpPr>
        <xdr:spPr>
          <a:xfrm>
            <a:off x="10926183" y="1417093"/>
            <a:ext cx="849188" cy="1428563"/>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b="1">
              <a:solidFill>
                <a:schemeClr val="bg1"/>
              </a:solidFill>
            </a:endParaRPr>
          </a:p>
        </xdr:txBody>
      </xdr:sp>
      <xdr:cxnSp macro="">
        <xdr:nvCxnSpPr>
          <xdr:cNvPr id="23" name="Straight Connector 22"/>
          <xdr:cNvCxnSpPr/>
        </xdr:nvCxnSpPr>
        <xdr:spPr>
          <a:xfrm>
            <a:off x="1956233" y="2250464"/>
            <a:ext cx="235409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xdr:cNvCxnSpPr/>
        </xdr:nvCxnSpPr>
        <xdr:spPr>
          <a:xfrm>
            <a:off x="5010719" y="2250464"/>
            <a:ext cx="189689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xdr:cNvCxnSpPr/>
        </xdr:nvCxnSpPr>
        <xdr:spPr>
          <a:xfrm flipV="1">
            <a:off x="7443685" y="2245786"/>
            <a:ext cx="1196698" cy="467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xdr:cNvCxnSpPr/>
        </xdr:nvCxnSpPr>
        <xdr:spPr>
          <a:xfrm flipV="1">
            <a:off x="1932077" y="4734226"/>
            <a:ext cx="4878258" cy="13005"/>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xdr:cNvCxnSpPr/>
        </xdr:nvCxnSpPr>
        <xdr:spPr>
          <a:xfrm flipV="1">
            <a:off x="7488478" y="4747230"/>
            <a:ext cx="1196698" cy="467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xdr:cNvCxnSpPr/>
        </xdr:nvCxnSpPr>
        <xdr:spPr>
          <a:xfrm flipV="1">
            <a:off x="9346362" y="3605817"/>
            <a:ext cx="2411039" cy="22732"/>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xdr:col>
      <xdr:colOff>202556</xdr:colOff>
      <xdr:row>1</xdr:row>
      <xdr:rowOff>28936</xdr:rowOff>
    </xdr:from>
    <xdr:ext cx="3414531" cy="530658"/>
    <xdr:sp macro="" textlink="">
      <xdr:nvSpPr>
        <xdr:cNvPr id="42" name="TextBox 41"/>
        <xdr:cNvSpPr txBox="1"/>
      </xdr:nvSpPr>
      <xdr:spPr>
        <a:xfrm>
          <a:off x="810227" y="212202"/>
          <a:ext cx="341453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solidFill>
            </a:rPr>
            <a:t>Sales Dashboard</a:t>
          </a:r>
        </a:p>
      </xdr:txBody>
    </xdr:sp>
    <xdr:clientData/>
  </xdr:oneCellAnchor>
  <xdr:oneCellAnchor>
    <xdr:from>
      <xdr:col>1</xdr:col>
      <xdr:colOff>219919</xdr:colOff>
      <xdr:row>3</xdr:row>
      <xdr:rowOff>123464</xdr:rowOff>
    </xdr:from>
    <xdr:ext cx="1959980" cy="280205"/>
    <xdr:sp macro="" textlink="">
      <xdr:nvSpPr>
        <xdr:cNvPr id="43" name="TextBox 42"/>
        <xdr:cNvSpPr txBox="1"/>
      </xdr:nvSpPr>
      <xdr:spPr>
        <a:xfrm>
          <a:off x="827590" y="673261"/>
          <a:ext cx="19599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chemeClr val="bg1"/>
              </a:solidFill>
            </a:rPr>
            <a:t>SuperMarket</a:t>
          </a:r>
          <a:r>
            <a:rPr lang="en-US" sz="1200" b="1" baseline="0">
              <a:solidFill>
                <a:schemeClr val="bg1"/>
              </a:solidFill>
            </a:rPr>
            <a:t> Shop</a:t>
          </a:r>
          <a:endParaRPr lang="en-US" sz="1200" b="1">
            <a:solidFill>
              <a:schemeClr val="bg1"/>
            </a:solidFill>
          </a:endParaRPr>
        </a:p>
      </xdr:txBody>
    </xdr:sp>
    <xdr:clientData/>
  </xdr:oneCellAnchor>
  <xdr:oneCellAnchor>
    <xdr:from>
      <xdr:col>2</xdr:col>
      <xdr:colOff>432121</xdr:colOff>
      <xdr:row>6</xdr:row>
      <xdr:rowOff>17361</xdr:rowOff>
    </xdr:from>
    <xdr:ext cx="870751" cy="280205"/>
    <xdr:sp macro="" textlink="">
      <xdr:nvSpPr>
        <xdr:cNvPr id="44" name="TextBox 43"/>
        <xdr:cNvSpPr txBox="1"/>
      </xdr:nvSpPr>
      <xdr:spPr>
        <a:xfrm>
          <a:off x="1647463" y="1116956"/>
          <a:ext cx="87075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Total Sales</a:t>
          </a:r>
        </a:p>
      </xdr:txBody>
    </xdr:sp>
    <xdr:clientData/>
  </xdr:oneCellAnchor>
  <xdr:oneCellAnchor>
    <xdr:from>
      <xdr:col>6</xdr:col>
      <xdr:colOff>424406</xdr:colOff>
      <xdr:row>6</xdr:row>
      <xdr:rowOff>38582</xdr:rowOff>
    </xdr:from>
    <xdr:ext cx="904543" cy="280205"/>
    <xdr:sp macro="" textlink="">
      <xdr:nvSpPr>
        <xdr:cNvPr id="45" name="TextBox 44"/>
        <xdr:cNvSpPr txBox="1"/>
      </xdr:nvSpPr>
      <xdr:spPr>
        <a:xfrm>
          <a:off x="4070431" y="1138177"/>
          <a:ext cx="90454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Total</a:t>
          </a:r>
          <a:r>
            <a:rPr lang="en-US" sz="1200" b="1" baseline="0">
              <a:solidFill>
                <a:schemeClr val="bg1"/>
              </a:solidFill>
            </a:rPr>
            <a:t> Profit</a:t>
          </a:r>
          <a:endParaRPr lang="en-US" sz="1200" b="1">
            <a:solidFill>
              <a:schemeClr val="bg1"/>
            </a:solidFill>
          </a:endParaRPr>
        </a:p>
      </xdr:txBody>
    </xdr:sp>
    <xdr:clientData/>
  </xdr:oneCellAnchor>
  <xdr:oneCellAnchor>
    <xdr:from>
      <xdr:col>10</xdr:col>
      <xdr:colOff>491924</xdr:colOff>
      <xdr:row>6</xdr:row>
      <xdr:rowOff>57873</xdr:rowOff>
    </xdr:from>
    <xdr:ext cx="1296765" cy="280205"/>
    <xdr:sp macro="" textlink="">
      <xdr:nvSpPr>
        <xdr:cNvPr id="46" name="TextBox 45"/>
        <xdr:cNvSpPr txBox="1"/>
      </xdr:nvSpPr>
      <xdr:spPr>
        <a:xfrm>
          <a:off x="6568633" y="1157468"/>
          <a:ext cx="129676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Profit</a:t>
          </a:r>
          <a:r>
            <a:rPr lang="en-US" sz="1200" b="1" baseline="0">
              <a:solidFill>
                <a:schemeClr val="bg1"/>
              </a:solidFill>
            </a:rPr>
            <a:t> Percentage</a:t>
          </a:r>
          <a:endParaRPr lang="en-US" sz="1200" b="1">
            <a:solidFill>
              <a:schemeClr val="bg1"/>
            </a:solidFill>
          </a:endParaRPr>
        </a:p>
      </xdr:txBody>
    </xdr:sp>
    <xdr:clientData/>
  </xdr:oneCellAnchor>
  <xdr:oneCellAnchor>
    <xdr:from>
      <xdr:col>3</xdr:col>
      <xdr:colOff>38583</xdr:colOff>
      <xdr:row>7</xdr:row>
      <xdr:rowOff>135038</xdr:rowOff>
    </xdr:from>
    <xdr:ext cx="1223668" cy="342786"/>
    <xdr:sp macro="" textlink="Calculations!E4">
      <xdr:nvSpPr>
        <xdr:cNvPr id="47" name="TextBox 46"/>
        <xdr:cNvSpPr txBox="1"/>
      </xdr:nvSpPr>
      <xdr:spPr>
        <a:xfrm>
          <a:off x="1861596" y="1417899"/>
          <a:ext cx="122366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3038296-61E3-4D6F-A5E3-09369538E12A}" type="TxLink">
            <a:rPr lang="en-US" sz="1600" b="1" i="0" u="none" strike="noStrike">
              <a:solidFill>
                <a:schemeClr val="bg1"/>
              </a:solidFill>
              <a:latin typeface="Calibri"/>
              <a:cs typeface="Calibri"/>
            </a:rPr>
            <a:pPr/>
            <a:t>$401,411.92</a:t>
          </a:fld>
          <a:endParaRPr lang="en-US" sz="1600" b="1">
            <a:solidFill>
              <a:schemeClr val="bg1"/>
            </a:solidFill>
          </a:endParaRPr>
        </a:p>
      </xdr:txBody>
    </xdr:sp>
    <xdr:clientData/>
  </xdr:oneCellAnchor>
  <xdr:oneCellAnchor>
    <xdr:from>
      <xdr:col>15</xdr:col>
      <xdr:colOff>281434</xdr:colOff>
      <xdr:row>8</xdr:row>
      <xdr:rowOff>27007</xdr:rowOff>
    </xdr:from>
    <xdr:ext cx="686855" cy="468077"/>
    <xdr:sp macro="" textlink="">
      <xdr:nvSpPr>
        <xdr:cNvPr id="48" name="TextBox 47"/>
        <xdr:cNvSpPr txBox="1"/>
      </xdr:nvSpPr>
      <xdr:spPr>
        <a:xfrm>
          <a:off x="9396497" y="1493134"/>
          <a:ext cx="686855"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solidFill>
                <a:schemeClr val="bg1"/>
              </a:solidFill>
            </a:rPr>
            <a:t>Top</a:t>
          </a:r>
        </a:p>
        <a:p>
          <a:pPr algn="ctr"/>
          <a:r>
            <a:rPr lang="en-US" sz="1200" b="1">
              <a:solidFill>
                <a:schemeClr val="bg1"/>
              </a:solidFill>
            </a:rPr>
            <a:t>Product</a:t>
          </a:r>
        </a:p>
      </xdr:txBody>
    </xdr:sp>
    <xdr:clientData/>
  </xdr:oneCellAnchor>
  <xdr:oneCellAnchor>
    <xdr:from>
      <xdr:col>17</xdr:col>
      <xdr:colOff>586694</xdr:colOff>
      <xdr:row>8</xdr:row>
      <xdr:rowOff>17362</xdr:rowOff>
    </xdr:from>
    <xdr:ext cx="756169" cy="468077"/>
    <xdr:sp macro="" textlink="">
      <xdr:nvSpPr>
        <xdr:cNvPr id="49" name="TextBox 48"/>
        <xdr:cNvSpPr txBox="1"/>
      </xdr:nvSpPr>
      <xdr:spPr>
        <a:xfrm>
          <a:off x="10917099" y="1483489"/>
          <a:ext cx="756169"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solidFill>
                <a:schemeClr val="bg1"/>
              </a:solidFill>
            </a:rPr>
            <a:t>Top</a:t>
          </a:r>
        </a:p>
        <a:p>
          <a:pPr algn="ctr"/>
          <a:r>
            <a:rPr lang="en-US" sz="1200" b="1">
              <a:solidFill>
                <a:schemeClr val="bg1"/>
              </a:solidFill>
            </a:rPr>
            <a:t>Category</a:t>
          </a:r>
        </a:p>
      </xdr:txBody>
    </xdr:sp>
    <xdr:clientData/>
  </xdr:oneCellAnchor>
  <xdr:oneCellAnchor>
    <xdr:from>
      <xdr:col>2</xdr:col>
      <xdr:colOff>596096</xdr:colOff>
      <xdr:row>10</xdr:row>
      <xdr:rowOff>133110</xdr:rowOff>
    </xdr:from>
    <xdr:ext cx="731098" cy="280205"/>
    <xdr:sp macro="" textlink="">
      <xdr:nvSpPr>
        <xdr:cNvPr id="50" name="TextBox 49"/>
        <xdr:cNvSpPr txBox="1"/>
      </xdr:nvSpPr>
      <xdr:spPr>
        <a:xfrm>
          <a:off x="1811438" y="1965768"/>
          <a:ext cx="73109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Monthly</a:t>
          </a:r>
        </a:p>
      </xdr:txBody>
    </xdr:sp>
    <xdr:clientData/>
  </xdr:oneCellAnchor>
  <xdr:oneCellAnchor>
    <xdr:from>
      <xdr:col>3</xdr:col>
      <xdr:colOff>221848</xdr:colOff>
      <xdr:row>24</xdr:row>
      <xdr:rowOff>86809</xdr:rowOff>
    </xdr:from>
    <xdr:ext cx="506101" cy="280205"/>
    <xdr:sp macro="" textlink="">
      <xdr:nvSpPr>
        <xdr:cNvPr id="51" name="TextBox 50"/>
        <xdr:cNvSpPr txBox="1"/>
      </xdr:nvSpPr>
      <xdr:spPr>
        <a:xfrm>
          <a:off x="2044861" y="4485189"/>
          <a:ext cx="50610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Daily</a:t>
          </a:r>
        </a:p>
      </xdr:txBody>
    </xdr:sp>
    <xdr:clientData/>
  </xdr:oneCellAnchor>
  <xdr:oneCellAnchor>
    <xdr:from>
      <xdr:col>12</xdr:col>
      <xdr:colOff>173620</xdr:colOff>
      <xdr:row>24</xdr:row>
      <xdr:rowOff>57872</xdr:rowOff>
    </xdr:from>
    <xdr:ext cx="1166088" cy="280205"/>
    <xdr:sp macro="" textlink="">
      <xdr:nvSpPr>
        <xdr:cNvPr id="52" name="TextBox 51"/>
        <xdr:cNvSpPr txBox="1"/>
      </xdr:nvSpPr>
      <xdr:spPr>
        <a:xfrm>
          <a:off x="7465671" y="4456252"/>
          <a:ext cx="116608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Payment Mode</a:t>
          </a:r>
        </a:p>
      </xdr:txBody>
    </xdr:sp>
    <xdr:clientData/>
  </xdr:oneCellAnchor>
  <xdr:oneCellAnchor>
    <xdr:from>
      <xdr:col>15</xdr:col>
      <xdr:colOff>299013</xdr:colOff>
      <xdr:row>18</xdr:row>
      <xdr:rowOff>57873</xdr:rowOff>
    </xdr:from>
    <xdr:ext cx="756169" cy="280205"/>
    <xdr:sp macro="" textlink="">
      <xdr:nvSpPr>
        <xdr:cNvPr id="53" name="TextBox 52"/>
        <xdr:cNvSpPr txBox="1"/>
      </xdr:nvSpPr>
      <xdr:spPr>
        <a:xfrm>
          <a:off x="9414076" y="3356658"/>
          <a:ext cx="75616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Category</a:t>
          </a:r>
        </a:p>
      </xdr:txBody>
    </xdr:sp>
    <xdr:clientData/>
  </xdr:oneCellAnchor>
  <xdr:oneCellAnchor>
    <xdr:from>
      <xdr:col>8</xdr:col>
      <xdr:colOff>192912</xdr:colOff>
      <xdr:row>10</xdr:row>
      <xdr:rowOff>125392</xdr:rowOff>
    </xdr:from>
    <xdr:ext cx="770660" cy="311496"/>
    <xdr:sp macro="" textlink="">
      <xdr:nvSpPr>
        <xdr:cNvPr id="54" name="TextBox 53"/>
        <xdr:cNvSpPr txBox="1"/>
      </xdr:nvSpPr>
      <xdr:spPr>
        <a:xfrm>
          <a:off x="5054279" y="1958050"/>
          <a:ext cx="7706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Product</a:t>
          </a:r>
        </a:p>
      </xdr:txBody>
    </xdr:sp>
    <xdr:clientData/>
  </xdr:oneCellAnchor>
  <xdr:oneCellAnchor>
    <xdr:from>
      <xdr:col>12</xdr:col>
      <xdr:colOff>113817</xdr:colOff>
      <xdr:row>10</xdr:row>
      <xdr:rowOff>171690</xdr:rowOff>
    </xdr:from>
    <xdr:ext cx="853888" cy="280205"/>
    <xdr:sp macro="" textlink="">
      <xdr:nvSpPr>
        <xdr:cNvPr id="55" name="TextBox 54"/>
        <xdr:cNvSpPr txBox="1"/>
      </xdr:nvSpPr>
      <xdr:spPr>
        <a:xfrm>
          <a:off x="7405868" y="2004348"/>
          <a:ext cx="85388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bg1"/>
              </a:solidFill>
            </a:rPr>
            <a:t>Sales Type</a:t>
          </a:r>
        </a:p>
      </xdr:txBody>
    </xdr:sp>
    <xdr:clientData/>
  </xdr:oneCellAnchor>
  <xdr:oneCellAnchor>
    <xdr:from>
      <xdr:col>10</xdr:col>
      <xdr:colOff>461059</xdr:colOff>
      <xdr:row>7</xdr:row>
      <xdr:rowOff>123464</xdr:rowOff>
    </xdr:from>
    <xdr:ext cx="539378" cy="342786"/>
    <xdr:sp macro="" textlink="Calculations!E6">
      <xdr:nvSpPr>
        <xdr:cNvPr id="56" name="TextBox 55"/>
        <xdr:cNvSpPr txBox="1"/>
      </xdr:nvSpPr>
      <xdr:spPr>
        <a:xfrm>
          <a:off x="6537768" y="1406325"/>
          <a:ext cx="53937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DFF2202-AD17-4C8F-AD34-ADBBAE38CFE5}" type="TxLink">
            <a:rPr lang="en-US" sz="1600" b="1" i="0" u="none" strike="noStrike">
              <a:solidFill>
                <a:schemeClr val="bg1"/>
              </a:solidFill>
              <a:latin typeface="Calibri"/>
              <a:cs typeface="Calibri"/>
            </a:rPr>
            <a:pPr/>
            <a:t>21%</a:t>
          </a:fld>
          <a:endParaRPr lang="en-US" sz="1600" b="1">
            <a:solidFill>
              <a:schemeClr val="bg1"/>
            </a:solidFill>
          </a:endParaRPr>
        </a:p>
      </xdr:txBody>
    </xdr:sp>
    <xdr:clientData/>
  </xdr:oneCellAnchor>
  <xdr:oneCellAnchor>
    <xdr:from>
      <xdr:col>6</xdr:col>
      <xdr:colOff>420548</xdr:colOff>
      <xdr:row>7</xdr:row>
      <xdr:rowOff>131179</xdr:rowOff>
    </xdr:from>
    <xdr:ext cx="1119665" cy="342786"/>
    <xdr:sp macro="" textlink="Calculations!E5">
      <xdr:nvSpPr>
        <xdr:cNvPr id="57" name="TextBox 56"/>
        <xdr:cNvSpPr txBox="1"/>
      </xdr:nvSpPr>
      <xdr:spPr>
        <a:xfrm>
          <a:off x="4066573" y="1414040"/>
          <a:ext cx="111966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49AC7A8-CA6F-49D0-9B79-BDEF288EA88F}" type="TxLink">
            <a:rPr lang="en-US" sz="1600" b="1" i="0" u="none" strike="noStrike">
              <a:solidFill>
                <a:schemeClr val="bg1"/>
              </a:solidFill>
              <a:latin typeface="Calibri"/>
              <a:cs typeface="Calibri"/>
            </a:rPr>
            <a:pPr/>
            <a:t>$68,907.92</a:t>
          </a:fld>
          <a:endParaRPr lang="en-US" sz="1600" b="1">
            <a:solidFill>
              <a:schemeClr val="bg1"/>
            </a:solidFill>
          </a:endParaRPr>
        </a:p>
      </xdr:txBody>
    </xdr:sp>
    <xdr:clientData/>
  </xdr:oneCellAnchor>
  <xdr:oneCellAnchor>
    <xdr:from>
      <xdr:col>15</xdr:col>
      <xdr:colOff>135038</xdr:colOff>
      <xdr:row>10</xdr:row>
      <xdr:rowOff>106102</xdr:rowOff>
    </xdr:from>
    <xdr:ext cx="1029641" cy="291234"/>
    <xdr:sp macro="" textlink="Calculations!V1">
      <xdr:nvSpPr>
        <xdr:cNvPr id="58" name="TextBox 57"/>
        <xdr:cNvSpPr txBox="1"/>
      </xdr:nvSpPr>
      <xdr:spPr>
        <a:xfrm>
          <a:off x="9250101" y="1938760"/>
          <a:ext cx="1029641"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FA32A5B-4FEF-4E98-A11F-4B368E9DB01E}" type="TxLink">
            <a:rPr lang="en-US" sz="1400" b="1" i="0" u="none" strike="noStrike">
              <a:solidFill>
                <a:schemeClr val="bg1"/>
              </a:solidFill>
              <a:latin typeface="Britannic Bold" panose="020B0903060703020204" pitchFamily="34" charset="0"/>
              <a:cs typeface="Calibri"/>
            </a:rPr>
            <a:pPr/>
            <a:t>Product41</a:t>
          </a:fld>
          <a:endParaRPr lang="en-US" sz="1600" b="1">
            <a:solidFill>
              <a:schemeClr val="bg1"/>
            </a:solidFill>
            <a:latin typeface="Britannic Bold" panose="020B0903060703020204" pitchFamily="34" charset="0"/>
          </a:endParaRPr>
        </a:p>
      </xdr:txBody>
    </xdr:sp>
    <xdr:clientData/>
  </xdr:oneCellAnchor>
  <xdr:oneCellAnchor>
    <xdr:from>
      <xdr:col>17</xdr:col>
      <xdr:colOff>491924</xdr:colOff>
      <xdr:row>10</xdr:row>
      <xdr:rowOff>135039</xdr:rowOff>
    </xdr:from>
    <xdr:ext cx="974434" cy="262829"/>
    <xdr:sp macro="" textlink="Calculations!AI1">
      <xdr:nvSpPr>
        <xdr:cNvPr id="59" name="TextBox 58"/>
        <xdr:cNvSpPr txBox="1"/>
      </xdr:nvSpPr>
      <xdr:spPr>
        <a:xfrm>
          <a:off x="10822329" y="1967697"/>
          <a:ext cx="974434" cy="262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C63C0C0-E9D1-4CFB-B322-9CE3965DB3CF}" type="TxLink">
            <a:rPr lang="en-US" sz="1200" b="1" i="0" u="none" strike="noStrike">
              <a:solidFill>
                <a:schemeClr val="bg1"/>
              </a:solidFill>
              <a:latin typeface="Britannic Bold" panose="020B0903060703020204" pitchFamily="34" charset="0"/>
              <a:cs typeface="Calibri"/>
            </a:rPr>
            <a:pPr/>
            <a:t>Category04</a:t>
          </a:fld>
          <a:endParaRPr lang="en-US" sz="1400" b="1">
            <a:solidFill>
              <a:schemeClr val="bg1"/>
            </a:solidFill>
            <a:latin typeface="Britannic Bold" panose="020B0903060703020204" pitchFamily="34" charset="0"/>
          </a:endParaRPr>
        </a:p>
      </xdr:txBody>
    </xdr:sp>
    <xdr:clientData/>
  </xdr:oneCellAnchor>
  <xdr:oneCellAnchor>
    <xdr:from>
      <xdr:col>15</xdr:col>
      <xdr:colOff>133109</xdr:colOff>
      <xdr:row>12</xdr:row>
      <xdr:rowOff>27009</xdr:rowOff>
    </xdr:from>
    <xdr:ext cx="958852" cy="280205"/>
    <xdr:sp macro="" textlink="Calculations!X1">
      <xdr:nvSpPr>
        <xdr:cNvPr id="60" name="TextBox 59"/>
        <xdr:cNvSpPr txBox="1"/>
      </xdr:nvSpPr>
      <xdr:spPr>
        <a:xfrm>
          <a:off x="9248172" y="2226199"/>
          <a:ext cx="95885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120EAF9-2E95-4B2F-B7E2-B30DB397A1A7}" type="TxLink">
            <a:rPr lang="en-US" sz="1200" b="1" i="0" u="none" strike="noStrike">
              <a:solidFill>
                <a:schemeClr val="bg1"/>
              </a:solidFill>
              <a:latin typeface="Calibri"/>
              <a:cs typeface="Calibri"/>
            </a:rPr>
            <a:pPr/>
            <a:t> $22,952.16 </a:t>
          </a:fld>
          <a:endParaRPr lang="en-US" sz="1800" b="1">
            <a:solidFill>
              <a:schemeClr val="bg1"/>
            </a:solidFill>
            <a:latin typeface="Britannic Bold" panose="020B0903060703020204" pitchFamily="34" charset="0"/>
          </a:endParaRPr>
        </a:p>
      </xdr:txBody>
    </xdr:sp>
    <xdr:clientData/>
  </xdr:oneCellAnchor>
  <xdr:oneCellAnchor>
    <xdr:from>
      <xdr:col>17</xdr:col>
      <xdr:colOff>497712</xdr:colOff>
      <xdr:row>12</xdr:row>
      <xdr:rowOff>73308</xdr:rowOff>
    </xdr:from>
    <xdr:ext cx="958852" cy="280205"/>
    <xdr:sp macro="" textlink="Calculations!AJ1">
      <xdr:nvSpPr>
        <xdr:cNvPr id="61" name="TextBox 60"/>
        <xdr:cNvSpPr txBox="1"/>
      </xdr:nvSpPr>
      <xdr:spPr>
        <a:xfrm>
          <a:off x="10828117" y="2272498"/>
          <a:ext cx="95885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BE8AA5D-70C1-4874-B23F-ADD3F485000D}" type="TxLink">
            <a:rPr lang="en-US" sz="1200" b="1" i="0" u="none" strike="noStrike">
              <a:solidFill>
                <a:schemeClr val="bg1"/>
              </a:solidFill>
              <a:latin typeface="Calibri"/>
              <a:cs typeface="Calibri"/>
            </a:rPr>
            <a:pPr/>
            <a:t> $95,269.40 </a:t>
          </a:fld>
          <a:endParaRPr lang="en-US" sz="2000" b="1">
            <a:solidFill>
              <a:schemeClr val="bg1"/>
            </a:solidFill>
            <a:latin typeface="Britannic Bold" panose="020B0903060703020204" pitchFamily="34" charset="0"/>
          </a:endParaRPr>
        </a:p>
      </xdr:txBody>
    </xdr:sp>
    <xdr:clientData/>
  </xdr:oneCellAnchor>
  <xdr:twoCellAnchor>
    <xdr:from>
      <xdr:col>3</xdr:col>
      <xdr:colOff>395467</xdr:colOff>
      <xdr:row>26</xdr:row>
      <xdr:rowOff>55172</xdr:rowOff>
    </xdr:from>
    <xdr:to>
      <xdr:col>10</xdr:col>
      <xdr:colOff>385822</xdr:colOff>
      <xdr:row>34</xdr:row>
      <xdr:rowOff>115747</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436462</xdr:colOff>
      <xdr:row>15</xdr:row>
      <xdr:rowOff>22858</xdr:rowOff>
    </xdr:from>
    <xdr:to>
      <xdr:col>2</xdr:col>
      <xdr:colOff>173619</xdr:colOff>
      <xdr:row>34</xdr:row>
      <xdr:rowOff>57872</xdr:rowOff>
    </xdr:to>
    <mc:AlternateContent xmlns:mc="http://schemas.openxmlformats.org/markup-compatibility/2006" xmlns:a14="http://schemas.microsoft.com/office/drawing/2010/main">
      <mc:Choice Requires="a14">
        <xdr:graphicFrame macro="">
          <xdr:nvGraphicFramePr>
            <xdr:cNvPr id="75"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36462" y="2771845"/>
              <a:ext cx="952499" cy="3517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521439</xdr:colOff>
      <xdr:row>6</xdr:row>
      <xdr:rowOff>67519</xdr:rowOff>
    </xdr:from>
    <xdr:to>
      <xdr:col>2</xdr:col>
      <xdr:colOff>144684</xdr:colOff>
      <xdr:row>11</xdr:row>
      <xdr:rowOff>48227</xdr:rowOff>
    </xdr:to>
    <mc:AlternateContent xmlns:mc="http://schemas.openxmlformats.org/markup-compatibility/2006" xmlns:a14="http://schemas.microsoft.com/office/drawing/2010/main">
      <mc:Choice Requires="a14">
        <xdr:graphicFrame macro="">
          <xdr:nvGraphicFramePr>
            <xdr:cNvPr id="76" name="YEAR "/>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mlns="">
        <xdr:sp macro="" textlink="">
          <xdr:nvSpPr>
            <xdr:cNvPr id="0" name=""/>
            <xdr:cNvSpPr>
              <a:spLocks noTextEdit="1"/>
            </xdr:cNvSpPr>
          </xdr:nvSpPr>
          <xdr:spPr>
            <a:xfrm>
              <a:off x="521439" y="1167114"/>
              <a:ext cx="838587" cy="8970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192910</xdr:colOff>
      <xdr:row>1</xdr:row>
      <xdr:rowOff>28937</xdr:rowOff>
    </xdr:from>
    <xdr:to>
      <xdr:col>13</xdr:col>
      <xdr:colOff>530506</xdr:colOff>
      <xdr:row>4</xdr:row>
      <xdr:rowOff>77165</xdr:rowOff>
    </xdr:to>
    <mc:AlternateContent xmlns:mc="http://schemas.openxmlformats.org/markup-compatibility/2006" xmlns:a14="http://schemas.microsoft.com/office/drawing/2010/main">
      <mc:Choice Requires="a14">
        <xdr:graphicFrame macro="">
          <xdr:nvGraphicFramePr>
            <xdr:cNvPr id="77" name="SALE TYPE"/>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054277" y="212203"/>
              <a:ext cx="3375951" cy="598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206414</xdr:colOff>
      <xdr:row>1</xdr:row>
      <xdr:rowOff>26911</xdr:rowOff>
    </xdr:from>
    <xdr:to>
      <xdr:col>19</xdr:col>
      <xdr:colOff>0</xdr:colOff>
      <xdr:row>4</xdr:row>
      <xdr:rowOff>67519</xdr:rowOff>
    </xdr:to>
    <mc:AlternateContent xmlns:mc="http://schemas.openxmlformats.org/markup-compatibility/2006" xmlns:a14="http://schemas.microsoft.com/office/drawing/2010/main">
      <mc:Choice Requires="a14">
        <xdr:graphicFrame macro="">
          <xdr:nvGraphicFramePr>
            <xdr:cNvPr id="78"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713806" y="210177"/>
              <a:ext cx="1992775" cy="5904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67518</xdr:colOff>
      <xdr:row>12</xdr:row>
      <xdr:rowOff>137739</xdr:rowOff>
    </xdr:from>
    <xdr:to>
      <xdr:col>7</xdr:col>
      <xdr:colOff>250785</xdr:colOff>
      <xdr:row>22</xdr:row>
      <xdr:rowOff>19291</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266700</xdr:colOff>
          <xdr:row>10</xdr:row>
          <xdr:rowOff>175260</xdr:rowOff>
        </xdr:from>
        <xdr:to>
          <xdr:col>6</xdr:col>
          <xdr:colOff>251460</xdr:colOff>
          <xdr:row>12</xdr:row>
          <xdr:rowOff>22860</xdr:rowOff>
        </xdr:to>
        <xdr:sp macro="" textlink="">
          <xdr:nvSpPr>
            <xdr:cNvPr id="3076" name="Check Box 4" hidden="1">
              <a:extLst>
                <a:ext uri="{63B3BB69-23CF-44E3-9099-C40C66FF867C}">
                  <a14:compatExt spid="_x0000_s3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28938</xdr:colOff>
      <xdr:row>20</xdr:row>
      <xdr:rowOff>16976</xdr:rowOff>
    </xdr:from>
    <xdr:to>
      <xdr:col>19</xdr:col>
      <xdr:colOff>289366</xdr:colOff>
      <xdr:row>35</xdr:row>
      <xdr:rowOff>38581</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163975</xdr:colOff>
      <xdr:row>12</xdr:row>
      <xdr:rowOff>154329</xdr:rowOff>
    </xdr:from>
    <xdr:to>
      <xdr:col>11</xdr:col>
      <xdr:colOff>250786</xdr:colOff>
      <xdr:row>22</xdr:row>
      <xdr:rowOff>67519</xdr:rowOff>
    </xdr:to>
    <xdr:graphicFrame macro="">
      <xdr:nvGraphicFramePr>
        <xdr:cNvPr id="86" name="Chart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144683</xdr:colOff>
      <xdr:row>13</xdr:row>
      <xdr:rowOff>28935</xdr:rowOff>
    </xdr:from>
    <xdr:to>
      <xdr:col>14</xdr:col>
      <xdr:colOff>202558</xdr:colOff>
      <xdr:row>22</xdr:row>
      <xdr:rowOff>67518</xdr:rowOff>
    </xdr:to>
    <xdr:graphicFrame macro="">
      <xdr:nvGraphicFramePr>
        <xdr:cNvPr id="87" name="Chart 8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154329</xdr:colOff>
      <xdr:row>26</xdr:row>
      <xdr:rowOff>106102</xdr:rowOff>
    </xdr:from>
    <xdr:to>
      <xdr:col>14</xdr:col>
      <xdr:colOff>212203</xdr:colOff>
      <xdr:row>35</xdr:row>
      <xdr:rowOff>177477</xdr:rowOff>
    </xdr:to>
    <xdr:graphicFrame macro="">
      <xdr:nvGraphicFramePr>
        <xdr:cNvPr id="89" name="Chart 8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462988</xdr:colOff>
      <xdr:row>10</xdr:row>
      <xdr:rowOff>173620</xdr:rowOff>
    </xdr:from>
    <xdr:to>
      <xdr:col>6</xdr:col>
      <xdr:colOff>1</xdr:colOff>
      <xdr:row>12</xdr:row>
      <xdr:rowOff>0</xdr:rowOff>
    </xdr:to>
    <xdr:sp macro="" textlink="">
      <xdr:nvSpPr>
        <xdr:cNvPr id="8" name="TextBox 7"/>
        <xdr:cNvSpPr txBox="1"/>
      </xdr:nvSpPr>
      <xdr:spPr>
        <a:xfrm>
          <a:off x="2893672" y="2006278"/>
          <a:ext cx="752354" cy="192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Sale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830.433919560186" createdVersion="5" refreshedVersion="5" minRefreshableVersion="3" recordCount="527">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ntainsBlank="1" count="4">
        <s v="Wholesaler"/>
        <s v="Online"/>
        <s v="Direct Sales"/>
        <m u="1"/>
      </sharedItems>
    </cacheField>
    <cacheField name="PAYMENT MODE" numFmtId="0">
      <sharedItems containsBlank="1" count="3">
        <s v="Online"/>
        <s v="Cash"/>
        <m u="1"/>
      </sharedItems>
    </cacheField>
    <cacheField name="DISCOUNT %" numFmtId="164">
      <sharedItems containsSemiMixedTypes="0" containsString="0" containsNumber="1" containsInteger="1" minValue="0" maxValue="0"/>
    </cacheField>
    <cacheField name="PRODUCT" numFmtId="0">
      <sharedItems containsBlank="1" count="67">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u="1"/>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 v="Formula19" f="1"/>
        <s v="Formula20" f="1"/>
        <s v="Formula21" f="1"/>
        <s v="Formula22" f="1"/>
      </sharedItems>
    </cacheField>
    <cacheField name="CATEGORY" numFmtId="0">
      <sharedItems containsBlank="1" count="6">
        <s v="Category03"/>
        <s v="Category05"/>
        <s v="Category02"/>
        <s v="Category01"/>
        <s v="Category04"/>
        <m u="1"/>
      </sharedItems>
    </cacheField>
    <cacheField name="UOM" numFmtId="0">
      <sharedItems containsBlank="1" count="5">
        <s v="Ft"/>
        <s v="Kg"/>
        <s v="Lt"/>
        <s v="No."/>
        <m u="1"/>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Blank="1" count="13">
        <s v="Jan"/>
        <s v="Feb"/>
        <s v="Mar"/>
        <s v="Apr"/>
        <s v="May"/>
        <s v="Jun"/>
        <s v="Jul"/>
        <s v="Aug"/>
        <s v="Sep"/>
        <s v="Oct"/>
        <s v="Nov"/>
        <s v="Dec"/>
        <m u="1"/>
      </sharedItems>
    </cacheField>
    <cacheField name="YEAR " numFmtId="0">
      <sharedItems containsSemiMixedTypes="0" containsString="0" containsNumber="1" containsInteger="1" minValue="2021" maxValue="2022" count="2">
        <n v="2021"/>
        <n v="2022"/>
      </sharedItems>
    </cacheField>
  </cacheFields>
  <calculatedItems count="20">
    <calculatedItem>
      <pivotArea cacheIndex="1" outline="0" fieldPosition="0">
        <references count="1">
          <reference field="6" count="1">
            <x v="48"/>
          </reference>
        </references>
      </pivotArea>
    </calculatedItem>
    <calculatedItem>
      <pivotArea cacheIndex="1" outline="0" fieldPosition="0">
        <references count="1">
          <reference field="6" count="1">
            <x v="49"/>
          </reference>
        </references>
      </pivotArea>
    </calculatedItem>
    <calculatedItem>
      <pivotArea cacheIndex="1" outline="0" fieldPosition="0">
        <references count="1">
          <reference field="6" count="1">
            <x v="50"/>
          </reference>
        </references>
      </pivotArea>
    </calculatedItem>
    <calculatedItem>
      <pivotArea cacheIndex="1" outline="0" fieldPosition="0">
        <references count="1">
          <reference field="6" count="1">
            <x v="51"/>
          </reference>
        </references>
      </pivotArea>
    </calculatedItem>
    <calculatedItem>
      <pivotArea cacheIndex="1" outline="0" fieldPosition="0">
        <references count="1">
          <reference field="6" count="1">
            <x v="52"/>
          </reference>
        </references>
      </pivotArea>
    </calculatedItem>
    <calculatedItem>
      <pivotArea cacheIndex="1" outline="0" fieldPosition="0">
        <references count="1">
          <reference field="6" count="1">
            <x v="53"/>
          </reference>
        </references>
      </pivotArea>
    </calculatedItem>
    <calculatedItem>
      <pivotArea cacheIndex="1" outline="0" fieldPosition="0">
        <references count="1">
          <reference field="6" count="1">
            <x v="54"/>
          </reference>
        </references>
      </pivotArea>
    </calculatedItem>
    <calculatedItem>
      <pivotArea cacheIndex="1" outline="0" fieldPosition="0">
        <references count="1">
          <reference field="6" count="1">
            <x v="55"/>
          </reference>
        </references>
      </pivotArea>
    </calculatedItem>
    <calculatedItem>
      <pivotArea cacheIndex="1" outline="0" fieldPosition="0">
        <references count="1">
          <reference field="6" count="1">
            <x v="56"/>
          </reference>
        </references>
      </pivotArea>
    </calculatedItem>
    <calculatedItem>
      <pivotArea cacheIndex="1" outline="0" fieldPosition="0">
        <references count="1">
          <reference field="6" count="1">
            <x v="57"/>
          </reference>
        </references>
      </pivotArea>
    </calculatedItem>
    <calculatedItem>
      <pivotArea cacheIndex="1" outline="0" fieldPosition="0">
        <references count="1">
          <reference field="6" count="1">
            <x v="58"/>
          </reference>
        </references>
      </pivotArea>
    </calculatedItem>
    <calculatedItem>
      <pivotArea cacheIndex="1" outline="0" fieldPosition="0">
        <references count="1">
          <reference field="6" count="1">
            <x v="59"/>
          </reference>
        </references>
      </pivotArea>
    </calculatedItem>
    <calculatedItem>
      <pivotArea cacheIndex="1" outline="0" fieldPosition="0">
        <references count="1">
          <reference field="6" count="1">
            <x v="60"/>
          </reference>
        </references>
      </pivotArea>
    </calculatedItem>
    <calculatedItem>
      <pivotArea cacheIndex="1" outline="0" fieldPosition="0">
        <references count="1">
          <reference field="6" count="1">
            <x v="61"/>
          </reference>
        </references>
      </pivotArea>
    </calculatedItem>
    <calculatedItem>
      <pivotArea cacheIndex="1" outline="0" fieldPosition="0">
        <references count="1">
          <reference field="6" count="1">
            <x v="62"/>
          </reference>
        </references>
      </pivotArea>
    </calculatedItem>
    <calculatedItem>
      <pivotArea cacheIndex="1" outline="0" fieldPosition="0">
        <references count="1">
          <reference field="6" count="1">
            <x v="63"/>
          </reference>
        </references>
      </pivotArea>
    </calculatedItem>
    <calculatedItem>
      <pivotArea cacheIndex="1" outline="0" fieldPosition="0">
        <references count="1">
          <reference field="6" count="1">
            <x v="64"/>
          </reference>
        </references>
      </pivotArea>
    </calculatedItem>
    <calculatedItem>
      <pivotArea cacheIndex="1" outline="0" axis="axisRow" fieldPosition="0">
        <references count="1">
          <reference field="6" count="3">
            <x v="45"/>
            <x v="46"/>
            <x v="47"/>
          </reference>
        </references>
      </pivotArea>
    </calculatedItem>
    <calculatedItem>
      <pivotArea cacheIndex="1" outline="0" fieldPosition="0">
        <references count="1">
          <reference field="6" count="1">
            <x v="65"/>
          </reference>
        </references>
      </pivotArea>
    </calculatedItem>
    <calculatedItem>
      <pivotArea cacheIndex="1" outline="0" fieldPosition="0">
        <references count="1">
          <reference field="6" count="1">
            <x v="66"/>
          </reference>
        </references>
      </pivotArea>
    </calculatedItem>
  </calculatedItem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27">
  <r>
    <d v="2021-01-01T00:00:00"/>
    <x v="0"/>
    <n v="9"/>
    <x v="0"/>
    <x v="0"/>
    <n v="0"/>
    <x v="0"/>
    <x v="0"/>
    <x v="0"/>
    <n v="144"/>
    <n v="156.96"/>
    <n v="1296"/>
    <n v="1412.64"/>
    <x v="0"/>
    <x v="0"/>
    <x v="0"/>
  </r>
  <r>
    <d v="2021-01-02T00:00:00"/>
    <x v="1"/>
    <n v="15"/>
    <x v="1"/>
    <x v="1"/>
    <n v="0"/>
    <x v="1"/>
    <x v="1"/>
    <x v="1"/>
    <n v="72"/>
    <n v="79.92"/>
    <n v="1080"/>
    <n v="1198.8"/>
    <x v="1"/>
    <x v="0"/>
    <x v="0"/>
  </r>
  <r>
    <d v="2021-01-02T00:00:00"/>
    <x v="2"/>
    <n v="6"/>
    <x v="2"/>
    <x v="1"/>
    <n v="0"/>
    <x v="2"/>
    <x v="2"/>
    <x v="1"/>
    <n v="112"/>
    <n v="122.08"/>
    <n v="672"/>
    <n v="732.48"/>
    <x v="1"/>
    <x v="0"/>
    <x v="0"/>
  </r>
  <r>
    <d v="2021-01-03T00:00:00"/>
    <x v="3"/>
    <n v="5"/>
    <x v="2"/>
    <x v="0"/>
    <n v="0"/>
    <x v="3"/>
    <x v="3"/>
    <x v="2"/>
    <n v="44"/>
    <n v="48.84"/>
    <n v="220"/>
    <n v="244.20000000000002"/>
    <x v="2"/>
    <x v="0"/>
    <x v="0"/>
  </r>
  <r>
    <d v="2021-01-04T00:00:00"/>
    <x v="4"/>
    <n v="12"/>
    <x v="1"/>
    <x v="0"/>
    <n v="0"/>
    <x v="4"/>
    <x v="4"/>
    <x v="3"/>
    <n v="5"/>
    <n v="6.7"/>
    <n v="60"/>
    <n v="80.400000000000006"/>
    <x v="3"/>
    <x v="0"/>
    <x v="0"/>
  </r>
  <r>
    <d v="2021-01-09T00:00:00"/>
    <x v="5"/>
    <n v="1"/>
    <x v="2"/>
    <x v="1"/>
    <n v="0"/>
    <x v="5"/>
    <x v="4"/>
    <x v="1"/>
    <n v="93"/>
    <n v="104.16"/>
    <n v="93"/>
    <n v="104.16"/>
    <x v="4"/>
    <x v="0"/>
    <x v="0"/>
  </r>
  <r>
    <d v="2021-01-09T00:00:00"/>
    <x v="6"/>
    <n v="8"/>
    <x v="2"/>
    <x v="1"/>
    <n v="0"/>
    <x v="6"/>
    <x v="3"/>
    <x v="1"/>
    <n v="71"/>
    <n v="80.94"/>
    <n v="568"/>
    <n v="647.52"/>
    <x v="4"/>
    <x v="0"/>
    <x v="0"/>
  </r>
  <r>
    <d v="2021-01-09T00:00:00"/>
    <x v="7"/>
    <n v="4"/>
    <x v="2"/>
    <x v="0"/>
    <n v="0"/>
    <x v="7"/>
    <x v="0"/>
    <x v="3"/>
    <n v="7"/>
    <n v="8.33"/>
    <n v="28"/>
    <n v="33.32"/>
    <x v="4"/>
    <x v="0"/>
    <x v="0"/>
  </r>
  <r>
    <d v="2021-01-11T00:00:00"/>
    <x v="8"/>
    <n v="3"/>
    <x v="2"/>
    <x v="1"/>
    <n v="0"/>
    <x v="8"/>
    <x v="1"/>
    <x v="1"/>
    <n v="67"/>
    <n v="85.76"/>
    <n v="201"/>
    <n v="257.28000000000003"/>
    <x v="5"/>
    <x v="0"/>
    <x v="0"/>
  </r>
  <r>
    <d v="2021-01-11T00:00:00"/>
    <x v="9"/>
    <n v="4"/>
    <x v="0"/>
    <x v="0"/>
    <n v="0"/>
    <x v="9"/>
    <x v="2"/>
    <x v="1"/>
    <n v="112"/>
    <n v="146.72"/>
    <n v="448"/>
    <n v="586.88"/>
    <x v="5"/>
    <x v="0"/>
    <x v="0"/>
  </r>
  <r>
    <d v="2021-01-11T00:00:00"/>
    <x v="10"/>
    <n v="4"/>
    <x v="2"/>
    <x v="0"/>
    <n v="0"/>
    <x v="10"/>
    <x v="1"/>
    <x v="0"/>
    <n v="120"/>
    <n v="162"/>
    <n v="480"/>
    <n v="648"/>
    <x v="5"/>
    <x v="0"/>
    <x v="0"/>
  </r>
  <r>
    <d v="2021-01-12T00:00:00"/>
    <x v="10"/>
    <n v="10"/>
    <x v="1"/>
    <x v="1"/>
    <n v="0"/>
    <x v="10"/>
    <x v="1"/>
    <x v="0"/>
    <n v="120"/>
    <n v="162"/>
    <n v="1200"/>
    <n v="1620"/>
    <x v="6"/>
    <x v="0"/>
    <x v="0"/>
  </r>
  <r>
    <d v="2021-01-18T00:00:00"/>
    <x v="11"/>
    <n v="13"/>
    <x v="2"/>
    <x v="0"/>
    <n v="0"/>
    <x v="11"/>
    <x v="1"/>
    <x v="1"/>
    <n v="76"/>
    <n v="82.08"/>
    <n v="988"/>
    <n v="1067.04"/>
    <x v="7"/>
    <x v="0"/>
    <x v="0"/>
  </r>
  <r>
    <d v="2021-01-18T00:00:00"/>
    <x v="12"/>
    <n v="3"/>
    <x v="1"/>
    <x v="1"/>
    <n v="0"/>
    <x v="12"/>
    <x v="0"/>
    <x v="0"/>
    <n v="141"/>
    <n v="149.46"/>
    <n v="423"/>
    <n v="448.38"/>
    <x v="7"/>
    <x v="0"/>
    <x v="0"/>
  </r>
  <r>
    <d v="2021-01-19T00:00:00"/>
    <x v="4"/>
    <n v="6"/>
    <x v="2"/>
    <x v="1"/>
    <n v="0"/>
    <x v="4"/>
    <x v="4"/>
    <x v="3"/>
    <n v="5"/>
    <n v="6.7"/>
    <n v="30"/>
    <n v="40.200000000000003"/>
    <x v="8"/>
    <x v="0"/>
    <x v="0"/>
  </r>
  <r>
    <d v="2021-01-20T00:00:00"/>
    <x v="13"/>
    <n v="4"/>
    <x v="2"/>
    <x v="1"/>
    <n v="0"/>
    <x v="13"/>
    <x v="4"/>
    <x v="2"/>
    <n v="55"/>
    <n v="58.3"/>
    <n v="220"/>
    <n v="233.2"/>
    <x v="9"/>
    <x v="0"/>
    <x v="0"/>
  </r>
  <r>
    <d v="2021-01-20T00:00:00"/>
    <x v="14"/>
    <n v="4"/>
    <x v="2"/>
    <x v="1"/>
    <n v="0"/>
    <x v="14"/>
    <x v="0"/>
    <x v="2"/>
    <n v="61"/>
    <n v="76.25"/>
    <n v="244"/>
    <n v="305"/>
    <x v="9"/>
    <x v="0"/>
    <x v="0"/>
  </r>
  <r>
    <d v="2021-01-21T00:00:00"/>
    <x v="3"/>
    <n v="15"/>
    <x v="0"/>
    <x v="1"/>
    <n v="0"/>
    <x v="3"/>
    <x v="3"/>
    <x v="2"/>
    <n v="44"/>
    <n v="48.84"/>
    <n v="660"/>
    <n v="732.6"/>
    <x v="10"/>
    <x v="0"/>
    <x v="0"/>
  </r>
  <r>
    <d v="2021-01-21T00:00:00"/>
    <x v="6"/>
    <n v="9"/>
    <x v="2"/>
    <x v="0"/>
    <n v="0"/>
    <x v="6"/>
    <x v="3"/>
    <x v="1"/>
    <n v="71"/>
    <n v="80.94"/>
    <n v="639"/>
    <n v="728.46"/>
    <x v="10"/>
    <x v="0"/>
    <x v="0"/>
  </r>
  <r>
    <d v="2021-01-21T00:00:00"/>
    <x v="10"/>
    <n v="6"/>
    <x v="2"/>
    <x v="0"/>
    <n v="0"/>
    <x v="10"/>
    <x v="1"/>
    <x v="0"/>
    <n v="120"/>
    <n v="162"/>
    <n v="720"/>
    <n v="972"/>
    <x v="10"/>
    <x v="0"/>
    <x v="0"/>
  </r>
  <r>
    <d v="2021-01-25T00:00:00"/>
    <x v="13"/>
    <n v="6"/>
    <x v="2"/>
    <x v="1"/>
    <n v="0"/>
    <x v="13"/>
    <x v="4"/>
    <x v="2"/>
    <n v="55"/>
    <n v="58.3"/>
    <n v="330"/>
    <n v="349.79999999999995"/>
    <x v="11"/>
    <x v="0"/>
    <x v="0"/>
  </r>
  <r>
    <d v="2021-01-25T00:00:00"/>
    <x v="4"/>
    <n v="7"/>
    <x v="2"/>
    <x v="0"/>
    <n v="0"/>
    <x v="4"/>
    <x v="4"/>
    <x v="3"/>
    <n v="5"/>
    <n v="6.7"/>
    <n v="35"/>
    <n v="46.9"/>
    <x v="11"/>
    <x v="0"/>
    <x v="0"/>
  </r>
  <r>
    <d v="2021-01-25T00:00:00"/>
    <x v="5"/>
    <n v="14"/>
    <x v="2"/>
    <x v="0"/>
    <n v="0"/>
    <x v="5"/>
    <x v="4"/>
    <x v="1"/>
    <n v="93"/>
    <n v="104.16"/>
    <n v="1302"/>
    <n v="1458.24"/>
    <x v="11"/>
    <x v="0"/>
    <x v="0"/>
  </r>
  <r>
    <d v="2021-01-26T00:00:00"/>
    <x v="11"/>
    <n v="9"/>
    <x v="0"/>
    <x v="1"/>
    <n v="0"/>
    <x v="11"/>
    <x v="1"/>
    <x v="1"/>
    <n v="76"/>
    <n v="82.08"/>
    <n v="684"/>
    <n v="738.72"/>
    <x v="12"/>
    <x v="0"/>
    <x v="0"/>
  </r>
  <r>
    <d v="2021-01-26T00:00:00"/>
    <x v="15"/>
    <n v="7"/>
    <x v="1"/>
    <x v="1"/>
    <n v="0"/>
    <x v="15"/>
    <x v="3"/>
    <x v="1"/>
    <n v="75"/>
    <n v="85.5"/>
    <n v="525"/>
    <n v="598.5"/>
    <x v="12"/>
    <x v="0"/>
    <x v="0"/>
  </r>
  <r>
    <d v="2021-01-26T00:00:00"/>
    <x v="16"/>
    <n v="7"/>
    <x v="1"/>
    <x v="0"/>
    <n v="0"/>
    <x v="16"/>
    <x v="3"/>
    <x v="1"/>
    <n v="98"/>
    <n v="103.88"/>
    <n v="686"/>
    <n v="727.16"/>
    <x v="12"/>
    <x v="0"/>
    <x v="0"/>
  </r>
  <r>
    <d v="2021-01-27T00:00:00"/>
    <x v="17"/>
    <n v="7"/>
    <x v="0"/>
    <x v="0"/>
    <n v="0"/>
    <x v="17"/>
    <x v="1"/>
    <x v="1"/>
    <n v="90"/>
    <n v="115.2"/>
    <n v="630"/>
    <n v="806.4"/>
    <x v="13"/>
    <x v="0"/>
    <x v="0"/>
  </r>
  <r>
    <d v="2021-01-27T00:00:00"/>
    <x v="18"/>
    <n v="3"/>
    <x v="0"/>
    <x v="0"/>
    <n v="0"/>
    <x v="18"/>
    <x v="4"/>
    <x v="1"/>
    <n v="89"/>
    <n v="117.48"/>
    <n v="267"/>
    <n v="352.44"/>
    <x v="13"/>
    <x v="0"/>
    <x v="0"/>
  </r>
  <r>
    <d v="2021-01-28T00:00:00"/>
    <x v="3"/>
    <n v="10"/>
    <x v="1"/>
    <x v="1"/>
    <n v="0"/>
    <x v="3"/>
    <x v="3"/>
    <x v="2"/>
    <n v="44"/>
    <n v="48.84"/>
    <n v="440"/>
    <n v="488.40000000000003"/>
    <x v="14"/>
    <x v="0"/>
    <x v="0"/>
  </r>
  <r>
    <d v="2021-01-28T00:00:00"/>
    <x v="19"/>
    <n v="2"/>
    <x v="2"/>
    <x v="1"/>
    <n v="0"/>
    <x v="19"/>
    <x v="4"/>
    <x v="2"/>
    <n v="47"/>
    <n v="53.11"/>
    <n v="94"/>
    <n v="106.22"/>
    <x v="14"/>
    <x v="0"/>
    <x v="0"/>
  </r>
  <r>
    <d v="2021-02-02T00:00:00"/>
    <x v="20"/>
    <n v="7"/>
    <x v="1"/>
    <x v="0"/>
    <n v="0"/>
    <x v="20"/>
    <x v="2"/>
    <x v="0"/>
    <n v="148"/>
    <n v="164.28"/>
    <n v="1036"/>
    <n v="1149.96"/>
    <x v="1"/>
    <x v="1"/>
    <x v="0"/>
  </r>
  <r>
    <d v="2021-02-03T00:00:00"/>
    <x v="21"/>
    <n v="13"/>
    <x v="2"/>
    <x v="0"/>
    <n v="0"/>
    <x v="21"/>
    <x v="2"/>
    <x v="3"/>
    <n v="13"/>
    <n v="16.64"/>
    <n v="169"/>
    <n v="216.32"/>
    <x v="2"/>
    <x v="1"/>
    <x v="0"/>
  </r>
  <r>
    <d v="2021-02-03T00:00:00"/>
    <x v="22"/>
    <n v="2"/>
    <x v="0"/>
    <x v="1"/>
    <n v="0"/>
    <x v="22"/>
    <x v="0"/>
    <x v="0"/>
    <n v="121"/>
    <n v="141.57"/>
    <n v="242"/>
    <n v="283.14"/>
    <x v="2"/>
    <x v="1"/>
    <x v="0"/>
  </r>
  <r>
    <d v="2021-02-04T00:00:00"/>
    <x v="8"/>
    <n v="4"/>
    <x v="1"/>
    <x v="0"/>
    <n v="0"/>
    <x v="8"/>
    <x v="1"/>
    <x v="1"/>
    <n v="67"/>
    <n v="85.76"/>
    <n v="268"/>
    <n v="343.04"/>
    <x v="3"/>
    <x v="1"/>
    <x v="0"/>
  </r>
  <r>
    <d v="2021-02-05T00:00:00"/>
    <x v="23"/>
    <n v="7"/>
    <x v="1"/>
    <x v="1"/>
    <n v="0"/>
    <x v="23"/>
    <x v="1"/>
    <x v="1"/>
    <n v="67"/>
    <n v="83.08"/>
    <n v="469"/>
    <n v="581.55999999999995"/>
    <x v="15"/>
    <x v="1"/>
    <x v="0"/>
  </r>
  <r>
    <d v="2021-02-05T00:00:00"/>
    <x v="24"/>
    <n v="1"/>
    <x v="2"/>
    <x v="1"/>
    <n v="0"/>
    <x v="24"/>
    <x v="3"/>
    <x v="0"/>
    <n v="133"/>
    <n v="155.61000000000001"/>
    <n v="133"/>
    <n v="155.61000000000001"/>
    <x v="15"/>
    <x v="1"/>
    <x v="0"/>
  </r>
  <r>
    <d v="2021-02-05T00:00:00"/>
    <x v="23"/>
    <n v="9"/>
    <x v="2"/>
    <x v="1"/>
    <n v="0"/>
    <x v="23"/>
    <x v="1"/>
    <x v="1"/>
    <n v="67"/>
    <n v="83.08"/>
    <n v="603"/>
    <n v="747.72"/>
    <x v="15"/>
    <x v="1"/>
    <x v="0"/>
  </r>
  <r>
    <d v="2021-02-06T00:00:00"/>
    <x v="4"/>
    <n v="1"/>
    <x v="2"/>
    <x v="1"/>
    <n v="0"/>
    <x v="4"/>
    <x v="4"/>
    <x v="3"/>
    <n v="5"/>
    <n v="6.7"/>
    <n v="5"/>
    <n v="6.7"/>
    <x v="16"/>
    <x v="1"/>
    <x v="0"/>
  </r>
  <r>
    <d v="2021-02-09T00:00:00"/>
    <x v="13"/>
    <n v="14"/>
    <x v="2"/>
    <x v="0"/>
    <n v="0"/>
    <x v="13"/>
    <x v="4"/>
    <x v="2"/>
    <n v="55"/>
    <n v="58.3"/>
    <n v="770"/>
    <n v="816.19999999999993"/>
    <x v="4"/>
    <x v="1"/>
    <x v="0"/>
  </r>
  <r>
    <d v="2021-02-12T00:00:00"/>
    <x v="25"/>
    <n v="7"/>
    <x v="2"/>
    <x v="1"/>
    <n v="0"/>
    <x v="25"/>
    <x v="3"/>
    <x v="1"/>
    <n v="83"/>
    <n v="94.62"/>
    <n v="581"/>
    <n v="662.34"/>
    <x v="6"/>
    <x v="1"/>
    <x v="0"/>
  </r>
  <r>
    <d v="2021-02-12T00:00:00"/>
    <x v="12"/>
    <n v="9"/>
    <x v="1"/>
    <x v="1"/>
    <n v="0"/>
    <x v="12"/>
    <x v="0"/>
    <x v="0"/>
    <n v="141"/>
    <n v="149.46"/>
    <n v="1269"/>
    <n v="1345.14"/>
    <x v="6"/>
    <x v="1"/>
    <x v="0"/>
  </r>
  <r>
    <d v="2021-02-15T00:00:00"/>
    <x v="26"/>
    <n v="4"/>
    <x v="2"/>
    <x v="0"/>
    <n v="0"/>
    <x v="26"/>
    <x v="4"/>
    <x v="2"/>
    <n v="48"/>
    <n v="57.120000000000005"/>
    <n v="192"/>
    <n v="228.48000000000002"/>
    <x v="17"/>
    <x v="1"/>
    <x v="0"/>
  </r>
  <r>
    <d v="2021-02-18T00:00:00"/>
    <x v="27"/>
    <n v="6"/>
    <x v="1"/>
    <x v="1"/>
    <n v="0"/>
    <x v="27"/>
    <x v="2"/>
    <x v="3"/>
    <n v="12"/>
    <n v="15.719999999999999"/>
    <n v="72"/>
    <n v="94.32"/>
    <x v="7"/>
    <x v="1"/>
    <x v="0"/>
  </r>
  <r>
    <d v="2021-02-20T00:00:00"/>
    <x v="28"/>
    <n v="11"/>
    <x v="1"/>
    <x v="1"/>
    <n v="0"/>
    <x v="28"/>
    <x v="4"/>
    <x v="0"/>
    <n v="148"/>
    <n v="201.28"/>
    <n v="1628"/>
    <n v="2214.08"/>
    <x v="9"/>
    <x v="1"/>
    <x v="0"/>
  </r>
  <r>
    <d v="2021-02-22T00:00:00"/>
    <x v="2"/>
    <n v="5"/>
    <x v="1"/>
    <x v="1"/>
    <n v="0"/>
    <x v="2"/>
    <x v="2"/>
    <x v="1"/>
    <n v="112"/>
    <n v="122.08"/>
    <n v="560"/>
    <n v="610.4"/>
    <x v="18"/>
    <x v="1"/>
    <x v="0"/>
  </r>
  <r>
    <d v="2021-02-23T00:00:00"/>
    <x v="7"/>
    <n v="3"/>
    <x v="2"/>
    <x v="1"/>
    <n v="0"/>
    <x v="7"/>
    <x v="0"/>
    <x v="3"/>
    <n v="7"/>
    <n v="8.33"/>
    <n v="21"/>
    <n v="24.990000000000002"/>
    <x v="19"/>
    <x v="1"/>
    <x v="0"/>
  </r>
  <r>
    <d v="2021-02-23T00:00:00"/>
    <x v="24"/>
    <n v="2"/>
    <x v="2"/>
    <x v="0"/>
    <n v="0"/>
    <x v="24"/>
    <x v="3"/>
    <x v="0"/>
    <n v="133"/>
    <n v="155.61000000000001"/>
    <n v="266"/>
    <n v="311.22000000000003"/>
    <x v="19"/>
    <x v="1"/>
    <x v="0"/>
  </r>
  <r>
    <d v="2021-02-25T00:00:00"/>
    <x v="29"/>
    <n v="4"/>
    <x v="0"/>
    <x v="0"/>
    <n v="0"/>
    <x v="29"/>
    <x v="3"/>
    <x v="1"/>
    <n v="105"/>
    <n v="142.80000000000001"/>
    <n v="420"/>
    <n v="571.20000000000005"/>
    <x v="11"/>
    <x v="1"/>
    <x v="0"/>
  </r>
  <r>
    <d v="2021-02-25T00:00:00"/>
    <x v="18"/>
    <n v="11"/>
    <x v="1"/>
    <x v="1"/>
    <n v="0"/>
    <x v="18"/>
    <x v="4"/>
    <x v="1"/>
    <n v="89"/>
    <n v="117.48"/>
    <n v="979"/>
    <n v="1292.28"/>
    <x v="11"/>
    <x v="1"/>
    <x v="0"/>
  </r>
  <r>
    <d v="2021-02-25T00:00:00"/>
    <x v="28"/>
    <n v="2"/>
    <x v="2"/>
    <x v="0"/>
    <n v="0"/>
    <x v="28"/>
    <x v="4"/>
    <x v="0"/>
    <n v="148"/>
    <n v="201.28"/>
    <n v="296"/>
    <n v="402.56"/>
    <x v="11"/>
    <x v="1"/>
    <x v="0"/>
  </r>
  <r>
    <d v="2021-02-27T00:00:00"/>
    <x v="30"/>
    <n v="11"/>
    <x v="0"/>
    <x v="0"/>
    <n v="0"/>
    <x v="30"/>
    <x v="2"/>
    <x v="3"/>
    <n v="37"/>
    <n v="49.21"/>
    <n v="407"/>
    <n v="541.31000000000006"/>
    <x v="13"/>
    <x v="1"/>
    <x v="0"/>
  </r>
  <r>
    <d v="2021-03-03T00:00:00"/>
    <x v="31"/>
    <n v="1"/>
    <x v="2"/>
    <x v="0"/>
    <n v="0"/>
    <x v="31"/>
    <x v="2"/>
    <x v="2"/>
    <n v="44"/>
    <n v="48.4"/>
    <n v="44"/>
    <n v="48.4"/>
    <x v="2"/>
    <x v="2"/>
    <x v="0"/>
  </r>
  <r>
    <d v="2021-03-07T00:00:00"/>
    <x v="32"/>
    <n v="9"/>
    <x v="2"/>
    <x v="1"/>
    <n v="0"/>
    <x v="32"/>
    <x v="0"/>
    <x v="0"/>
    <n v="126"/>
    <n v="162.54"/>
    <n v="1134"/>
    <n v="1462.86"/>
    <x v="20"/>
    <x v="2"/>
    <x v="0"/>
  </r>
  <r>
    <d v="2021-03-08T00:00:00"/>
    <x v="26"/>
    <n v="6"/>
    <x v="1"/>
    <x v="1"/>
    <n v="0"/>
    <x v="26"/>
    <x v="4"/>
    <x v="2"/>
    <n v="48"/>
    <n v="57.120000000000005"/>
    <n v="288"/>
    <n v="342.72"/>
    <x v="21"/>
    <x v="2"/>
    <x v="0"/>
  </r>
  <r>
    <d v="2021-03-08T00:00:00"/>
    <x v="11"/>
    <n v="9"/>
    <x v="1"/>
    <x v="0"/>
    <n v="0"/>
    <x v="11"/>
    <x v="1"/>
    <x v="1"/>
    <n v="76"/>
    <n v="82.08"/>
    <n v="684"/>
    <n v="738.72"/>
    <x v="21"/>
    <x v="2"/>
    <x v="0"/>
  </r>
  <r>
    <d v="2021-03-09T00:00:00"/>
    <x v="19"/>
    <n v="6"/>
    <x v="0"/>
    <x v="0"/>
    <n v="0"/>
    <x v="19"/>
    <x v="4"/>
    <x v="2"/>
    <n v="47"/>
    <n v="53.11"/>
    <n v="282"/>
    <n v="318.65999999999997"/>
    <x v="4"/>
    <x v="2"/>
    <x v="0"/>
  </r>
  <r>
    <d v="2021-03-11T00:00:00"/>
    <x v="7"/>
    <n v="11"/>
    <x v="2"/>
    <x v="1"/>
    <n v="0"/>
    <x v="7"/>
    <x v="0"/>
    <x v="3"/>
    <n v="7"/>
    <n v="8.33"/>
    <n v="77"/>
    <n v="91.63"/>
    <x v="5"/>
    <x v="2"/>
    <x v="0"/>
  </r>
  <r>
    <d v="2021-03-13T00:00:00"/>
    <x v="33"/>
    <n v="10"/>
    <x v="0"/>
    <x v="1"/>
    <n v="0"/>
    <x v="33"/>
    <x v="4"/>
    <x v="3"/>
    <n v="37"/>
    <n v="41.81"/>
    <n v="370"/>
    <n v="418.1"/>
    <x v="22"/>
    <x v="2"/>
    <x v="0"/>
  </r>
  <r>
    <d v="2021-03-15T00:00:00"/>
    <x v="34"/>
    <n v="11"/>
    <x v="1"/>
    <x v="1"/>
    <n v="0"/>
    <x v="34"/>
    <x v="1"/>
    <x v="3"/>
    <n v="37"/>
    <n v="42.55"/>
    <n v="407"/>
    <n v="468.04999999999995"/>
    <x v="17"/>
    <x v="2"/>
    <x v="0"/>
  </r>
  <r>
    <d v="2021-03-16T00:00:00"/>
    <x v="35"/>
    <n v="14"/>
    <x v="2"/>
    <x v="1"/>
    <n v="0"/>
    <x v="35"/>
    <x v="2"/>
    <x v="1"/>
    <n v="73"/>
    <n v="94.17"/>
    <n v="1022"/>
    <n v="1318.38"/>
    <x v="23"/>
    <x v="2"/>
    <x v="0"/>
  </r>
  <r>
    <d v="2021-03-18T00:00:00"/>
    <x v="10"/>
    <n v="8"/>
    <x v="0"/>
    <x v="1"/>
    <n v="0"/>
    <x v="10"/>
    <x v="1"/>
    <x v="0"/>
    <n v="120"/>
    <n v="162"/>
    <n v="960"/>
    <n v="1296"/>
    <x v="7"/>
    <x v="2"/>
    <x v="0"/>
  </r>
  <r>
    <d v="2021-03-19T00:00:00"/>
    <x v="33"/>
    <n v="9"/>
    <x v="1"/>
    <x v="1"/>
    <n v="0"/>
    <x v="33"/>
    <x v="4"/>
    <x v="3"/>
    <n v="37"/>
    <n v="41.81"/>
    <n v="333"/>
    <n v="376.29"/>
    <x v="8"/>
    <x v="2"/>
    <x v="0"/>
  </r>
  <r>
    <d v="2021-03-21T00:00:00"/>
    <x v="14"/>
    <n v="13"/>
    <x v="1"/>
    <x v="0"/>
    <n v="0"/>
    <x v="14"/>
    <x v="0"/>
    <x v="2"/>
    <n v="61"/>
    <n v="76.25"/>
    <n v="793"/>
    <n v="991.25"/>
    <x v="10"/>
    <x v="2"/>
    <x v="0"/>
  </r>
  <r>
    <d v="2021-03-21T00:00:00"/>
    <x v="34"/>
    <n v="7"/>
    <x v="2"/>
    <x v="0"/>
    <n v="0"/>
    <x v="34"/>
    <x v="1"/>
    <x v="3"/>
    <n v="37"/>
    <n v="42.55"/>
    <n v="259"/>
    <n v="297.84999999999997"/>
    <x v="10"/>
    <x v="2"/>
    <x v="0"/>
  </r>
  <r>
    <d v="2021-03-22T00:00:00"/>
    <x v="29"/>
    <n v="8"/>
    <x v="1"/>
    <x v="0"/>
    <n v="0"/>
    <x v="29"/>
    <x v="3"/>
    <x v="1"/>
    <n v="105"/>
    <n v="142.80000000000001"/>
    <n v="840"/>
    <n v="1142.4000000000001"/>
    <x v="18"/>
    <x v="2"/>
    <x v="0"/>
  </r>
  <r>
    <d v="2021-03-22T00:00:00"/>
    <x v="35"/>
    <n v="4"/>
    <x v="1"/>
    <x v="0"/>
    <n v="0"/>
    <x v="35"/>
    <x v="2"/>
    <x v="1"/>
    <n v="73"/>
    <n v="94.17"/>
    <n v="292"/>
    <n v="376.68"/>
    <x v="18"/>
    <x v="2"/>
    <x v="0"/>
  </r>
  <r>
    <d v="2021-03-25T00:00:00"/>
    <x v="0"/>
    <n v="14"/>
    <x v="1"/>
    <x v="1"/>
    <n v="0"/>
    <x v="0"/>
    <x v="0"/>
    <x v="0"/>
    <n v="144"/>
    <n v="156.96"/>
    <n v="2016"/>
    <n v="2197.44"/>
    <x v="11"/>
    <x v="2"/>
    <x v="0"/>
  </r>
  <r>
    <d v="2021-03-25T00:00:00"/>
    <x v="15"/>
    <n v="4"/>
    <x v="2"/>
    <x v="1"/>
    <n v="0"/>
    <x v="15"/>
    <x v="3"/>
    <x v="1"/>
    <n v="75"/>
    <n v="85.5"/>
    <n v="300"/>
    <n v="342"/>
    <x v="11"/>
    <x v="2"/>
    <x v="0"/>
  </r>
  <r>
    <d v="2021-03-25T00:00:00"/>
    <x v="19"/>
    <n v="8"/>
    <x v="2"/>
    <x v="1"/>
    <n v="0"/>
    <x v="19"/>
    <x v="4"/>
    <x v="2"/>
    <n v="47"/>
    <n v="53.11"/>
    <n v="376"/>
    <n v="424.88"/>
    <x v="11"/>
    <x v="2"/>
    <x v="0"/>
  </r>
  <r>
    <d v="2021-03-25T00:00:00"/>
    <x v="1"/>
    <n v="2"/>
    <x v="2"/>
    <x v="0"/>
    <n v="0"/>
    <x v="1"/>
    <x v="1"/>
    <x v="1"/>
    <n v="72"/>
    <n v="79.92"/>
    <n v="144"/>
    <n v="159.84"/>
    <x v="11"/>
    <x v="2"/>
    <x v="0"/>
  </r>
  <r>
    <d v="2021-03-26T00:00:00"/>
    <x v="16"/>
    <n v="4"/>
    <x v="2"/>
    <x v="1"/>
    <n v="0"/>
    <x v="16"/>
    <x v="3"/>
    <x v="1"/>
    <n v="98"/>
    <n v="103.88"/>
    <n v="392"/>
    <n v="415.52"/>
    <x v="12"/>
    <x v="2"/>
    <x v="0"/>
  </r>
  <r>
    <d v="2021-03-26T00:00:00"/>
    <x v="10"/>
    <n v="1"/>
    <x v="2"/>
    <x v="1"/>
    <n v="0"/>
    <x v="10"/>
    <x v="1"/>
    <x v="0"/>
    <n v="120"/>
    <n v="162"/>
    <n v="120"/>
    <n v="162"/>
    <x v="12"/>
    <x v="2"/>
    <x v="0"/>
  </r>
  <r>
    <d v="2021-03-26T00:00:00"/>
    <x v="20"/>
    <n v="9"/>
    <x v="2"/>
    <x v="0"/>
    <n v="0"/>
    <x v="20"/>
    <x v="2"/>
    <x v="0"/>
    <n v="148"/>
    <n v="164.28"/>
    <n v="1332"/>
    <n v="1478.52"/>
    <x v="12"/>
    <x v="2"/>
    <x v="0"/>
  </r>
  <r>
    <d v="2021-03-27T00:00:00"/>
    <x v="28"/>
    <n v="3"/>
    <x v="2"/>
    <x v="0"/>
    <n v="0"/>
    <x v="28"/>
    <x v="4"/>
    <x v="0"/>
    <n v="148"/>
    <n v="201.28"/>
    <n v="444"/>
    <n v="603.84"/>
    <x v="13"/>
    <x v="2"/>
    <x v="0"/>
  </r>
  <r>
    <d v="2021-03-28T00:00:00"/>
    <x v="36"/>
    <n v="8"/>
    <x v="1"/>
    <x v="1"/>
    <n v="0"/>
    <x v="36"/>
    <x v="3"/>
    <x v="2"/>
    <n v="43"/>
    <n v="47.730000000000004"/>
    <n v="344"/>
    <n v="381.84000000000003"/>
    <x v="14"/>
    <x v="2"/>
    <x v="0"/>
  </r>
  <r>
    <d v="2021-03-30T00:00:00"/>
    <x v="1"/>
    <n v="1"/>
    <x v="1"/>
    <x v="1"/>
    <n v="0"/>
    <x v="1"/>
    <x v="1"/>
    <x v="1"/>
    <n v="72"/>
    <n v="79.92"/>
    <n v="72"/>
    <n v="79.92"/>
    <x v="24"/>
    <x v="2"/>
    <x v="0"/>
  </r>
  <r>
    <d v="2021-03-31T00:00:00"/>
    <x v="10"/>
    <n v="3"/>
    <x v="2"/>
    <x v="1"/>
    <n v="0"/>
    <x v="10"/>
    <x v="1"/>
    <x v="0"/>
    <n v="120"/>
    <n v="162"/>
    <n v="360"/>
    <n v="486"/>
    <x v="25"/>
    <x v="2"/>
    <x v="0"/>
  </r>
  <r>
    <d v="2021-04-04T00:00:00"/>
    <x v="17"/>
    <n v="4"/>
    <x v="2"/>
    <x v="1"/>
    <n v="0"/>
    <x v="17"/>
    <x v="1"/>
    <x v="1"/>
    <n v="90"/>
    <n v="115.2"/>
    <n v="360"/>
    <n v="460.8"/>
    <x v="3"/>
    <x v="3"/>
    <x v="0"/>
  </r>
  <r>
    <d v="2021-04-04T00:00:00"/>
    <x v="37"/>
    <n v="9"/>
    <x v="1"/>
    <x v="1"/>
    <n v="0"/>
    <x v="37"/>
    <x v="3"/>
    <x v="3"/>
    <n v="6"/>
    <n v="7.8599999999999994"/>
    <n v="54"/>
    <n v="70.739999999999995"/>
    <x v="3"/>
    <x v="3"/>
    <x v="0"/>
  </r>
  <r>
    <d v="2021-04-05T00:00:00"/>
    <x v="5"/>
    <n v="15"/>
    <x v="1"/>
    <x v="0"/>
    <n v="0"/>
    <x v="5"/>
    <x v="4"/>
    <x v="1"/>
    <n v="93"/>
    <n v="104.16"/>
    <n v="1395"/>
    <n v="1562.3999999999999"/>
    <x v="15"/>
    <x v="3"/>
    <x v="0"/>
  </r>
  <r>
    <d v="2021-04-09T00:00:00"/>
    <x v="24"/>
    <n v="3"/>
    <x v="1"/>
    <x v="0"/>
    <n v="0"/>
    <x v="24"/>
    <x v="3"/>
    <x v="0"/>
    <n v="133"/>
    <n v="155.61000000000001"/>
    <n v="399"/>
    <n v="466.83000000000004"/>
    <x v="4"/>
    <x v="3"/>
    <x v="0"/>
  </r>
  <r>
    <d v="2021-04-10T00:00:00"/>
    <x v="22"/>
    <n v="14"/>
    <x v="2"/>
    <x v="0"/>
    <n v="0"/>
    <x v="22"/>
    <x v="0"/>
    <x v="0"/>
    <n v="121"/>
    <n v="141.57"/>
    <n v="1694"/>
    <n v="1981.98"/>
    <x v="26"/>
    <x v="3"/>
    <x v="0"/>
  </r>
  <r>
    <d v="2021-04-12T00:00:00"/>
    <x v="8"/>
    <n v="3"/>
    <x v="2"/>
    <x v="1"/>
    <n v="0"/>
    <x v="8"/>
    <x v="1"/>
    <x v="1"/>
    <n v="67"/>
    <n v="85.76"/>
    <n v="201"/>
    <n v="257.28000000000003"/>
    <x v="6"/>
    <x v="3"/>
    <x v="0"/>
  </r>
  <r>
    <d v="2021-04-12T00:00:00"/>
    <x v="19"/>
    <n v="4"/>
    <x v="2"/>
    <x v="0"/>
    <n v="0"/>
    <x v="19"/>
    <x v="4"/>
    <x v="2"/>
    <n v="47"/>
    <n v="53.11"/>
    <n v="188"/>
    <n v="212.44"/>
    <x v="6"/>
    <x v="3"/>
    <x v="0"/>
  </r>
  <r>
    <d v="2021-04-12T00:00:00"/>
    <x v="26"/>
    <n v="9"/>
    <x v="2"/>
    <x v="0"/>
    <n v="0"/>
    <x v="26"/>
    <x v="4"/>
    <x v="2"/>
    <n v="48"/>
    <n v="57.120000000000005"/>
    <n v="432"/>
    <n v="514.08000000000004"/>
    <x v="6"/>
    <x v="3"/>
    <x v="0"/>
  </r>
  <r>
    <d v="2021-04-12T00:00:00"/>
    <x v="38"/>
    <n v="13"/>
    <x v="2"/>
    <x v="1"/>
    <n v="0"/>
    <x v="38"/>
    <x v="4"/>
    <x v="1"/>
    <n v="95"/>
    <n v="119.7"/>
    <n v="1235"/>
    <n v="1556.1000000000001"/>
    <x v="6"/>
    <x v="3"/>
    <x v="0"/>
  </r>
  <r>
    <d v="2021-04-15T00:00:00"/>
    <x v="39"/>
    <n v="3"/>
    <x v="2"/>
    <x v="0"/>
    <n v="0"/>
    <x v="39"/>
    <x v="2"/>
    <x v="0"/>
    <n v="134"/>
    <n v="156.78"/>
    <n v="402"/>
    <n v="470.34000000000003"/>
    <x v="17"/>
    <x v="3"/>
    <x v="0"/>
  </r>
  <r>
    <d v="2021-04-16T00:00:00"/>
    <x v="30"/>
    <n v="15"/>
    <x v="2"/>
    <x v="1"/>
    <n v="0"/>
    <x v="30"/>
    <x v="2"/>
    <x v="3"/>
    <n v="37"/>
    <n v="49.21"/>
    <n v="555"/>
    <n v="738.15"/>
    <x v="23"/>
    <x v="3"/>
    <x v="0"/>
  </r>
  <r>
    <d v="2021-04-18T00:00:00"/>
    <x v="1"/>
    <n v="9"/>
    <x v="0"/>
    <x v="0"/>
    <n v="0"/>
    <x v="1"/>
    <x v="1"/>
    <x v="1"/>
    <n v="72"/>
    <n v="79.92"/>
    <n v="648"/>
    <n v="719.28"/>
    <x v="7"/>
    <x v="3"/>
    <x v="0"/>
  </r>
  <r>
    <d v="2021-04-18T00:00:00"/>
    <x v="40"/>
    <n v="13"/>
    <x v="2"/>
    <x v="1"/>
    <n v="0"/>
    <x v="40"/>
    <x v="2"/>
    <x v="0"/>
    <n v="150"/>
    <n v="210"/>
    <n v="1950"/>
    <n v="2730"/>
    <x v="7"/>
    <x v="3"/>
    <x v="0"/>
  </r>
  <r>
    <d v="2021-04-23T00:00:00"/>
    <x v="10"/>
    <n v="6"/>
    <x v="2"/>
    <x v="0"/>
    <n v="0"/>
    <x v="10"/>
    <x v="1"/>
    <x v="0"/>
    <n v="120"/>
    <n v="162"/>
    <n v="720"/>
    <n v="972"/>
    <x v="19"/>
    <x v="3"/>
    <x v="0"/>
  </r>
  <r>
    <d v="2021-04-23T00:00:00"/>
    <x v="33"/>
    <n v="10"/>
    <x v="2"/>
    <x v="0"/>
    <n v="0"/>
    <x v="33"/>
    <x v="4"/>
    <x v="3"/>
    <n v="37"/>
    <n v="41.81"/>
    <n v="370"/>
    <n v="418.1"/>
    <x v="19"/>
    <x v="3"/>
    <x v="0"/>
  </r>
  <r>
    <d v="2021-04-24T00:00:00"/>
    <x v="28"/>
    <n v="2"/>
    <x v="1"/>
    <x v="0"/>
    <n v="0"/>
    <x v="28"/>
    <x v="4"/>
    <x v="0"/>
    <n v="148"/>
    <n v="201.28"/>
    <n v="296"/>
    <n v="402.56"/>
    <x v="27"/>
    <x v="3"/>
    <x v="0"/>
  </r>
  <r>
    <d v="2021-04-26T00:00:00"/>
    <x v="8"/>
    <n v="3"/>
    <x v="2"/>
    <x v="0"/>
    <n v="0"/>
    <x v="8"/>
    <x v="1"/>
    <x v="1"/>
    <n v="67"/>
    <n v="85.76"/>
    <n v="201"/>
    <n v="257.28000000000003"/>
    <x v="12"/>
    <x v="3"/>
    <x v="0"/>
  </r>
  <r>
    <d v="2021-04-29T00:00:00"/>
    <x v="28"/>
    <n v="7"/>
    <x v="2"/>
    <x v="0"/>
    <n v="0"/>
    <x v="28"/>
    <x v="4"/>
    <x v="0"/>
    <n v="148"/>
    <n v="201.28"/>
    <n v="1036"/>
    <n v="1408.96"/>
    <x v="28"/>
    <x v="3"/>
    <x v="0"/>
  </r>
  <r>
    <d v="2021-04-30T00:00:00"/>
    <x v="19"/>
    <n v="1"/>
    <x v="2"/>
    <x v="0"/>
    <n v="0"/>
    <x v="19"/>
    <x v="4"/>
    <x v="2"/>
    <n v="47"/>
    <n v="53.11"/>
    <n v="47"/>
    <n v="53.11"/>
    <x v="24"/>
    <x v="3"/>
    <x v="0"/>
  </r>
  <r>
    <d v="2021-05-01T00:00:00"/>
    <x v="30"/>
    <n v="3"/>
    <x v="1"/>
    <x v="1"/>
    <n v="0"/>
    <x v="30"/>
    <x v="2"/>
    <x v="3"/>
    <n v="37"/>
    <n v="49.21"/>
    <n v="111"/>
    <n v="147.63"/>
    <x v="0"/>
    <x v="4"/>
    <x v="0"/>
  </r>
  <r>
    <d v="2021-05-01T00:00:00"/>
    <x v="10"/>
    <n v="1"/>
    <x v="1"/>
    <x v="1"/>
    <n v="0"/>
    <x v="10"/>
    <x v="1"/>
    <x v="0"/>
    <n v="120"/>
    <n v="162"/>
    <n v="120"/>
    <n v="162"/>
    <x v="0"/>
    <x v="4"/>
    <x v="0"/>
  </r>
  <r>
    <d v="2021-05-03T00:00:00"/>
    <x v="13"/>
    <n v="3"/>
    <x v="1"/>
    <x v="0"/>
    <n v="0"/>
    <x v="13"/>
    <x v="4"/>
    <x v="2"/>
    <n v="55"/>
    <n v="58.3"/>
    <n v="165"/>
    <n v="174.89999999999998"/>
    <x v="2"/>
    <x v="4"/>
    <x v="0"/>
  </r>
  <r>
    <d v="2021-05-04T00:00:00"/>
    <x v="27"/>
    <n v="13"/>
    <x v="1"/>
    <x v="0"/>
    <n v="0"/>
    <x v="27"/>
    <x v="2"/>
    <x v="3"/>
    <n v="12"/>
    <n v="15.719999999999999"/>
    <n v="156"/>
    <n v="204.35999999999999"/>
    <x v="3"/>
    <x v="4"/>
    <x v="0"/>
  </r>
  <r>
    <d v="2021-05-04T00:00:00"/>
    <x v="9"/>
    <n v="4"/>
    <x v="2"/>
    <x v="1"/>
    <n v="0"/>
    <x v="9"/>
    <x v="2"/>
    <x v="1"/>
    <n v="112"/>
    <n v="146.72"/>
    <n v="448"/>
    <n v="586.88"/>
    <x v="3"/>
    <x v="4"/>
    <x v="0"/>
  </r>
  <r>
    <d v="2021-05-05T00:00:00"/>
    <x v="37"/>
    <n v="13"/>
    <x v="2"/>
    <x v="1"/>
    <n v="0"/>
    <x v="37"/>
    <x v="3"/>
    <x v="3"/>
    <n v="6"/>
    <n v="7.8599999999999994"/>
    <n v="78"/>
    <n v="102.17999999999999"/>
    <x v="15"/>
    <x v="4"/>
    <x v="0"/>
  </r>
  <r>
    <d v="2021-05-06T00:00:00"/>
    <x v="25"/>
    <n v="15"/>
    <x v="2"/>
    <x v="0"/>
    <n v="0"/>
    <x v="25"/>
    <x v="3"/>
    <x v="1"/>
    <n v="83"/>
    <n v="94.62"/>
    <n v="1245"/>
    <n v="1419.3000000000002"/>
    <x v="16"/>
    <x v="4"/>
    <x v="0"/>
  </r>
  <r>
    <d v="2021-05-06T00:00:00"/>
    <x v="37"/>
    <n v="6"/>
    <x v="1"/>
    <x v="0"/>
    <n v="0"/>
    <x v="37"/>
    <x v="3"/>
    <x v="3"/>
    <n v="6"/>
    <n v="7.8599999999999994"/>
    <n v="36"/>
    <n v="47.16"/>
    <x v="16"/>
    <x v="4"/>
    <x v="0"/>
  </r>
  <r>
    <d v="2021-05-07T00:00:00"/>
    <x v="30"/>
    <n v="1"/>
    <x v="2"/>
    <x v="1"/>
    <n v="0"/>
    <x v="30"/>
    <x v="2"/>
    <x v="3"/>
    <n v="37"/>
    <n v="49.21"/>
    <n v="37"/>
    <n v="49.21"/>
    <x v="20"/>
    <x v="4"/>
    <x v="0"/>
  </r>
  <r>
    <d v="2021-05-09T00:00:00"/>
    <x v="21"/>
    <n v="6"/>
    <x v="1"/>
    <x v="0"/>
    <n v="0"/>
    <x v="21"/>
    <x v="2"/>
    <x v="3"/>
    <n v="13"/>
    <n v="16.64"/>
    <n v="78"/>
    <n v="99.84"/>
    <x v="4"/>
    <x v="4"/>
    <x v="0"/>
  </r>
  <r>
    <d v="2021-05-09T00:00:00"/>
    <x v="33"/>
    <n v="8"/>
    <x v="2"/>
    <x v="1"/>
    <n v="0"/>
    <x v="33"/>
    <x v="4"/>
    <x v="3"/>
    <n v="37"/>
    <n v="41.81"/>
    <n v="296"/>
    <n v="334.48"/>
    <x v="4"/>
    <x v="4"/>
    <x v="0"/>
  </r>
  <r>
    <d v="2021-05-12T00:00:00"/>
    <x v="21"/>
    <n v="3"/>
    <x v="2"/>
    <x v="0"/>
    <n v="0"/>
    <x v="21"/>
    <x v="2"/>
    <x v="3"/>
    <n v="13"/>
    <n v="16.64"/>
    <n v="39"/>
    <n v="49.92"/>
    <x v="6"/>
    <x v="4"/>
    <x v="0"/>
  </r>
  <r>
    <d v="2021-05-12T00:00:00"/>
    <x v="4"/>
    <n v="15"/>
    <x v="2"/>
    <x v="0"/>
    <n v="0"/>
    <x v="4"/>
    <x v="4"/>
    <x v="3"/>
    <n v="5"/>
    <n v="6.7"/>
    <n v="75"/>
    <n v="100.5"/>
    <x v="6"/>
    <x v="4"/>
    <x v="0"/>
  </r>
  <r>
    <d v="2021-05-13T00:00:00"/>
    <x v="19"/>
    <n v="4"/>
    <x v="2"/>
    <x v="0"/>
    <n v="0"/>
    <x v="19"/>
    <x v="4"/>
    <x v="2"/>
    <n v="47"/>
    <n v="53.11"/>
    <n v="188"/>
    <n v="212.44"/>
    <x v="22"/>
    <x v="4"/>
    <x v="0"/>
  </r>
  <r>
    <d v="2021-05-20T00:00:00"/>
    <x v="10"/>
    <n v="2"/>
    <x v="1"/>
    <x v="1"/>
    <n v="0"/>
    <x v="10"/>
    <x v="1"/>
    <x v="0"/>
    <n v="120"/>
    <n v="162"/>
    <n v="240"/>
    <n v="324"/>
    <x v="9"/>
    <x v="4"/>
    <x v="0"/>
  </r>
  <r>
    <d v="2021-05-23T00:00:00"/>
    <x v="17"/>
    <n v="11"/>
    <x v="2"/>
    <x v="0"/>
    <n v="0"/>
    <x v="17"/>
    <x v="1"/>
    <x v="1"/>
    <n v="90"/>
    <n v="115.2"/>
    <n v="990"/>
    <n v="1267.2"/>
    <x v="19"/>
    <x v="4"/>
    <x v="0"/>
  </r>
  <r>
    <d v="2021-05-30T00:00:00"/>
    <x v="12"/>
    <n v="13"/>
    <x v="1"/>
    <x v="0"/>
    <n v="0"/>
    <x v="12"/>
    <x v="0"/>
    <x v="0"/>
    <n v="141"/>
    <n v="149.46"/>
    <n v="1833"/>
    <n v="1942.98"/>
    <x v="24"/>
    <x v="4"/>
    <x v="0"/>
  </r>
  <r>
    <d v="2021-05-30T00:00:00"/>
    <x v="2"/>
    <n v="6"/>
    <x v="1"/>
    <x v="1"/>
    <n v="0"/>
    <x v="2"/>
    <x v="2"/>
    <x v="1"/>
    <n v="112"/>
    <n v="122.08"/>
    <n v="672"/>
    <n v="732.48"/>
    <x v="24"/>
    <x v="4"/>
    <x v="0"/>
  </r>
  <r>
    <d v="2021-06-03T00:00:00"/>
    <x v="32"/>
    <n v="10"/>
    <x v="2"/>
    <x v="1"/>
    <n v="0"/>
    <x v="32"/>
    <x v="0"/>
    <x v="0"/>
    <n v="126"/>
    <n v="162.54"/>
    <n v="1260"/>
    <n v="1625.3999999999999"/>
    <x v="2"/>
    <x v="5"/>
    <x v="0"/>
  </r>
  <r>
    <d v="2021-06-04T00:00:00"/>
    <x v="14"/>
    <n v="8"/>
    <x v="0"/>
    <x v="0"/>
    <n v="0"/>
    <x v="14"/>
    <x v="0"/>
    <x v="2"/>
    <n v="61"/>
    <n v="76.25"/>
    <n v="488"/>
    <n v="610"/>
    <x v="3"/>
    <x v="5"/>
    <x v="0"/>
  </r>
  <r>
    <d v="2021-06-04T00:00:00"/>
    <x v="14"/>
    <n v="12"/>
    <x v="1"/>
    <x v="1"/>
    <n v="0"/>
    <x v="14"/>
    <x v="0"/>
    <x v="2"/>
    <n v="61"/>
    <n v="76.25"/>
    <n v="732"/>
    <n v="915"/>
    <x v="3"/>
    <x v="5"/>
    <x v="0"/>
  </r>
  <r>
    <d v="2021-06-05T00:00:00"/>
    <x v="22"/>
    <n v="15"/>
    <x v="0"/>
    <x v="0"/>
    <n v="0"/>
    <x v="22"/>
    <x v="0"/>
    <x v="0"/>
    <n v="121"/>
    <n v="141.57"/>
    <n v="1815"/>
    <n v="2123.5499999999997"/>
    <x v="15"/>
    <x v="5"/>
    <x v="0"/>
  </r>
  <r>
    <d v="2021-06-05T00:00:00"/>
    <x v="4"/>
    <n v="10"/>
    <x v="2"/>
    <x v="0"/>
    <n v="0"/>
    <x v="4"/>
    <x v="4"/>
    <x v="3"/>
    <n v="5"/>
    <n v="6.7"/>
    <n v="50"/>
    <n v="67"/>
    <x v="15"/>
    <x v="5"/>
    <x v="0"/>
  </r>
  <r>
    <d v="2021-06-06T00:00:00"/>
    <x v="38"/>
    <n v="6"/>
    <x v="2"/>
    <x v="0"/>
    <n v="0"/>
    <x v="38"/>
    <x v="4"/>
    <x v="1"/>
    <n v="95"/>
    <n v="119.7"/>
    <n v="570"/>
    <n v="718.2"/>
    <x v="16"/>
    <x v="5"/>
    <x v="0"/>
  </r>
  <r>
    <d v="2021-06-08T00:00:00"/>
    <x v="33"/>
    <n v="11"/>
    <x v="2"/>
    <x v="0"/>
    <n v="0"/>
    <x v="33"/>
    <x v="4"/>
    <x v="3"/>
    <n v="37"/>
    <n v="41.81"/>
    <n v="407"/>
    <n v="459.91"/>
    <x v="21"/>
    <x v="5"/>
    <x v="0"/>
  </r>
  <r>
    <d v="2021-06-08T00:00:00"/>
    <x v="3"/>
    <n v="11"/>
    <x v="0"/>
    <x v="1"/>
    <n v="0"/>
    <x v="3"/>
    <x v="3"/>
    <x v="2"/>
    <n v="44"/>
    <n v="48.84"/>
    <n v="484"/>
    <n v="537.24"/>
    <x v="21"/>
    <x v="5"/>
    <x v="0"/>
  </r>
  <r>
    <d v="2021-06-09T00:00:00"/>
    <x v="16"/>
    <n v="7"/>
    <x v="2"/>
    <x v="0"/>
    <n v="0"/>
    <x v="16"/>
    <x v="3"/>
    <x v="1"/>
    <n v="98"/>
    <n v="103.88"/>
    <n v="686"/>
    <n v="727.16"/>
    <x v="4"/>
    <x v="5"/>
    <x v="0"/>
  </r>
  <r>
    <d v="2021-06-11T00:00:00"/>
    <x v="18"/>
    <n v="12"/>
    <x v="0"/>
    <x v="1"/>
    <n v="0"/>
    <x v="18"/>
    <x v="4"/>
    <x v="1"/>
    <n v="89"/>
    <n v="117.48"/>
    <n v="1068"/>
    <n v="1409.76"/>
    <x v="5"/>
    <x v="5"/>
    <x v="0"/>
  </r>
  <r>
    <d v="2021-06-12T00:00:00"/>
    <x v="41"/>
    <n v="6"/>
    <x v="2"/>
    <x v="0"/>
    <n v="0"/>
    <x v="41"/>
    <x v="1"/>
    <x v="0"/>
    <n v="138"/>
    <n v="173.88"/>
    <n v="828"/>
    <n v="1043.28"/>
    <x v="6"/>
    <x v="5"/>
    <x v="0"/>
  </r>
  <r>
    <d v="2021-06-14T00:00:00"/>
    <x v="7"/>
    <n v="10"/>
    <x v="1"/>
    <x v="1"/>
    <n v="0"/>
    <x v="7"/>
    <x v="0"/>
    <x v="3"/>
    <n v="7"/>
    <n v="8.33"/>
    <n v="70"/>
    <n v="83.3"/>
    <x v="29"/>
    <x v="5"/>
    <x v="0"/>
  </r>
  <r>
    <d v="2021-06-16T00:00:00"/>
    <x v="40"/>
    <n v="5"/>
    <x v="0"/>
    <x v="1"/>
    <n v="0"/>
    <x v="40"/>
    <x v="2"/>
    <x v="0"/>
    <n v="150"/>
    <n v="210"/>
    <n v="750"/>
    <n v="1050"/>
    <x v="23"/>
    <x v="5"/>
    <x v="0"/>
  </r>
  <r>
    <d v="2021-06-16T00:00:00"/>
    <x v="27"/>
    <n v="12"/>
    <x v="1"/>
    <x v="1"/>
    <n v="0"/>
    <x v="27"/>
    <x v="2"/>
    <x v="3"/>
    <n v="12"/>
    <n v="15.719999999999999"/>
    <n v="144"/>
    <n v="188.64"/>
    <x v="23"/>
    <x v="5"/>
    <x v="0"/>
  </r>
  <r>
    <d v="2021-06-16T00:00:00"/>
    <x v="34"/>
    <n v="11"/>
    <x v="2"/>
    <x v="1"/>
    <n v="0"/>
    <x v="34"/>
    <x v="1"/>
    <x v="3"/>
    <n v="37"/>
    <n v="42.55"/>
    <n v="407"/>
    <n v="468.04999999999995"/>
    <x v="23"/>
    <x v="5"/>
    <x v="0"/>
  </r>
  <r>
    <d v="2021-06-18T00:00:00"/>
    <x v="7"/>
    <n v="13"/>
    <x v="2"/>
    <x v="1"/>
    <n v="0"/>
    <x v="7"/>
    <x v="0"/>
    <x v="3"/>
    <n v="7"/>
    <n v="8.33"/>
    <n v="91"/>
    <n v="108.29"/>
    <x v="7"/>
    <x v="5"/>
    <x v="0"/>
  </r>
  <r>
    <d v="2021-06-19T00:00:00"/>
    <x v="41"/>
    <n v="5"/>
    <x v="2"/>
    <x v="0"/>
    <n v="0"/>
    <x v="41"/>
    <x v="1"/>
    <x v="0"/>
    <n v="138"/>
    <n v="173.88"/>
    <n v="690"/>
    <n v="869.4"/>
    <x v="8"/>
    <x v="5"/>
    <x v="0"/>
  </r>
  <r>
    <d v="2021-06-20T00:00:00"/>
    <x v="21"/>
    <n v="1"/>
    <x v="0"/>
    <x v="1"/>
    <n v="0"/>
    <x v="21"/>
    <x v="2"/>
    <x v="3"/>
    <n v="13"/>
    <n v="16.64"/>
    <n v="13"/>
    <n v="16.64"/>
    <x v="9"/>
    <x v="5"/>
    <x v="0"/>
  </r>
  <r>
    <d v="2021-06-23T00:00:00"/>
    <x v="21"/>
    <n v="4"/>
    <x v="2"/>
    <x v="0"/>
    <n v="0"/>
    <x v="21"/>
    <x v="2"/>
    <x v="3"/>
    <n v="13"/>
    <n v="16.64"/>
    <n v="52"/>
    <n v="66.56"/>
    <x v="19"/>
    <x v="5"/>
    <x v="0"/>
  </r>
  <r>
    <d v="2021-06-24T00:00:00"/>
    <x v="31"/>
    <n v="13"/>
    <x v="2"/>
    <x v="0"/>
    <n v="0"/>
    <x v="31"/>
    <x v="2"/>
    <x v="2"/>
    <n v="44"/>
    <n v="48.4"/>
    <n v="572"/>
    <n v="629.19999999999993"/>
    <x v="27"/>
    <x v="5"/>
    <x v="0"/>
  </r>
  <r>
    <d v="2021-06-26T00:00:00"/>
    <x v="37"/>
    <n v="7"/>
    <x v="1"/>
    <x v="0"/>
    <n v="0"/>
    <x v="37"/>
    <x v="3"/>
    <x v="3"/>
    <n v="6"/>
    <n v="7.8599999999999994"/>
    <n v="42"/>
    <n v="55.019999999999996"/>
    <x v="12"/>
    <x v="5"/>
    <x v="0"/>
  </r>
  <r>
    <d v="2021-06-27T00:00:00"/>
    <x v="24"/>
    <n v="11"/>
    <x v="2"/>
    <x v="1"/>
    <n v="0"/>
    <x v="24"/>
    <x v="3"/>
    <x v="0"/>
    <n v="133"/>
    <n v="155.61000000000001"/>
    <n v="1463"/>
    <n v="1711.71"/>
    <x v="13"/>
    <x v="5"/>
    <x v="0"/>
  </r>
  <r>
    <d v="2021-06-28T00:00:00"/>
    <x v="32"/>
    <n v="2"/>
    <x v="1"/>
    <x v="1"/>
    <n v="0"/>
    <x v="32"/>
    <x v="0"/>
    <x v="0"/>
    <n v="126"/>
    <n v="162.54"/>
    <n v="252"/>
    <n v="325.08"/>
    <x v="14"/>
    <x v="5"/>
    <x v="0"/>
  </r>
  <r>
    <d v="2021-06-28T00:00:00"/>
    <x v="4"/>
    <n v="7"/>
    <x v="1"/>
    <x v="0"/>
    <n v="0"/>
    <x v="4"/>
    <x v="4"/>
    <x v="3"/>
    <n v="5"/>
    <n v="6.7"/>
    <n v="35"/>
    <n v="46.9"/>
    <x v="14"/>
    <x v="5"/>
    <x v="0"/>
  </r>
  <r>
    <d v="2021-06-29T00:00:00"/>
    <x v="9"/>
    <n v="4"/>
    <x v="2"/>
    <x v="0"/>
    <n v="0"/>
    <x v="9"/>
    <x v="2"/>
    <x v="1"/>
    <n v="112"/>
    <n v="146.72"/>
    <n v="448"/>
    <n v="586.88"/>
    <x v="28"/>
    <x v="5"/>
    <x v="0"/>
  </r>
  <r>
    <d v="2021-07-01T00:00:00"/>
    <x v="24"/>
    <n v="11"/>
    <x v="2"/>
    <x v="1"/>
    <n v="0"/>
    <x v="24"/>
    <x v="3"/>
    <x v="0"/>
    <n v="133"/>
    <n v="155.61000000000001"/>
    <n v="1463"/>
    <n v="1711.71"/>
    <x v="0"/>
    <x v="6"/>
    <x v="0"/>
  </r>
  <r>
    <d v="2021-07-02T00:00:00"/>
    <x v="20"/>
    <n v="11"/>
    <x v="2"/>
    <x v="1"/>
    <n v="0"/>
    <x v="20"/>
    <x v="2"/>
    <x v="0"/>
    <n v="148"/>
    <n v="164.28"/>
    <n v="1628"/>
    <n v="1807.08"/>
    <x v="1"/>
    <x v="6"/>
    <x v="0"/>
  </r>
  <r>
    <d v="2021-07-03T00:00:00"/>
    <x v="38"/>
    <n v="9"/>
    <x v="1"/>
    <x v="1"/>
    <n v="0"/>
    <x v="38"/>
    <x v="4"/>
    <x v="1"/>
    <n v="95"/>
    <n v="119.7"/>
    <n v="855"/>
    <n v="1077.3"/>
    <x v="2"/>
    <x v="6"/>
    <x v="0"/>
  </r>
  <r>
    <d v="2021-07-03T00:00:00"/>
    <x v="6"/>
    <n v="8"/>
    <x v="1"/>
    <x v="1"/>
    <n v="0"/>
    <x v="6"/>
    <x v="3"/>
    <x v="1"/>
    <n v="71"/>
    <n v="80.94"/>
    <n v="568"/>
    <n v="647.52"/>
    <x v="2"/>
    <x v="6"/>
    <x v="0"/>
  </r>
  <r>
    <d v="2021-07-05T00:00:00"/>
    <x v="29"/>
    <n v="8"/>
    <x v="2"/>
    <x v="0"/>
    <n v="0"/>
    <x v="29"/>
    <x v="3"/>
    <x v="1"/>
    <n v="105"/>
    <n v="142.80000000000001"/>
    <n v="840"/>
    <n v="1142.4000000000001"/>
    <x v="15"/>
    <x v="6"/>
    <x v="0"/>
  </r>
  <r>
    <d v="2021-07-06T00:00:00"/>
    <x v="41"/>
    <n v="15"/>
    <x v="2"/>
    <x v="1"/>
    <n v="0"/>
    <x v="41"/>
    <x v="1"/>
    <x v="0"/>
    <n v="138"/>
    <n v="173.88"/>
    <n v="2070"/>
    <n v="2608.1999999999998"/>
    <x v="16"/>
    <x v="6"/>
    <x v="0"/>
  </r>
  <r>
    <d v="2021-07-08T00:00:00"/>
    <x v="3"/>
    <n v="10"/>
    <x v="2"/>
    <x v="0"/>
    <n v="0"/>
    <x v="3"/>
    <x v="3"/>
    <x v="2"/>
    <n v="44"/>
    <n v="48.84"/>
    <n v="440"/>
    <n v="488.40000000000003"/>
    <x v="21"/>
    <x v="6"/>
    <x v="0"/>
  </r>
  <r>
    <d v="2021-07-10T00:00:00"/>
    <x v="13"/>
    <n v="6"/>
    <x v="0"/>
    <x v="1"/>
    <n v="0"/>
    <x v="13"/>
    <x v="4"/>
    <x v="2"/>
    <n v="55"/>
    <n v="58.3"/>
    <n v="330"/>
    <n v="349.79999999999995"/>
    <x v="26"/>
    <x v="6"/>
    <x v="0"/>
  </r>
  <r>
    <d v="2021-07-11T00:00:00"/>
    <x v="37"/>
    <n v="4"/>
    <x v="0"/>
    <x v="0"/>
    <n v="0"/>
    <x v="37"/>
    <x v="3"/>
    <x v="3"/>
    <n v="6"/>
    <n v="7.8599999999999994"/>
    <n v="24"/>
    <n v="31.439999999999998"/>
    <x v="5"/>
    <x v="6"/>
    <x v="0"/>
  </r>
  <r>
    <d v="2021-07-13T00:00:00"/>
    <x v="40"/>
    <n v="1"/>
    <x v="2"/>
    <x v="1"/>
    <n v="0"/>
    <x v="40"/>
    <x v="2"/>
    <x v="0"/>
    <n v="150"/>
    <n v="210"/>
    <n v="150"/>
    <n v="210"/>
    <x v="22"/>
    <x v="6"/>
    <x v="0"/>
  </r>
  <r>
    <d v="2021-07-16T00:00:00"/>
    <x v="12"/>
    <n v="8"/>
    <x v="0"/>
    <x v="1"/>
    <n v="0"/>
    <x v="12"/>
    <x v="0"/>
    <x v="0"/>
    <n v="141"/>
    <n v="149.46"/>
    <n v="1128"/>
    <n v="1195.68"/>
    <x v="23"/>
    <x v="6"/>
    <x v="0"/>
  </r>
  <r>
    <d v="2021-07-18T00:00:00"/>
    <x v="26"/>
    <n v="14"/>
    <x v="1"/>
    <x v="0"/>
    <n v="0"/>
    <x v="26"/>
    <x v="4"/>
    <x v="2"/>
    <n v="48"/>
    <n v="57.120000000000005"/>
    <n v="672"/>
    <n v="799.68000000000006"/>
    <x v="7"/>
    <x v="6"/>
    <x v="0"/>
  </r>
  <r>
    <d v="2021-07-20T00:00:00"/>
    <x v="1"/>
    <n v="11"/>
    <x v="1"/>
    <x v="0"/>
    <n v="0"/>
    <x v="1"/>
    <x v="1"/>
    <x v="1"/>
    <n v="72"/>
    <n v="79.92"/>
    <n v="792"/>
    <n v="879.12"/>
    <x v="9"/>
    <x v="6"/>
    <x v="0"/>
  </r>
  <r>
    <d v="2021-07-20T00:00:00"/>
    <x v="23"/>
    <n v="5"/>
    <x v="2"/>
    <x v="0"/>
    <n v="0"/>
    <x v="23"/>
    <x v="1"/>
    <x v="1"/>
    <n v="67"/>
    <n v="83.08"/>
    <n v="335"/>
    <n v="415.4"/>
    <x v="9"/>
    <x v="6"/>
    <x v="0"/>
  </r>
  <r>
    <d v="2021-07-21T00:00:00"/>
    <x v="19"/>
    <n v="15"/>
    <x v="2"/>
    <x v="0"/>
    <n v="0"/>
    <x v="19"/>
    <x v="4"/>
    <x v="2"/>
    <n v="47"/>
    <n v="53.11"/>
    <n v="705"/>
    <n v="796.65"/>
    <x v="10"/>
    <x v="6"/>
    <x v="0"/>
  </r>
  <r>
    <d v="2021-07-22T00:00:00"/>
    <x v="42"/>
    <n v="3"/>
    <x v="0"/>
    <x v="1"/>
    <n v="0"/>
    <x v="42"/>
    <x v="4"/>
    <x v="3"/>
    <n v="18"/>
    <n v="24.66"/>
    <n v="54"/>
    <n v="73.98"/>
    <x v="18"/>
    <x v="6"/>
    <x v="0"/>
  </r>
  <r>
    <d v="2021-07-22T00:00:00"/>
    <x v="0"/>
    <n v="14"/>
    <x v="1"/>
    <x v="1"/>
    <n v="0"/>
    <x v="0"/>
    <x v="0"/>
    <x v="0"/>
    <n v="144"/>
    <n v="156.96"/>
    <n v="2016"/>
    <n v="2197.44"/>
    <x v="18"/>
    <x v="6"/>
    <x v="0"/>
  </r>
  <r>
    <d v="2021-07-23T00:00:00"/>
    <x v="43"/>
    <n v="7"/>
    <x v="0"/>
    <x v="0"/>
    <n v="0"/>
    <x v="43"/>
    <x v="4"/>
    <x v="1"/>
    <n v="90"/>
    <n v="96.3"/>
    <n v="630"/>
    <n v="674.1"/>
    <x v="19"/>
    <x v="6"/>
    <x v="0"/>
  </r>
  <r>
    <d v="2021-07-23T00:00:00"/>
    <x v="8"/>
    <n v="8"/>
    <x v="2"/>
    <x v="0"/>
    <n v="0"/>
    <x v="8"/>
    <x v="1"/>
    <x v="1"/>
    <n v="67"/>
    <n v="85.76"/>
    <n v="536"/>
    <n v="686.08"/>
    <x v="19"/>
    <x v="6"/>
    <x v="0"/>
  </r>
  <r>
    <d v="2021-07-24T00:00:00"/>
    <x v="37"/>
    <n v="4"/>
    <x v="1"/>
    <x v="1"/>
    <n v="0"/>
    <x v="37"/>
    <x v="3"/>
    <x v="3"/>
    <n v="6"/>
    <n v="7.8599999999999994"/>
    <n v="24"/>
    <n v="31.439999999999998"/>
    <x v="27"/>
    <x v="6"/>
    <x v="0"/>
  </r>
  <r>
    <d v="2021-07-29T00:00:00"/>
    <x v="11"/>
    <n v="15"/>
    <x v="1"/>
    <x v="1"/>
    <n v="0"/>
    <x v="11"/>
    <x v="1"/>
    <x v="1"/>
    <n v="76"/>
    <n v="82.08"/>
    <n v="1140"/>
    <n v="1231.2"/>
    <x v="28"/>
    <x v="6"/>
    <x v="0"/>
  </r>
  <r>
    <d v="2021-08-01T00:00:00"/>
    <x v="16"/>
    <n v="11"/>
    <x v="2"/>
    <x v="1"/>
    <n v="0"/>
    <x v="16"/>
    <x v="3"/>
    <x v="1"/>
    <n v="98"/>
    <n v="103.88"/>
    <n v="1078"/>
    <n v="1142.6799999999998"/>
    <x v="0"/>
    <x v="7"/>
    <x v="0"/>
  </r>
  <r>
    <d v="2021-08-02T00:00:00"/>
    <x v="12"/>
    <n v="3"/>
    <x v="2"/>
    <x v="0"/>
    <n v="0"/>
    <x v="12"/>
    <x v="0"/>
    <x v="0"/>
    <n v="141"/>
    <n v="149.46"/>
    <n v="423"/>
    <n v="448.38"/>
    <x v="1"/>
    <x v="7"/>
    <x v="0"/>
  </r>
  <r>
    <d v="2021-08-03T00:00:00"/>
    <x v="22"/>
    <n v="13"/>
    <x v="1"/>
    <x v="0"/>
    <n v="0"/>
    <x v="22"/>
    <x v="0"/>
    <x v="0"/>
    <n v="121"/>
    <n v="141.57"/>
    <n v="1573"/>
    <n v="1840.4099999999999"/>
    <x v="2"/>
    <x v="7"/>
    <x v="0"/>
  </r>
  <r>
    <d v="2021-08-03T00:00:00"/>
    <x v="13"/>
    <n v="12"/>
    <x v="1"/>
    <x v="0"/>
    <n v="0"/>
    <x v="13"/>
    <x v="4"/>
    <x v="2"/>
    <n v="55"/>
    <n v="58.3"/>
    <n v="660"/>
    <n v="699.59999999999991"/>
    <x v="2"/>
    <x v="7"/>
    <x v="0"/>
  </r>
  <r>
    <d v="2021-08-05T00:00:00"/>
    <x v="33"/>
    <n v="14"/>
    <x v="2"/>
    <x v="1"/>
    <n v="0"/>
    <x v="33"/>
    <x v="4"/>
    <x v="3"/>
    <n v="37"/>
    <n v="41.81"/>
    <n v="518"/>
    <n v="585.34"/>
    <x v="15"/>
    <x v="7"/>
    <x v="0"/>
  </r>
  <r>
    <d v="2021-08-06T00:00:00"/>
    <x v="8"/>
    <n v="1"/>
    <x v="0"/>
    <x v="1"/>
    <n v="0"/>
    <x v="8"/>
    <x v="1"/>
    <x v="1"/>
    <n v="67"/>
    <n v="85.76"/>
    <n v="67"/>
    <n v="85.76"/>
    <x v="16"/>
    <x v="7"/>
    <x v="0"/>
  </r>
  <r>
    <d v="2021-08-10T00:00:00"/>
    <x v="24"/>
    <n v="4"/>
    <x v="0"/>
    <x v="1"/>
    <n v="0"/>
    <x v="24"/>
    <x v="3"/>
    <x v="0"/>
    <n v="133"/>
    <n v="155.61000000000001"/>
    <n v="532"/>
    <n v="622.44000000000005"/>
    <x v="26"/>
    <x v="7"/>
    <x v="0"/>
  </r>
  <r>
    <d v="2021-08-10T00:00:00"/>
    <x v="11"/>
    <n v="10"/>
    <x v="1"/>
    <x v="1"/>
    <n v="0"/>
    <x v="11"/>
    <x v="1"/>
    <x v="1"/>
    <n v="76"/>
    <n v="82.08"/>
    <n v="760"/>
    <n v="820.8"/>
    <x v="26"/>
    <x v="7"/>
    <x v="0"/>
  </r>
  <r>
    <d v="2021-08-10T00:00:00"/>
    <x v="15"/>
    <n v="6"/>
    <x v="2"/>
    <x v="1"/>
    <n v="0"/>
    <x v="15"/>
    <x v="3"/>
    <x v="1"/>
    <n v="75"/>
    <n v="85.5"/>
    <n v="450"/>
    <n v="513"/>
    <x v="26"/>
    <x v="7"/>
    <x v="0"/>
  </r>
  <r>
    <d v="2021-08-11T00:00:00"/>
    <x v="12"/>
    <n v="4"/>
    <x v="2"/>
    <x v="0"/>
    <n v="0"/>
    <x v="12"/>
    <x v="0"/>
    <x v="0"/>
    <n v="141"/>
    <n v="149.46"/>
    <n v="564"/>
    <n v="597.84"/>
    <x v="5"/>
    <x v="7"/>
    <x v="0"/>
  </r>
  <r>
    <d v="2021-08-13T00:00:00"/>
    <x v="31"/>
    <n v="13"/>
    <x v="2"/>
    <x v="0"/>
    <n v="0"/>
    <x v="31"/>
    <x v="2"/>
    <x v="2"/>
    <n v="44"/>
    <n v="48.4"/>
    <n v="572"/>
    <n v="629.19999999999993"/>
    <x v="22"/>
    <x v="7"/>
    <x v="0"/>
  </r>
  <r>
    <d v="2021-08-13T00:00:00"/>
    <x v="26"/>
    <n v="9"/>
    <x v="2"/>
    <x v="0"/>
    <n v="0"/>
    <x v="26"/>
    <x v="4"/>
    <x v="2"/>
    <n v="48"/>
    <n v="57.120000000000005"/>
    <n v="432"/>
    <n v="514.08000000000004"/>
    <x v="22"/>
    <x v="7"/>
    <x v="0"/>
  </r>
  <r>
    <d v="2021-08-16T00:00:00"/>
    <x v="6"/>
    <n v="3"/>
    <x v="1"/>
    <x v="0"/>
    <n v="0"/>
    <x v="6"/>
    <x v="3"/>
    <x v="1"/>
    <n v="71"/>
    <n v="80.94"/>
    <n v="213"/>
    <n v="242.82"/>
    <x v="23"/>
    <x v="7"/>
    <x v="0"/>
  </r>
  <r>
    <d v="2021-08-18T00:00:00"/>
    <x v="7"/>
    <n v="6"/>
    <x v="2"/>
    <x v="0"/>
    <n v="0"/>
    <x v="7"/>
    <x v="0"/>
    <x v="3"/>
    <n v="7"/>
    <n v="8.33"/>
    <n v="42"/>
    <n v="49.980000000000004"/>
    <x v="7"/>
    <x v="7"/>
    <x v="0"/>
  </r>
  <r>
    <d v="2021-08-20T00:00:00"/>
    <x v="14"/>
    <n v="15"/>
    <x v="2"/>
    <x v="1"/>
    <n v="0"/>
    <x v="14"/>
    <x v="0"/>
    <x v="2"/>
    <n v="61"/>
    <n v="76.25"/>
    <n v="915"/>
    <n v="1143.75"/>
    <x v="9"/>
    <x v="7"/>
    <x v="0"/>
  </r>
  <r>
    <d v="2021-08-20T00:00:00"/>
    <x v="5"/>
    <n v="9"/>
    <x v="2"/>
    <x v="0"/>
    <n v="0"/>
    <x v="5"/>
    <x v="4"/>
    <x v="1"/>
    <n v="93"/>
    <n v="104.16"/>
    <n v="837"/>
    <n v="937.43999999999994"/>
    <x v="9"/>
    <x v="7"/>
    <x v="0"/>
  </r>
  <r>
    <d v="2021-08-20T00:00:00"/>
    <x v="33"/>
    <n v="13"/>
    <x v="2"/>
    <x v="0"/>
    <n v="0"/>
    <x v="33"/>
    <x v="4"/>
    <x v="3"/>
    <n v="37"/>
    <n v="41.81"/>
    <n v="481"/>
    <n v="543.53"/>
    <x v="9"/>
    <x v="7"/>
    <x v="0"/>
  </r>
  <r>
    <d v="2021-08-26T00:00:00"/>
    <x v="34"/>
    <n v="4"/>
    <x v="2"/>
    <x v="0"/>
    <n v="0"/>
    <x v="34"/>
    <x v="1"/>
    <x v="3"/>
    <n v="37"/>
    <n v="42.55"/>
    <n v="148"/>
    <n v="170.2"/>
    <x v="12"/>
    <x v="7"/>
    <x v="0"/>
  </r>
  <r>
    <d v="2021-08-29T00:00:00"/>
    <x v="13"/>
    <n v="12"/>
    <x v="0"/>
    <x v="0"/>
    <n v="0"/>
    <x v="13"/>
    <x v="4"/>
    <x v="2"/>
    <n v="55"/>
    <n v="58.3"/>
    <n v="660"/>
    <n v="699.59999999999991"/>
    <x v="28"/>
    <x v="7"/>
    <x v="0"/>
  </r>
  <r>
    <d v="2021-08-30T00:00:00"/>
    <x v="2"/>
    <n v="13"/>
    <x v="2"/>
    <x v="0"/>
    <n v="0"/>
    <x v="2"/>
    <x v="2"/>
    <x v="1"/>
    <n v="112"/>
    <n v="122.08"/>
    <n v="1456"/>
    <n v="1587.04"/>
    <x v="24"/>
    <x v="7"/>
    <x v="0"/>
  </r>
  <r>
    <d v="2021-08-31T00:00:00"/>
    <x v="16"/>
    <n v="2"/>
    <x v="2"/>
    <x v="0"/>
    <n v="0"/>
    <x v="16"/>
    <x v="3"/>
    <x v="1"/>
    <n v="98"/>
    <n v="103.88"/>
    <n v="196"/>
    <n v="207.76"/>
    <x v="25"/>
    <x v="7"/>
    <x v="0"/>
  </r>
  <r>
    <d v="2021-08-31T00:00:00"/>
    <x v="4"/>
    <n v="11"/>
    <x v="2"/>
    <x v="0"/>
    <n v="0"/>
    <x v="4"/>
    <x v="4"/>
    <x v="3"/>
    <n v="5"/>
    <n v="6.7"/>
    <n v="55"/>
    <n v="73.7"/>
    <x v="25"/>
    <x v="7"/>
    <x v="0"/>
  </r>
  <r>
    <d v="2021-09-01T00:00:00"/>
    <x v="0"/>
    <n v="1"/>
    <x v="0"/>
    <x v="1"/>
    <n v="0"/>
    <x v="0"/>
    <x v="0"/>
    <x v="0"/>
    <n v="144"/>
    <n v="156.96"/>
    <n v="144"/>
    <n v="156.96"/>
    <x v="0"/>
    <x v="8"/>
    <x v="0"/>
  </r>
  <r>
    <d v="2021-09-01T00:00:00"/>
    <x v="6"/>
    <n v="14"/>
    <x v="1"/>
    <x v="0"/>
    <n v="0"/>
    <x v="6"/>
    <x v="3"/>
    <x v="1"/>
    <n v="71"/>
    <n v="80.94"/>
    <n v="994"/>
    <n v="1133.1599999999999"/>
    <x v="0"/>
    <x v="8"/>
    <x v="0"/>
  </r>
  <r>
    <d v="2021-09-03T00:00:00"/>
    <x v="41"/>
    <n v="8"/>
    <x v="2"/>
    <x v="0"/>
    <n v="0"/>
    <x v="41"/>
    <x v="1"/>
    <x v="0"/>
    <n v="138"/>
    <n v="173.88"/>
    <n v="1104"/>
    <n v="1391.04"/>
    <x v="2"/>
    <x v="8"/>
    <x v="0"/>
  </r>
  <r>
    <d v="2021-09-04T00:00:00"/>
    <x v="33"/>
    <n v="7"/>
    <x v="2"/>
    <x v="0"/>
    <n v="0"/>
    <x v="33"/>
    <x v="4"/>
    <x v="3"/>
    <n v="37"/>
    <n v="41.81"/>
    <n v="259"/>
    <n v="292.67"/>
    <x v="3"/>
    <x v="8"/>
    <x v="0"/>
  </r>
  <r>
    <d v="2021-09-04T00:00:00"/>
    <x v="12"/>
    <n v="15"/>
    <x v="2"/>
    <x v="0"/>
    <n v="0"/>
    <x v="12"/>
    <x v="0"/>
    <x v="0"/>
    <n v="141"/>
    <n v="149.46"/>
    <n v="2115"/>
    <n v="2241.9"/>
    <x v="3"/>
    <x v="8"/>
    <x v="0"/>
  </r>
  <r>
    <d v="2021-09-05T00:00:00"/>
    <x v="18"/>
    <n v="1"/>
    <x v="2"/>
    <x v="1"/>
    <n v="0"/>
    <x v="18"/>
    <x v="4"/>
    <x v="1"/>
    <n v="89"/>
    <n v="117.48"/>
    <n v="89"/>
    <n v="117.48"/>
    <x v="15"/>
    <x v="8"/>
    <x v="0"/>
  </r>
  <r>
    <d v="2021-09-07T00:00:00"/>
    <x v="40"/>
    <n v="5"/>
    <x v="2"/>
    <x v="0"/>
    <n v="0"/>
    <x v="40"/>
    <x v="2"/>
    <x v="0"/>
    <n v="150"/>
    <n v="210"/>
    <n v="750"/>
    <n v="1050"/>
    <x v="20"/>
    <x v="8"/>
    <x v="0"/>
  </r>
  <r>
    <d v="2021-09-09T00:00:00"/>
    <x v="11"/>
    <n v="4"/>
    <x v="2"/>
    <x v="0"/>
    <n v="0"/>
    <x v="11"/>
    <x v="1"/>
    <x v="1"/>
    <n v="76"/>
    <n v="82.08"/>
    <n v="304"/>
    <n v="328.32"/>
    <x v="4"/>
    <x v="8"/>
    <x v="0"/>
  </r>
  <r>
    <d v="2021-09-10T00:00:00"/>
    <x v="28"/>
    <n v="6"/>
    <x v="2"/>
    <x v="0"/>
    <n v="0"/>
    <x v="28"/>
    <x v="4"/>
    <x v="0"/>
    <n v="148"/>
    <n v="201.28"/>
    <n v="888"/>
    <n v="1207.68"/>
    <x v="26"/>
    <x v="8"/>
    <x v="0"/>
  </r>
  <r>
    <d v="2021-09-10T00:00:00"/>
    <x v="16"/>
    <n v="9"/>
    <x v="0"/>
    <x v="0"/>
    <n v="0"/>
    <x v="16"/>
    <x v="3"/>
    <x v="1"/>
    <n v="98"/>
    <n v="103.88"/>
    <n v="882"/>
    <n v="934.92"/>
    <x v="26"/>
    <x v="8"/>
    <x v="0"/>
  </r>
  <r>
    <d v="2021-09-10T00:00:00"/>
    <x v="42"/>
    <n v="2"/>
    <x v="2"/>
    <x v="0"/>
    <n v="0"/>
    <x v="42"/>
    <x v="4"/>
    <x v="3"/>
    <n v="18"/>
    <n v="24.66"/>
    <n v="36"/>
    <n v="49.32"/>
    <x v="26"/>
    <x v="8"/>
    <x v="0"/>
  </r>
  <r>
    <d v="2021-09-11T00:00:00"/>
    <x v="16"/>
    <n v="6"/>
    <x v="0"/>
    <x v="0"/>
    <n v="0"/>
    <x v="16"/>
    <x v="3"/>
    <x v="1"/>
    <n v="98"/>
    <n v="103.88"/>
    <n v="588"/>
    <n v="623.28"/>
    <x v="5"/>
    <x v="8"/>
    <x v="0"/>
  </r>
  <r>
    <d v="2021-09-13T00:00:00"/>
    <x v="41"/>
    <n v="7"/>
    <x v="2"/>
    <x v="1"/>
    <n v="0"/>
    <x v="41"/>
    <x v="1"/>
    <x v="0"/>
    <n v="138"/>
    <n v="173.88"/>
    <n v="966"/>
    <n v="1217.1599999999999"/>
    <x v="22"/>
    <x v="8"/>
    <x v="0"/>
  </r>
  <r>
    <d v="2021-09-15T00:00:00"/>
    <x v="10"/>
    <n v="6"/>
    <x v="2"/>
    <x v="0"/>
    <n v="0"/>
    <x v="10"/>
    <x v="1"/>
    <x v="0"/>
    <n v="120"/>
    <n v="162"/>
    <n v="720"/>
    <n v="972"/>
    <x v="17"/>
    <x v="8"/>
    <x v="0"/>
  </r>
  <r>
    <d v="2021-09-15T00:00:00"/>
    <x v="10"/>
    <n v="14"/>
    <x v="2"/>
    <x v="0"/>
    <n v="0"/>
    <x v="10"/>
    <x v="1"/>
    <x v="0"/>
    <n v="120"/>
    <n v="162"/>
    <n v="1680"/>
    <n v="2268"/>
    <x v="17"/>
    <x v="8"/>
    <x v="0"/>
  </r>
  <r>
    <d v="2021-09-21T00:00:00"/>
    <x v="14"/>
    <n v="7"/>
    <x v="0"/>
    <x v="1"/>
    <n v="0"/>
    <x v="14"/>
    <x v="0"/>
    <x v="2"/>
    <n v="61"/>
    <n v="76.25"/>
    <n v="427"/>
    <n v="533.75"/>
    <x v="10"/>
    <x v="8"/>
    <x v="0"/>
  </r>
  <r>
    <d v="2021-09-22T00:00:00"/>
    <x v="17"/>
    <n v="2"/>
    <x v="1"/>
    <x v="1"/>
    <n v="0"/>
    <x v="17"/>
    <x v="1"/>
    <x v="1"/>
    <n v="90"/>
    <n v="115.2"/>
    <n v="180"/>
    <n v="230.4"/>
    <x v="18"/>
    <x v="8"/>
    <x v="0"/>
  </r>
  <r>
    <d v="2021-09-22T00:00:00"/>
    <x v="29"/>
    <n v="4"/>
    <x v="2"/>
    <x v="1"/>
    <n v="0"/>
    <x v="29"/>
    <x v="3"/>
    <x v="1"/>
    <n v="105"/>
    <n v="142.80000000000001"/>
    <n v="420"/>
    <n v="571.20000000000005"/>
    <x v="18"/>
    <x v="8"/>
    <x v="0"/>
  </r>
  <r>
    <d v="2021-09-23T00:00:00"/>
    <x v="30"/>
    <n v="12"/>
    <x v="2"/>
    <x v="1"/>
    <n v="0"/>
    <x v="30"/>
    <x v="2"/>
    <x v="3"/>
    <n v="37"/>
    <n v="49.21"/>
    <n v="444"/>
    <n v="590.52"/>
    <x v="19"/>
    <x v="8"/>
    <x v="0"/>
  </r>
  <r>
    <d v="2021-09-23T00:00:00"/>
    <x v="32"/>
    <n v="7"/>
    <x v="1"/>
    <x v="0"/>
    <n v="0"/>
    <x v="32"/>
    <x v="0"/>
    <x v="0"/>
    <n v="126"/>
    <n v="162.54"/>
    <n v="882"/>
    <n v="1137.78"/>
    <x v="19"/>
    <x v="8"/>
    <x v="0"/>
  </r>
  <r>
    <d v="2021-09-27T00:00:00"/>
    <x v="13"/>
    <n v="1"/>
    <x v="2"/>
    <x v="1"/>
    <n v="0"/>
    <x v="13"/>
    <x v="4"/>
    <x v="2"/>
    <n v="55"/>
    <n v="58.3"/>
    <n v="55"/>
    <n v="58.3"/>
    <x v="13"/>
    <x v="8"/>
    <x v="0"/>
  </r>
  <r>
    <d v="2021-09-30T00:00:00"/>
    <x v="9"/>
    <n v="9"/>
    <x v="1"/>
    <x v="0"/>
    <n v="0"/>
    <x v="9"/>
    <x v="2"/>
    <x v="1"/>
    <n v="112"/>
    <n v="146.72"/>
    <n v="1008"/>
    <n v="1320.48"/>
    <x v="24"/>
    <x v="8"/>
    <x v="0"/>
  </r>
  <r>
    <d v="2021-09-30T00:00:00"/>
    <x v="15"/>
    <n v="5"/>
    <x v="1"/>
    <x v="0"/>
    <n v="0"/>
    <x v="15"/>
    <x v="3"/>
    <x v="1"/>
    <n v="75"/>
    <n v="85.5"/>
    <n v="375"/>
    <n v="427.5"/>
    <x v="24"/>
    <x v="8"/>
    <x v="0"/>
  </r>
  <r>
    <d v="2021-10-01T00:00:00"/>
    <x v="28"/>
    <n v="14"/>
    <x v="1"/>
    <x v="1"/>
    <n v="0"/>
    <x v="28"/>
    <x v="4"/>
    <x v="0"/>
    <n v="148"/>
    <n v="201.28"/>
    <n v="2072"/>
    <n v="2817.92"/>
    <x v="0"/>
    <x v="9"/>
    <x v="0"/>
  </r>
  <r>
    <d v="2021-10-02T00:00:00"/>
    <x v="9"/>
    <n v="15"/>
    <x v="2"/>
    <x v="0"/>
    <n v="0"/>
    <x v="9"/>
    <x v="2"/>
    <x v="1"/>
    <n v="112"/>
    <n v="146.72"/>
    <n v="1680"/>
    <n v="2200.8000000000002"/>
    <x v="1"/>
    <x v="9"/>
    <x v="0"/>
  </r>
  <r>
    <d v="2021-10-03T00:00:00"/>
    <x v="40"/>
    <n v="9"/>
    <x v="2"/>
    <x v="0"/>
    <n v="0"/>
    <x v="40"/>
    <x v="2"/>
    <x v="0"/>
    <n v="150"/>
    <n v="210"/>
    <n v="1350"/>
    <n v="1890"/>
    <x v="2"/>
    <x v="9"/>
    <x v="0"/>
  </r>
  <r>
    <d v="2021-10-06T00:00:00"/>
    <x v="4"/>
    <n v="1"/>
    <x v="2"/>
    <x v="0"/>
    <n v="0"/>
    <x v="4"/>
    <x v="4"/>
    <x v="3"/>
    <n v="5"/>
    <n v="6.7"/>
    <n v="5"/>
    <n v="6.7"/>
    <x v="16"/>
    <x v="9"/>
    <x v="0"/>
  </r>
  <r>
    <d v="2021-10-06T00:00:00"/>
    <x v="43"/>
    <n v="12"/>
    <x v="1"/>
    <x v="0"/>
    <n v="0"/>
    <x v="43"/>
    <x v="4"/>
    <x v="1"/>
    <n v="90"/>
    <n v="96.3"/>
    <n v="1080"/>
    <n v="1155.5999999999999"/>
    <x v="16"/>
    <x v="9"/>
    <x v="0"/>
  </r>
  <r>
    <d v="2021-10-07T00:00:00"/>
    <x v="42"/>
    <n v="6"/>
    <x v="2"/>
    <x v="1"/>
    <n v="0"/>
    <x v="42"/>
    <x v="4"/>
    <x v="3"/>
    <n v="18"/>
    <n v="24.66"/>
    <n v="108"/>
    <n v="147.96"/>
    <x v="20"/>
    <x v="9"/>
    <x v="0"/>
  </r>
  <r>
    <d v="2021-10-09T00:00:00"/>
    <x v="1"/>
    <n v="5"/>
    <x v="2"/>
    <x v="1"/>
    <n v="0"/>
    <x v="1"/>
    <x v="1"/>
    <x v="1"/>
    <n v="72"/>
    <n v="79.92"/>
    <n v="360"/>
    <n v="399.6"/>
    <x v="4"/>
    <x v="9"/>
    <x v="0"/>
  </r>
  <r>
    <d v="2021-10-09T00:00:00"/>
    <x v="18"/>
    <n v="11"/>
    <x v="1"/>
    <x v="1"/>
    <n v="0"/>
    <x v="18"/>
    <x v="4"/>
    <x v="1"/>
    <n v="89"/>
    <n v="117.48"/>
    <n v="979"/>
    <n v="1292.28"/>
    <x v="4"/>
    <x v="9"/>
    <x v="0"/>
  </r>
  <r>
    <d v="2021-10-10T00:00:00"/>
    <x v="4"/>
    <n v="14"/>
    <x v="2"/>
    <x v="1"/>
    <n v="0"/>
    <x v="4"/>
    <x v="4"/>
    <x v="3"/>
    <n v="5"/>
    <n v="6.7"/>
    <n v="70"/>
    <n v="93.8"/>
    <x v="26"/>
    <x v="9"/>
    <x v="0"/>
  </r>
  <r>
    <d v="2021-10-11T00:00:00"/>
    <x v="31"/>
    <n v="15"/>
    <x v="2"/>
    <x v="1"/>
    <n v="0"/>
    <x v="31"/>
    <x v="2"/>
    <x v="2"/>
    <n v="44"/>
    <n v="48.4"/>
    <n v="660"/>
    <n v="726"/>
    <x v="5"/>
    <x v="9"/>
    <x v="0"/>
  </r>
  <r>
    <d v="2021-10-12T00:00:00"/>
    <x v="26"/>
    <n v="8"/>
    <x v="1"/>
    <x v="0"/>
    <n v="0"/>
    <x v="26"/>
    <x v="4"/>
    <x v="2"/>
    <n v="48"/>
    <n v="57.120000000000005"/>
    <n v="384"/>
    <n v="456.96000000000004"/>
    <x v="6"/>
    <x v="9"/>
    <x v="0"/>
  </r>
  <r>
    <d v="2021-10-17T00:00:00"/>
    <x v="16"/>
    <n v="13"/>
    <x v="2"/>
    <x v="0"/>
    <n v="0"/>
    <x v="16"/>
    <x v="3"/>
    <x v="1"/>
    <n v="98"/>
    <n v="103.88"/>
    <n v="1274"/>
    <n v="1350.44"/>
    <x v="30"/>
    <x v="9"/>
    <x v="0"/>
  </r>
  <r>
    <d v="2021-10-18T00:00:00"/>
    <x v="7"/>
    <n v="6"/>
    <x v="1"/>
    <x v="1"/>
    <n v="0"/>
    <x v="7"/>
    <x v="0"/>
    <x v="3"/>
    <n v="7"/>
    <n v="8.33"/>
    <n v="42"/>
    <n v="49.980000000000004"/>
    <x v="7"/>
    <x v="9"/>
    <x v="0"/>
  </r>
  <r>
    <d v="2021-10-18T00:00:00"/>
    <x v="32"/>
    <n v="13"/>
    <x v="1"/>
    <x v="1"/>
    <n v="0"/>
    <x v="32"/>
    <x v="0"/>
    <x v="0"/>
    <n v="126"/>
    <n v="162.54"/>
    <n v="1638"/>
    <n v="2113.02"/>
    <x v="7"/>
    <x v="9"/>
    <x v="0"/>
  </r>
  <r>
    <d v="2021-10-22T00:00:00"/>
    <x v="31"/>
    <n v="7"/>
    <x v="2"/>
    <x v="1"/>
    <n v="0"/>
    <x v="31"/>
    <x v="2"/>
    <x v="2"/>
    <n v="44"/>
    <n v="48.4"/>
    <n v="308"/>
    <n v="338.8"/>
    <x v="18"/>
    <x v="9"/>
    <x v="0"/>
  </r>
  <r>
    <d v="2021-10-22T00:00:00"/>
    <x v="0"/>
    <n v="13"/>
    <x v="1"/>
    <x v="1"/>
    <n v="0"/>
    <x v="0"/>
    <x v="0"/>
    <x v="0"/>
    <n v="144"/>
    <n v="156.96"/>
    <n v="1872"/>
    <n v="2040.48"/>
    <x v="18"/>
    <x v="9"/>
    <x v="0"/>
  </r>
  <r>
    <d v="2021-10-22T00:00:00"/>
    <x v="37"/>
    <n v="1"/>
    <x v="2"/>
    <x v="1"/>
    <n v="0"/>
    <x v="37"/>
    <x v="3"/>
    <x v="3"/>
    <n v="6"/>
    <n v="7.8599999999999994"/>
    <n v="6"/>
    <n v="7.8599999999999994"/>
    <x v="18"/>
    <x v="9"/>
    <x v="0"/>
  </r>
  <r>
    <d v="2021-10-24T00:00:00"/>
    <x v="31"/>
    <n v="3"/>
    <x v="0"/>
    <x v="1"/>
    <n v="0"/>
    <x v="31"/>
    <x v="2"/>
    <x v="2"/>
    <n v="44"/>
    <n v="48.4"/>
    <n v="132"/>
    <n v="145.19999999999999"/>
    <x v="27"/>
    <x v="9"/>
    <x v="0"/>
  </r>
  <r>
    <d v="2021-10-25T00:00:00"/>
    <x v="11"/>
    <n v="9"/>
    <x v="1"/>
    <x v="1"/>
    <n v="0"/>
    <x v="11"/>
    <x v="1"/>
    <x v="1"/>
    <n v="76"/>
    <n v="82.08"/>
    <n v="684"/>
    <n v="738.72"/>
    <x v="11"/>
    <x v="9"/>
    <x v="0"/>
  </r>
  <r>
    <d v="2021-10-26T00:00:00"/>
    <x v="3"/>
    <n v="6"/>
    <x v="0"/>
    <x v="1"/>
    <n v="0"/>
    <x v="3"/>
    <x v="3"/>
    <x v="2"/>
    <n v="44"/>
    <n v="48.84"/>
    <n v="264"/>
    <n v="293.04000000000002"/>
    <x v="12"/>
    <x v="9"/>
    <x v="0"/>
  </r>
  <r>
    <d v="2021-10-28T00:00:00"/>
    <x v="25"/>
    <n v="1"/>
    <x v="2"/>
    <x v="1"/>
    <n v="0"/>
    <x v="25"/>
    <x v="3"/>
    <x v="1"/>
    <n v="83"/>
    <n v="94.62"/>
    <n v="83"/>
    <n v="94.62"/>
    <x v="14"/>
    <x v="9"/>
    <x v="0"/>
  </r>
  <r>
    <d v="2021-10-29T00:00:00"/>
    <x v="1"/>
    <n v="14"/>
    <x v="1"/>
    <x v="0"/>
    <n v="0"/>
    <x v="1"/>
    <x v="1"/>
    <x v="1"/>
    <n v="72"/>
    <n v="79.92"/>
    <n v="1008"/>
    <n v="1118.8800000000001"/>
    <x v="28"/>
    <x v="9"/>
    <x v="0"/>
  </r>
  <r>
    <d v="2021-10-31T00:00:00"/>
    <x v="32"/>
    <n v="6"/>
    <x v="1"/>
    <x v="1"/>
    <n v="0"/>
    <x v="32"/>
    <x v="0"/>
    <x v="0"/>
    <n v="126"/>
    <n v="162.54"/>
    <n v="756"/>
    <n v="975.24"/>
    <x v="25"/>
    <x v="9"/>
    <x v="0"/>
  </r>
  <r>
    <d v="2021-11-03T00:00:00"/>
    <x v="2"/>
    <n v="12"/>
    <x v="2"/>
    <x v="1"/>
    <n v="0"/>
    <x v="2"/>
    <x v="2"/>
    <x v="1"/>
    <n v="112"/>
    <n v="122.08"/>
    <n v="1344"/>
    <n v="1464.96"/>
    <x v="2"/>
    <x v="10"/>
    <x v="0"/>
  </r>
  <r>
    <d v="2021-11-06T00:00:00"/>
    <x v="43"/>
    <n v="10"/>
    <x v="2"/>
    <x v="0"/>
    <n v="0"/>
    <x v="43"/>
    <x v="4"/>
    <x v="1"/>
    <n v="90"/>
    <n v="96.3"/>
    <n v="900"/>
    <n v="963"/>
    <x v="16"/>
    <x v="10"/>
    <x v="0"/>
  </r>
  <r>
    <d v="2021-11-08T00:00:00"/>
    <x v="36"/>
    <n v="15"/>
    <x v="2"/>
    <x v="0"/>
    <n v="0"/>
    <x v="36"/>
    <x v="3"/>
    <x v="2"/>
    <n v="43"/>
    <n v="47.730000000000004"/>
    <n v="645"/>
    <n v="715.95"/>
    <x v="21"/>
    <x v="10"/>
    <x v="0"/>
  </r>
  <r>
    <d v="2021-11-10T00:00:00"/>
    <x v="10"/>
    <n v="6"/>
    <x v="1"/>
    <x v="1"/>
    <n v="0"/>
    <x v="10"/>
    <x v="1"/>
    <x v="0"/>
    <n v="120"/>
    <n v="162"/>
    <n v="720"/>
    <n v="972"/>
    <x v="26"/>
    <x v="10"/>
    <x v="0"/>
  </r>
  <r>
    <d v="2021-11-11T00:00:00"/>
    <x v="17"/>
    <n v="12"/>
    <x v="0"/>
    <x v="0"/>
    <n v="0"/>
    <x v="17"/>
    <x v="1"/>
    <x v="1"/>
    <n v="90"/>
    <n v="115.2"/>
    <n v="1080"/>
    <n v="1382.4"/>
    <x v="5"/>
    <x v="10"/>
    <x v="0"/>
  </r>
  <r>
    <d v="2021-11-12T00:00:00"/>
    <x v="20"/>
    <n v="3"/>
    <x v="1"/>
    <x v="1"/>
    <n v="0"/>
    <x v="20"/>
    <x v="2"/>
    <x v="0"/>
    <n v="148"/>
    <n v="164.28"/>
    <n v="444"/>
    <n v="492.84000000000003"/>
    <x v="6"/>
    <x v="10"/>
    <x v="0"/>
  </r>
  <r>
    <d v="2021-11-20T00:00:00"/>
    <x v="13"/>
    <n v="14"/>
    <x v="1"/>
    <x v="0"/>
    <n v="0"/>
    <x v="13"/>
    <x v="4"/>
    <x v="2"/>
    <n v="55"/>
    <n v="58.3"/>
    <n v="770"/>
    <n v="816.19999999999993"/>
    <x v="9"/>
    <x v="10"/>
    <x v="0"/>
  </r>
  <r>
    <d v="2021-11-20T00:00:00"/>
    <x v="25"/>
    <n v="11"/>
    <x v="1"/>
    <x v="1"/>
    <n v="0"/>
    <x v="25"/>
    <x v="3"/>
    <x v="1"/>
    <n v="83"/>
    <n v="94.62"/>
    <n v="913"/>
    <n v="1040.8200000000002"/>
    <x v="9"/>
    <x v="10"/>
    <x v="0"/>
  </r>
  <r>
    <d v="2021-11-21T00:00:00"/>
    <x v="9"/>
    <n v="1"/>
    <x v="0"/>
    <x v="0"/>
    <n v="0"/>
    <x v="9"/>
    <x v="2"/>
    <x v="1"/>
    <n v="112"/>
    <n v="146.72"/>
    <n v="112"/>
    <n v="146.72"/>
    <x v="10"/>
    <x v="10"/>
    <x v="0"/>
  </r>
  <r>
    <d v="2021-11-21T00:00:00"/>
    <x v="15"/>
    <n v="1"/>
    <x v="1"/>
    <x v="1"/>
    <n v="0"/>
    <x v="15"/>
    <x v="3"/>
    <x v="1"/>
    <n v="75"/>
    <n v="85.5"/>
    <n v="75"/>
    <n v="85.5"/>
    <x v="10"/>
    <x v="10"/>
    <x v="0"/>
  </r>
  <r>
    <d v="2021-11-27T00:00:00"/>
    <x v="35"/>
    <n v="8"/>
    <x v="1"/>
    <x v="0"/>
    <n v="0"/>
    <x v="35"/>
    <x v="2"/>
    <x v="1"/>
    <n v="73"/>
    <n v="94.17"/>
    <n v="584"/>
    <n v="753.36"/>
    <x v="13"/>
    <x v="10"/>
    <x v="0"/>
  </r>
  <r>
    <d v="2021-11-28T00:00:00"/>
    <x v="17"/>
    <n v="2"/>
    <x v="2"/>
    <x v="1"/>
    <n v="0"/>
    <x v="17"/>
    <x v="1"/>
    <x v="1"/>
    <n v="90"/>
    <n v="115.2"/>
    <n v="180"/>
    <n v="230.4"/>
    <x v="14"/>
    <x v="10"/>
    <x v="0"/>
  </r>
  <r>
    <d v="2021-11-30T00:00:00"/>
    <x v="34"/>
    <n v="15"/>
    <x v="2"/>
    <x v="0"/>
    <n v="0"/>
    <x v="34"/>
    <x v="1"/>
    <x v="3"/>
    <n v="37"/>
    <n v="42.55"/>
    <n v="555"/>
    <n v="638.25"/>
    <x v="24"/>
    <x v="10"/>
    <x v="0"/>
  </r>
  <r>
    <d v="2021-12-02T00:00:00"/>
    <x v="21"/>
    <n v="10"/>
    <x v="2"/>
    <x v="1"/>
    <n v="0"/>
    <x v="21"/>
    <x v="2"/>
    <x v="3"/>
    <n v="13"/>
    <n v="16.64"/>
    <n v="130"/>
    <n v="166.4"/>
    <x v="1"/>
    <x v="11"/>
    <x v="0"/>
  </r>
  <r>
    <d v="2021-12-03T00:00:00"/>
    <x v="13"/>
    <n v="2"/>
    <x v="1"/>
    <x v="1"/>
    <n v="0"/>
    <x v="13"/>
    <x v="4"/>
    <x v="2"/>
    <n v="55"/>
    <n v="58.3"/>
    <n v="110"/>
    <n v="116.6"/>
    <x v="2"/>
    <x v="11"/>
    <x v="0"/>
  </r>
  <r>
    <d v="2021-12-03T00:00:00"/>
    <x v="40"/>
    <n v="8"/>
    <x v="1"/>
    <x v="0"/>
    <n v="0"/>
    <x v="40"/>
    <x v="2"/>
    <x v="0"/>
    <n v="150"/>
    <n v="210"/>
    <n v="1200"/>
    <n v="1680"/>
    <x v="2"/>
    <x v="11"/>
    <x v="0"/>
  </r>
  <r>
    <d v="2021-12-05T00:00:00"/>
    <x v="3"/>
    <n v="15"/>
    <x v="2"/>
    <x v="1"/>
    <n v="0"/>
    <x v="3"/>
    <x v="3"/>
    <x v="2"/>
    <n v="44"/>
    <n v="48.84"/>
    <n v="660"/>
    <n v="732.6"/>
    <x v="15"/>
    <x v="11"/>
    <x v="0"/>
  </r>
  <r>
    <d v="2021-12-05T00:00:00"/>
    <x v="20"/>
    <n v="1"/>
    <x v="2"/>
    <x v="0"/>
    <n v="0"/>
    <x v="20"/>
    <x v="2"/>
    <x v="0"/>
    <n v="148"/>
    <n v="164.28"/>
    <n v="148"/>
    <n v="164.28"/>
    <x v="15"/>
    <x v="11"/>
    <x v="0"/>
  </r>
  <r>
    <d v="2021-12-07T00:00:00"/>
    <x v="2"/>
    <n v="8"/>
    <x v="2"/>
    <x v="0"/>
    <n v="0"/>
    <x v="2"/>
    <x v="2"/>
    <x v="1"/>
    <n v="112"/>
    <n v="122.08"/>
    <n v="896"/>
    <n v="976.64"/>
    <x v="20"/>
    <x v="11"/>
    <x v="0"/>
  </r>
  <r>
    <d v="2021-12-08T00:00:00"/>
    <x v="11"/>
    <n v="14"/>
    <x v="2"/>
    <x v="0"/>
    <n v="0"/>
    <x v="11"/>
    <x v="1"/>
    <x v="1"/>
    <n v="76"/>
    <n v="82.08"/>
    <n v="1064"/>
    <n v="1149.1199999999999"/>
    <x v="21"/>
    <x v="11"/>
    <x v="0"/>
  </r>
  <r>
    <d v="2021-12-14T00:00:00"/>
    <x v="10"/>
    <n v="4"/>
    <x v="2"/>
    <x v="0"/>
    <n v="0"/>
    <x v="10"/>
    <x v="1"/>
    <x v="0"/>
    <n v="120"/>
    <n v="162"/>
    <n v="480"/>
    <n v="648"/>
    <x v="29"/>
    <x v="11"/>
    <x v="0"/>
  </r>
  <r>
    <d v="2021-12-18T00:00:00"/>
    <x v="6"/>
    <n v="2"/>
    <x v="2"/>
    <x v="1"/>
    <n v="0"/>
    <x v="6"/>
    <x v="3"/>
    <x v="1"/>
    <n v="71"/>
    <n v="80.94"/>
    <n v="142"/>
    <n v="161.88"/>
    <x v="7"/>
    <x v="11"/>
    <x v="0"/>
  </r>
  <r>
    <d v="2021-12-18T00:00:00"/>
    <x v="22"/>
    <n v="8"/>
    <x v="1"/>
    <x v="1"/>
    <n v="0"/>
    <x v="22"/>
    <x v="0"/>
    <x v="0"/>
    <n v="121"/>
    <n v="141.57"/>
    <n v="968"/>
    <n v="1132.56"/>
    <x v="7"/>
    <x v="11"/>
    <x v="0"/>
  </r>
  <r>
    <d v="2021-12-19T00:00:00"/>
    <x v="12"/>
    <n v="12"/>
    <x v="2"/>
    <x v="0"/>
    <n v="0"/>
    <x v="12"/>
    <x v="0"/>
    <x v="0"/>
    <n v="141"/>
    <n v="149.46"/>
    <n v="1692"/>
    <n v="1793.52"/>
    <x v="8"/>
    <x v="11"/>
    <x v="0"/>
  </r>
  <r>
    <d v="2021-12-19T00:00:00"/>
    <x v="19"/>
    <n v="3"/>
    <x v="0"/>
    <x v="0"/>
    <n v="0"/>
    <x v="19"/>
    <x v="4"/>
    <x v="2"/>
    <n v="47"/>
    <n v="53.11"/>
    <n v="141"/>
    <n v="159.32999999999998"/>
    <x v="8"/>
    <x v="11"/>
    <x v="0"/>
  </r>
  <r>
    <d v="2021-12-19T00:00:00"/>
    <x v="31"/>
    <n v="10"/>
    <x v="1"/>
    <x v="0"/>
    <n v="0"/>
    <x v="31"/>
    <x v="2"/>
    <x v="2"/>
    <n v="44"/>
    <n v="48.4"/>
    <n v="440"/>
    <n v="484"/>
    <x v="8"/>
    <x v="11"/>
    <x v="0"/>
  </r>
  <r>
    <d v="2021-12-20T00:00:00"/>
    <x v="35"/>
    <n v="14"/>
    <x v="2"/>
    <x v="0"/>
    <n v="0"/>
    <x v="35"/>
    <x v="2"/>
    <x v="1"/>
    <n v="73"/>
    <n v="94.17"/>
    <n v="1022"/>
    <n v="1318.38"/>
    <x v="9"/>
    <x v="11"/>
    <x v="0"/>
  </r>
  <r>
    <d v="2021-12-21T00:00:00"/>
    <x v="42"/>
    <n v="10"/>
    <x v="1"/>
    <x v="1"/>
    <n v="0"/>
    <x v="42"/>
    <x v="4"/>
    <x v="3"/>
    <n v="18"/>
    <n v="24.66"/>
    <n v="180"/>
    <n v="246.6"/>
    <x v="10"/>
    <x v="11"/>
    <x v="0"/>
  </r>
  <r>
    <d v="2021-12-24T00:00:00"/>
    <x v="10"/>
    <n v="8"/>
    <x v="0"/>
    <x v="1"/>
    <n v="0"/>
    <x v="10"/>
    <x v="1"/>
    <x v="0"/>
    <n v="120"/>
    <n v="162"/>
    <n v="960"/>
    <n v="1296"/>
    <x v="27"/>
    <x v="11"/>
    <x v="0"/>
  </r>
  <r>
    <d v="2021-12-24T00:00:00"/>
    <x v="43"/>
    <n v="8"/>
    <x v="0"/>
    <x v="0"/>
    <n v="0"/>
    <x v="43"/>
    <x v="4"/>
    <x v="1"/>
    <n v="90"/>
    <n v="96.3"/>
    <n v="720"/>
    <n v="770.4"/>
    <x v="27"/>
    <x v="11"/>
    <x v="0"/>
  </r>
  <r>
    <d v="2021-12-26T00:00:00"/>
    <x v="41"/>
    <n v="14"/>
    <x v="1"/>
    <x v="1"/>
    <n v="0"/>
    <x v="41"/>
    <x v="1"/>
    <x v="0"/>
    <n v="138"/>
    <n v="173.88"/>
    <n v="1932"/>
    <n v="2434.3199999999997"/>
    <x v="12"/>
    <x v="11"/>
    <x v="0"/>
  </r>
  <r>
    <d v="2021-12-27T00:00:00"/>
    <x v="19"/>
    <n v="14"/>
    <x v="2"/>
    <x v="1"/>
    <n v="0"/>
    <x v="19"/>
    <x v="4"/>
    <x v="2"/>
    <n v="47"/>
    <n v="53.11"/>
    <n v="658"/>
    <n v="743.54"/>
    <x v="13"/>
    <x v="11"/>
    <x v="0"/>
  </r>
  <r>
    <d v="2021-12-28T00:00:00"/>
    <x v="19"/>
    <n v="6"/>
    <x v="2"/>
    <x v="1"/>
    <n v="0"/>
    <x v="19"/>
    <x v="4"/>
    <x v="2"/>
    <n v="47"/>
    <n v="53.11"/>
    <n v="282"/>
    <n v="318.65999999999997"/>
    <x v="14"/>
    <x v="11"/>
    <x v="0"/>
  </r>
  <r>
    <d v="2021-12-30T00:00:00"/>
    <x v="20"/>
    <n v="13"/>
    <x v="1"/>
    <x v="0"/>
    <n v="0"/>
    <x v="20"/>
    <x v="2"/>
    <x v="0"/>
    <n v="148"/>
    <n v="164.28"/>
    <n v="1924"/>
    <n v="2135.64"/>
    <x v="24"/>
    <x v="11"/>
    <x v="0"/>
  </r>
  <r>
    <d v="2022-01-01T00:00:00"/>
    <x v="22"/>
    <n v="1"/>
    <x v="0"/>
    <x v="1"/>
    <n v="0"/>
    <x v="22"/>
    <x v="0"/>
    <x v="0"/>
    <n v="121"/>
    <n v="141.57"/>
    <n v="121"/>
    <n v="141.57"/>
    <x v="0"/>
    <x v="0"/>
    <x v="1"/>
  </r>
  <r>
    <d v="2022-01-02T00:00:00"/>
    <x v="20"/>
    <n v="7"/>
    <x v="2"/>
    <x v="1"/>
    <n v="0"/>
    <x v="20"/>
    <x v="2"/>
    <x v="0"/>
    <n v="148"/>
    <n v="164.28"/>
    <n v="1036"/>
    <n v="1149.96"/>
    <x v="1"/>
    <x v="0"/>
    <x v="1"/>
  </r>
  <r>
    <d v="2022-01-02T00:00:00"/>
    <x v="27"/>
    <n v="2"/>
    <x v="1"/>
    <x v="1"/>
    <n v="0"/>
    <x v="27"/>
    <x v="2"/>
    <x v="3"/>
    <n v="12"/>
    <n v="15.719999999999999"/>
    <n v="24"/>
    <n v="31.439999999999998"/>
    <x v="1"/>
    <x v="0"/>
    <x v="1"/>
  </r>
  <r>
    <d v="2022-01-02T00:00:00"/>
    <x v="38"/>
    <n v="1"/>
    <x v="2"/>
    <x v="1"/>
    <n v="0"/>
    <x v="38"/>
    <x v="4"/>
    <x v="1"/>
    <n v="95"/>
    <n v="119.7"/>
    <n v="95"/>
    <n v="119.7"/>
    <x v="1"/>
    <x v="0"/>
    <x v="1"/>
  </r>
  <r>
    <d v="2022-01-03T00:00:00"/>
    <x v="23"/>
    <n v="9"/>
    <x v="2"/>
    <x v="1"/>
    <n v="0"/>
    <x v="23"/>
    <x v="1"/>
    <x v="1"/>
    <n v="67"/>
    <n v="83.08"/>
    <n v="603"/>
    <n v="747.72"/>
    <x v="2"/>
    <x v="0"/>
    <x v="1"/>
  </r>
  <r>
    <d v="2022-01-04T00:00:00"/>
    <x v="35"/>
    <n v="8"/>
    <x v="2"/>
    <x v="0"/>
    <n v="0"/>
    <x v="35"/>
    <x v="2"/>
    <x v="1"/>
    <n v="73"/>
    <n v="94.17"/>
    <n v="584"/>
    <n v="753.36"/>
    <x v="3"/>
    <x v="0"/>
    <x v="1"/>
  </r>
  <r>
    <d v="2022-01-04T00:00:00"/>
    <x v="19"/>
    <n v="1"/>
    <x v="1"/>
    <x v="0"/>
    <n v="0"/>
    <x v="19"/>
    <x v="4"/>
    <x v="2"/>
    <n v="47"/>
    <n v="53.11"/>
    <n v="47"/>
    <n v="53.11"/>
    <x v="3"/>
    <x v="0"/>
    <x v="1"/>
  </r>
  <r>
    <d v="2022-01-09T00:00:00"/>
    <x v="18"/>
    <n v="12"/>
    <x v="2"/>
    <x v="0"/>
    <n v="0"/>
    <x v="18"/>
    <x v="4"/>
    <x v="1"/>
    <n v="89"/>
    <n v="117.48"/>
    <n v="1068"/>
    <n v="1409.76"/>
    <x v="4"/>
    <x v="0"/>
    <x v="1"/>
  </r>
  <r>
    <d v="2022-01-10T00:00:00"/>
    <x v="13"/>
    <n v="14"/>
    <x v="1"/>
    <x v="0"/>
    <n v="0"/>
    <x v="13"/>
    <x v="4"/>
    <x v="2"/>
    <n v="55"/>
    <n v="58.3"/>
    <n v="770"/>
    <n v="816.19999999999993"/>
    <x v="26"/>
    <x v="0"/>
    <x v="1"/>
  </r>
  <r>
    <d v="2022-01-11T00:00:00"/>
    <x v="18"/>
    <n v="2"/>
    <x v="2"/>
    <x v="0"/>
    <n v="0"/>
    <x v="18"/>
    <x v="4"/>
    <x v="1"/>
    <n v="89"/>
    <n v="117.48"/>
    <n v="178"/>
    <n v="234.96"/>
    <x v="5"/>
    <x v="0"/>
    <x v="1"/>
  </r>
  <r>
    <d v="2022-01-13T00:00:00"/>
    <x v="40"/>
    <n v="6"/>
    <x v="1"/>
    <x v="0"/>
    <n v="0"/>
    <x v="40"/>
    <x v="2"/>
    <x v="0"/>
    <n v="150"/>
    <n v="210"/>
    <n v="900"/>
    <n v="1260"/>
    <x v="22"/>
    <x v="0"/>
    <x v="1"/>
  </r>
  <r>
    <d v="2022-01-14T00:00:00"/>
    <x v="31"/>
    <n v="14"/>
    <x v="2"/>
    <x v="0"/>
    <n v="0"/>
    <x v="31"/>
    <x v="2"/>
    <x v="2"/>
    <n v="44"/>
    <n v="48.4"/>
    <n v="616"/>
    <n v="677.6"/>
    <x v="29"/>
    <x v="0"/>
    <x v="1"/>
  </r>
  <r>
    <d v="2022-01-15T00:00:00"/>
    <x v="22"/>
    <n v="10"/>
    <x v="2"/>
    <x v="1"/>
    <n v="0"/>
    <x v="22"/>
    <x v="0"/>
    <x v="0"/>
    <n v="121"/>
    <n v="141.57"/>
    <n v="1210"/>
    <n v="1415.6999999999998"/>
    <x v="17"/>
    <x v="0"/>
    <x v="1"/>
  </r>
  <r>
    <d v="2022-01-16T00:00:00"/>
    <x v="9"/>
    <n v="11"/>
    <x v="1"/>
    <x v="1"/>
    <n v="0"/>
    <x v="9"/>
    <x v="2"/>
    <x v="1"/>
    <n v="112"/>
    <n v="146.72"/>
    <n v="1232"/>
    <n v="1613.92"/>
    <x v="23"/>
    <x v="0"/>
    <x v="1"/>
  </r>
  <r>
    <d v="2022-01-17T00:00:00"/>
    <x v="17"/>
    <n v="4"/>
    <x v="1"/>
    <x v="0"/>
    <n v="0"/>
    <x v="17"/>
    <x v="1"/>
    <x v="1"/>
    <n v="90"/>
    <n v="115.2"/>
    <n v="360"/>
    <n v="460.8"/>
    <x v="30"/>
    <x v="0"/>
    <x v="1"/>
  </r>
  <r>
    <d v="2022-01-18T00:00:00"/>
    <x v="25"/>
    <n v="9"/>
    <x v="0"/>
    <x v="1"/>
    <n v="0"/>
    <x v="25"/>
    <x v="3"/>
    <x v="1"/>
    <n v="83"/>
    <n v="94.62"/>
    <n v="747"/>
    <n v="851.58"/>
    <x v="7"/>
    <x v="0"/>
    <x v="1"/>
  </r>
  <r>
    <d v="2022-01-20T00:00:00"/>
    <x v="32"/>
    <n v="2"/>
    <x v="2"/>
    <x v="1"/>
    <n v="0"/>
    <x v="32"/>
    <x v="0"/>
    <x v="0"/>
    <n v="126"/>
    <n v="162.54"/>
    <n v="252"/>
    <n v="325.08"/>
    <x v="9"/>
    <x v="0"/>
    <x v="1"/>
  </r>
  <r>
    <d v="2022-01-20T00:00:00"/>
    <x v="9"/>
    <n v="7"/>
    <x v="1"/>
    <x v="0"/>
    <n v="0"/>
    <x v="9"/>
    <x v="2"/>
    <x v="1"/>
    <n v="112"/>
    <n v="146.72"/>
    <n v="784"/>
    <n v="1027.04"/>
    <x v="9"/>
    <x v="0"/>
    <x v="1"/>
  </r>
  <r>
    <d v="2022-01-22T00:00:00"/>
    <x v="16"/>
    <n v="6"/>
    <x v="1"/>
    <x v="1"/>
    <n v="0"/>
    <x v="16"/>
    <x v="3"/>
    <x v="1"/>
    <n v="98"/>
    <n v="103.88"/>
    <n v="588"/>
    <n v="623.28"/>
    <x v="18"/>
    <x v="0"/>
    <x v="1"/>
  </r>
  <r>
    <d v="2022-01-23T00:00:00"/>
    <x v="29"/>
    <n v="5"/>
    <x v="0"/>
    <x v="1"/>
    <n v="0"/>
    <x v="29"/>
    <x v="3"/>
    <x v="1"/>
    <n v="105"/>
    <n v="142.80000000000001"/>
    <n v="525"/>
    <n v="714"/>
    <x v="19"/>
    <x v="0"/>
    <x v="1"/>
  </r>
  <r>
    <d v="2022-01-23T00:00:00"/>
    <x v="10"/>
    <n v="8"/>
    <x v="2"/>
    <x v="0"/>
    <n v="0"/>
    <x v="10"/>
    <x v="1"/>
    <x v="0"/>
    <n v="120"/>
    <n v="162"/>
    <n v="960"/>
    <n v="1296"/>
    <x v="19"/>
    <x v="0"/>
    <x v="1"/>
  </r>
  <r>
    <d v="2022-01-24T00:00:00"/>
    <x v="28"/>
    <n v="15"/>
    <x v="1"/>
    <x v="0"/>
    <n v="0"/>
    <x v="28"/>
    <x v="4"/>
    <x v="0"/>
    <n v="148"/>
    <n v="201.28"/>
    <n v="2220"/>
    <n v="3019.2"/>
    <x v="27"/>
    <x v="0"/>
    <x v="1"/>
  </r>
  <r>
    <d v="2022-01-25T00:00:00"/>
    <x v="39"/>
    <n v="14"/>
    <x v="2"/>
    <x v="1"/>
    <n v="0"/>
    <x v="39"/>
    <x v="2"/>
    <x v="0"/>
    <n v="134"/>
    <n v="156.78"/>
    <n v="1876"/>
    <n v="2194.92"/>
    <x v="11"/>
    <x v="0"/>
    <x v="1"/>
  </r>
  <r>
    <d v="2022-01-28T00:00:00"/>
    <x v="21"/>
    <n v="11"/>
    <x v="2"/>
    <x v="0"/>
    <n v="0"/>
    <x v="21"/>
    <x v="2"/>
    <x v="3"/>
    <n v="13"/>
    <n v="16.64"/>
    <n v="143"/>
    <n v="183.04000000000002"/>
    <x v="14"/>
    <x v="0"/>
    <x v="1"/>
  </r>
  <r>
    <d v="2022-01-31T00:00:00"/>
    <x v="12"/>
    <n v="6"/>
    <x v="1"/>
    <x v="1"/>
    <n v="0"/>
    <x v="12"/>
    <x v="0"/>
    <x v="0"/>
    <n v="141"/>
    <n v="149.46"/>
    <n v="846"/>
    <n v="896.76"/>
    <x v="25"/>
    <x v="0"/>
    <x v="1"/>
  </r>
  <r>
    <d v="2022-01-31T00:00:00"/>
    <x v="41"/>
    <n v="9"/>
    <x v="2"/>
    <x v="1"/>
    <n v="0"/>
    <x v="41"/>
    <x v="1"/>
    <x v="0"/>
    <n v="138"/>
    <n v="173.88"/>
    <n v="1242"/>
    <n v="1564.92"/>
    <x v="25"/>
    <x v="0"/>
    <x v="1"/>
  </r>
  <r>
    <d v="2022-02-01T00:00:00"/>
    <x v="24"/>
    <n v="9"/>
    <x v="2"/>
    <x v="1"/>
    <n v="0"/>
    <x v="24"/>
    <x v="3"/>
    <x v="0"/>
    <n v="133"/>
    <n v="155.61000000000001"/>
    <n v="1197"/>
    <n v="1400.4900000000002"/>
    <x v="0"/>
    <x v="1"/>
    <x v="1"/>
  </r>
  <r>
    <d v="2022-02-03T00:00:00"/>
    <x v="9"/>
    <n v="8"/>
    <x v="2"/>
    <x v="0"/>
    <n v="0"/>
    <x v="9"/>
    <x v="2"/>
    <x v="1"/>
    <n v="112"/>
    <n v="146.72"/>
    <n v="896"/>
    <n v="1173.76"/>
    <x v="2"/>
    <x v="1"/>
    <x v="1"/>
  </r>
  <r>
    <d v="2022-02-05T00:00:00"/>
    <x v="30"/>
    <n v="6"/>
    <x v="2"/>
    <x v="1"/>
    <n v="0"/>
    <x v="30"/>
    <x v="2"/>
    <x v="3"/>
    <n v="37"/>
    <n v="49.21"/>
    <n v="222"/>
    <n v="295.26"/>
    <x v="15"/>
    <x v="1"/>
    <x v="1"/>
  </r>
  <r>
    <d v="2022-02-06T00:00:00"/>
    <x v="29"/>
    <n v="6"/>
    <x v="2"/>
    <x v="1"/>
    <n v="0"/>
    <x v="29"/>
    <x v="3"/>
    <x v="1"/>
    <n v="105"/>
    <n v="142.80000000000001"/>
    <n v="630"/>
    <n v="856.80000000000007"/>
    <x v="16"/>
    <x v="1"/>
    <x v="1"/>
  </r>
  <r>
    <d v="2022-02-08T00:00:00"/>
    <x v="24"/>
    <n v="11"/>
    <x v="1"/>
    <x v="1"/>
    <n v="0"/>
    <x v="24"/>
    <x v="3"/>
    <x v="0"/>
    <n v="133"/>
    <n v="155.61000000000001"/>
    <n v="1463"/>
    <n v="1711.71"/>
    <x v="21"/>
    <x v="1"/>
    <x v="1"/>
  </r>
  <r>
    <d v="2022-02-08T00:00:00"/>
    <x v="3"/>
    <n v="3"/>
    <x v="1"/>
    <x v="1"/>
    <n v="0"/>
    <x v="3"/>
    <x v="3"/>
    <x v="2"/>
    <n v="44"/>
    <n v="48.84"/>
    <n v="132"/>
    <n v="146.52000000000001"/>
    <x v="21"/>
    <x v="1"/>
    <x v="1"/>
  </r>
  <r>
    <d v="2022-02-09T00:00:00"/>
    <x v="18"/>
    <n v="14"/>
    <x v="1"/>
    <x v="0"/>
    <n v="0"/>
    <x v="18"/>
    <x v="4"/>
    <x v="1"/>
    <n v="89"/>
    <n v="117.48"/>
    <n v="1246"/>
    <n v="1644.72"/>
    <x v="4"/>
    <x v="1"/>
    <x v="1"/>
  </r>
  <r>
    <d v="2022-02-12T00:00:00"/>
    <x v="20"/>
    <n v="13"/>
    <x v="2"/>
    <x v="1"/>
    <n v="0"/>
    <x v="20"/>
    <x v="2"/>
    <x v="0"/>
    <n v="148"/>
    <n v="164.28"/>
    <n v="1924"/>
    <n v="2135.64"/>
    <x v="6"/>
    <x v="1"/>
    <x v="1"/>
  </r>
  <r>
    <d v="2022-02-14T00:00:00"/>
    <x v="42"/>
    <n v="8"/>
    <x v="1"/>
    <x v="1"/>
    <n v="0"/>
    <x v="42"/>
    <x v="4"/>
    <x v="3"/>
    <n v="18"/>
    <n v="24.66"/>
    <n v="144"/>
    <n v="197.28"/>
    <x v="29"/>
    <x v="1"/>
    <x v="1"/>
  </r>
  <r>
    <d v="2022-02-14T00:00:00"/>
    <x v="33"/>
    <n v="3"/>
    <x v="2"/>
    <x v="1"/>
    <n v="0"/>
    <x v="33"/>
    <x v="4"/>
    <x v="3"/>
    <n v="37"/>
    <n v="41.81"/>
    <n v="111"/>
    <n v="125.43"/>
    <x v="29"/>
    <x v="1"/>
    <x v="1"/>
  </r>
  <r>
    <d v="2022-02-16T00:00:00"/>
    <x v="18"/>
    <n v="1"/>
    <x v="1"/>
    <x v="1"/>
    <n v="0"/>
    <x v="18"/>
    <x v="4"/>
    <x v="1"/>
    <n v="89"/>
    <n v="117.48"/>
    <n v="89"/>
    <n v="117.48"/>
    <x v="23"/>
    <x v="1"/>
    <x v="1"/>
  </r>
  <r>
    <d v="2022-02-19T00:00:00"/>
    <x v="29"/>
    <n v="13"/>
    <x v="1"/>
    <x v="1"/>
    <n v="0"/>
    <x v="29"/>
    <x v="3"/>
    <x v="1"/>
    <n v="105"/>
    <n v="142.80000000000001"/>
    <n v="1365"/>
    <n v="1856.4"/>
    <x v="8"/>
    <x v="1"/>
    <x v="1"/>
  </r>
  <r>
    <d v="2022-02-20T00:00:00"/>
    <x v="35"/>
    <n v="6"/>
    <x v="2"/>
    <x v="1"/>
    <n v="0"/>
    <x v="35"/>
    <x v="2"/>
    <x v="1"/>
    <n v="73"/>
    <n v="94.17"/>
    <n v="438"/>
    <n v="565.02"/>
    <x v="9"/>
    <x v="1"/>
    <x v="1"/>
  </r>
  <r>
    <d v="2022-02-23T00:00:00"/>
    <x v="2"/>
    <n v="6"/>
    <x v="1"/>
    <x v="0"/>
    <n v="0"/>
    <x v="2"/>
    <x v="2"/>
    <x v="1"/>
    <n v="112"/>
    <n v="122.08"/>
    <n v="672"/>
    <n v="732.48"/>
    <x v="19"/>
    <x v="1"/>
    <x v="1"/>
  </r>
  <r>
    <d v="2022-02-23T00:00:00"/>
    <x v="21"/>
    <n v="15"/>
    <x v="1"/>
    <x v="1"/>
    <n v="0"/>
    <x v="21"/>
    <x v="2"/>
    <x v="3"/>
    <n v="13"/>
    <n v="16.64"/>
    <n v="195"/>
    <n v="249.60000000000002"/>
    <x v="19"/>
    <x v="1"/>
    <x v="1"/>
  </r>
  <r>
    <d v="2022-02-23T00:00:00"/>
    <x v="43"/>
    <n v="8"/>
    <x v="2"/>
    <x v="0"/>
    <n v="0"/>
    <x v="43"/>
    <x v="4"/>
    <x v="1"/>
    <n v="90"/>
    <n v="96.3"/>
    <n v="720"/>
    <n v="770.4"/>
    <x v="19"/>
    <x v="1"/>
    <x v="1"/>
  </r>
  <r>
    <d v="2022-02-27T00:00:00"/>
    <x v="35"/>
    <n v="7"/>
    <x v="2"/>
    <x v="1"/>
    <n v="0"/>
    <x v="35"/>
    <x v="2"/>
    <x v="1"/>
    <n v="73"/>
    <n v="94.17"/>
    <n v="511"/>
    <n v="659.19"/>
    <x v="13"/>
    <x v="1"/>
    <x v="1"/>
  </r>
  <r>
    <d v="2022-02-27T00:00:00"/>
    <x v="24"/>
    <n v="15"/>
    <x v="2"/>
    <x v="0"/>
    <n v="0"/>
    <x v="24"/>
    <x v="3"/>
    <x v="0"/>
    <n v="133"/>
    <n v="155.61000000000001"/>
    <n v="1995"/>
    <n v="2334.15"/>
    <x v="13"/>
    <x v="1"/>
    <x v="1"/>
  </r>
  <r>
    <d v="2022-02-28T00:00:00"/>
    <x v="8"/>
    <n v="15"/>
    <x v="2"/>
    <x v="1"/>
    <n v="0"/>
    <x v="8"/>
    <x v="1"/>
    <x v="1"/>
    <n v="67"/>
    <n v="85.76"/>
    <n v="1005"/>
    <n v="1286.4000000000001"/>
    <x v="14"/>
    <x v="1"/>
    <x v="1"/>
  </r>
  <r>
    <d v="2022-03-04T00:00:00"/>
    <x v="42"/>
    <n v="13"/>
    <x v="0"/>
    <x v="0"/>
    <n v="0"/>
    <x v="42"/>
    <x v="4"/>
    <x v="3"/>
    <n v="18"/>
    <n v="24.66"/>
    <n v="234"/>
    <n v="320.58"/>
    <x v="3"/>
    <x v="2"/>
    <x v="1"/>
  </r>
  <r>
    <d v="2022-03-06T00:00:00"/>
    <x v="3"/>
    <n v="2"/>
    <x v="2"/>
    <x v="1"/>
    <n v="0"/>
    <x v="3"/>
    <x v="3"/>
    <x v="2"/>
    <n v="44"/>
    <n v="48.84"/>
    <n v="88"/>
    <n v="97.68"/>
    <x v="16"/>
    <x v="2"/>
    <x v="1"/>
  </r>
  <r>
    <d v="2022-03-07T00:00:00"/>
    <x v="6"/>
    <n v="1"/>
    <x v="2"/>
    <x v="1"/>
    <n v="0"/>
    <x v="6"/>
    <x v="3"/>
    <x v="1"/>
    <n v="71"/>
    <n v="80.94"/>
    <n v="71"/>
    <n v="80.94"/>
    <x v="20"/>
    <x v="2"/>
    <x v="1"/>
  </r>
  <r>
    <d v="2022-03-08T00:00:00"/>
    <x v="11"/>
    <n v="6"/>
    <x v="2"/>
    <x v="0"/>
    <n v="0"/>
    <x v="11"/>
    <x v="1"/>
    <x v="1"/>
    <n v="76"/>
    <n v="82.08"/>
    <n v="456"/>
    <n v="492.48"/>
    <x v="21"/>
    <x v="2"/>
    <x v="1"/>
  </r>
  <r>
    <d v="2022-03-09T00:00:00"/>
    <x v="28"/>
    <n v="3"/>
    <x v="2"/>
    <x v="0"/>
    <n v="0"/>
    <x v="28"/>
    <x v="4"/>
    <x v="0"/>
    <n v="148"/>
    <n v="201.28"/>
    <n v="444"/>
    <n v="603.84"/>
    <x v="4"/>
    <x v="2"/>
    <x v="1"/>
  </r>
  <r>
    <d v="2022-03-09T00:00:00"/>
    <x v="3"/>
    <n v="11"/>
    <x v="1"/>
    <x v="1"/>
    <n v="0"/>
    <x v="3"/>
    <x v="3"/>
    <x v="2"/>
    <n v="44"/>
    <n v="48.84"/>
    <n v="484"/>
    <n v="537.24"/>
    <x v="4"/>
    <x v="2"/>
    <x v="1"/>
  </r>
  <r>
    <d v="2022-03-10T00:00:00"/>
    <x v="38"/>
    <n v="12"/>
    <x v="0"/>
    <x v="0"/>
    <n v="0"/>
    <x v="38"/>
    <x v="4"/>
    <x v="1"/>
    <n v="95"/>
    <n v="119.7"/>
    <n v="1140"/>
    <n v="1436.4"/>
    <x v="26"/>
    <x v="2"/>
    <x v="1"/>
  </r>
  <r>
    <d v="2022-03-14T00:00:00"/>
    <x v="21"/>
    <n v="2"/>
    <x v="2"/>
    <x v="1"/>
    <n v="0"/>
    <x v="21"/>
    <x v="2"/>
    <x v="3"/>
    <n v="13"/>
    <n v="16.64"/>
    <n v="26"/>
    <n v="33.28"/>
    <x v="29"/>
    <x v="2"/>
    <x v="1"/>
  </r>
  <r>
    <d v="2022-03-14T00:00:00"/>
    <x v="42"/>
    <n v="13"/>
    <x v="2"/>
    <x v="0"/>
    <n v="0"/>
    <x v="42"/>
    <x v="4"/>
    <x v="3"/>
    <n v="18"/>
    <n v="24.66"/>
    <n v="234"/>
    <n v="320.58"/>
    <x v="29"/>
    <x v="2"/>
    <x v="1"/>
  </r>
  <r>
    <d v="2022-03-18T00:00:00"/>
    <x v="40"/>
    <n v="2"/>
    <x v="1"/>
    <x v="1"/>
    <n v="0"/>
    <x v="40"/>
    <x v="2"/>
    <x v="0"/>
    <n v="150"/>
    <n v="210"/>
    <n v="300"/>
    <n v="420"/>
    <x v="7"/>
    <x v="2"/>
    <x v="1"/>
  </r>
  <r>
    <d v="2022-03-18T00:00:00"/>
    <x v="26"/>
    <n v="10"/>
    <x v="2"/>
    <x v="1"/>
    <n v="0"/>
    <x v="26"/>
    <x v="4"/>
    <x v="2"/>
    <n v="48"/>
    <n v="57.120000000000005"/>
    <n v="480"/>
    <n v="571.20000000000005"/>
    <x v="7"/>
    <x v="2"/>
    <x v="1"/>
  </r>
  <r>
    <d v="2022-03-19T00:00:00"/>
    <x v="41"/>
    <n v="6"/>
    <x v="0"/>
    <x v="1"/>
    <n v="0"/>
    <x v="41"/>
    <x v="1"/>
    <x v="0"/>
    <n v="138"/>
    <n v="173.88"/>
    <n v="828"/>
    <n v="1043.28"/>
    <x v="8"/>
    <x v="2"/>
    <x v="1"/>
  </r>
  <r>
    <d v="2022-03-23T00:00:00"/>
    <x v="18"/>
    <n v="9"/>
    <x v="2"/>
    <x v="1"/>
    <n v="0"/>
    <x v="18"/>
    <x v="4"/>
    <x v="1"/>
    <n v="89"/>
    <n v="117.48"/>
    <n v="801"/>
    <n v="1057.32"/>
    <x v="19"/>
    <x v="2"/>
    <x v="1"/>
  </r>
  <r>
    <d v="2022-03-25T00:00:00"/>
    <x v="16"/>
    <n v="2"/>
    <x v="0"/>
    <x v="0"/>
    <n v="0"/>
    <x v="16"/>
    <x v="3"/>
    <x v="1"/>
    <n v="98"/>
    <n v="103.88"/>
    <n v="196"/>
    <n v="207.76"/>
    <x v="11"/>
    <x v="2"/>
    <x v="1"/>
  </r>
  <r>
    <d v="2022-03-25T00:00:00"/>
    <x v="28"/>
    <n v="11"/>
    <x v="2"/>
    <x v="0"/>
    <n v="0"/>
    <x v="28"/>
    <x v="4"/>
    <x v="0"/>
    <n v="148"/>
    <n v="201.28"/>
    <n v="1628"/>
    <n v="2214.08"/>
    <x v="11"/>
    <x v="2"/>
    <x v="1"/>
  </r>
  <r>
    <d v="2022-03-29T00:00:00"/>
    <x v="18"/>
    <n v="12"/>
    <x v="1"/>
    <x v="0"/>
    <n v="0"/>
    <x v="18"/>
    <x v="4"/>
    <x v="1"/>
    <n v="89"/>
    <n v="117.48"/>
    <n v="1068"/>
    <n v="1409.76"/>
    <x v="28"/>
    <x v="2"/>
    <x v="1"/>
  </r>
  <r>
    <d v="2022-03-30T00:00:00"/>
    <x v="16"/>
    <n v="13"/>
    <x v="1"/>
    <x v="1"/>
    <n v="0"/>
    <x v="16"/>
    <x v="3"/>
    <x v="1"/>
    <n v="98"/>
    <n v="103.88"/>
    <n v="1274"/>
    <n v="1350.44"/>
    <x v="24"/>
    <x v="2"/>
    <x v="1"/>
  </r>
  <r>
    <d v="2022-04-01T00:00:00"/>
    <x v="29"/>
    <n v="2"/>
    <x v="1"/>
    <x v="1"/>
    <n v="0"/>
    <x v="29"/>
    <x v="3"/>
    <x v="1"/>
    <n v="105"/>
    <n v="142.80000000000001"/>
    <n v="210"/>
    <n v="285.60000000000002"/>
    <x v="0"/>
    <x v="3"/>
    <x v="1"/>
  </r>
  <r>
    <d v="2022-04-02T00:00:00"/>
    <x v="29"/>
    <n v="3"/>
    <x v="2"/>
    <x v="1"/>
    <n v="0"/>
    <x v="29"/>
    <x v="3"/>
    <x v="1"/>
    <n v="105"/>
    <n v="142.80000000000001"/>
    <n v="315"/>
    <n v="428.40000000000003"/>
    <x v="1"/>
    <x v="3"/>
    <x v="1"/>
  </r>
  <r>
    <d v="2022-04-06T00:00:00"/>
    <x v="17"/>
    <n v="2"/>
    <x v="0"/>
    <x v="1"/>
    <n v="0"/>
    <x v="17"/>
    <x v="1"/>
    <x v="1"/>
    <n v="90"/>
    <n v="115.2"/>
    <n v="180"/>
    <n v="230.4"/>
    <x v="16"/>
    <x v="3"/>
    <x v="1"/>
  </r>
  <r>
    <d v="2022-04-07T00:00:00"/>
    <x v="42"/>
    <n v="7"/>
    <x v="2"/>
    <x v="0"/>
    <n v="0"/>
    <x v="42"/>
    <x v="4"/>
    <x v="3"/>
    <n v="18"/>
    <n v="24.66"/>
    <n v="126"/>
    <n v="172.62"/>
    <x v="20"/>
    <x v="3"/>
    <x v="1"/>
  </r>
  <r>
    <d v="2022-04-09T00:00:00"/>
    <x v="34"/>
    <n v="12"/>
    <x v="0"/>
    <x v="1"/>
    <n v="0"/>
    <x v="34"/>
    <x v="1"/>
    <x v="3"/>
    <n v="37"/>
    <n v="42.55"/>
    <n v="444"/>
    <n v="510.59999999999997"/>
    <x v="4"/>
    <x v="3"/>
    <x v="1"/>
  </r>
  <r>
    <d v="2022-04-09T00:00:00"/>
    <x v="29"/>
    <n v="9"/>
    <x v="1"/>
    <x v="0"/>
    <n v="0"/>
    <x v="29"/>
    <x v="3"/>
    <x v="1"/>
    <n v="105"/>
    <n v="142.80000000000001"/>
    <n v="945"/>
    <n v="1285.2"/>
    <x v="4"/>
    <x v="3"/>
    <x v="1"/>
  </r>
  <r>
    <d v="2022-04-13T00:00:00"/>
    <x v="21"/>
    <n v="14"/>
    <x v="0"/>
    <x v="0"/>
    <n v="0"/>
    <x v="21"/>
    <x v="2"/>
    <x v="3"/>
    <n v="13"/>
    <n v="16.64"/>
    <n v="182"/>
    <n v="232.96"/>
    <x v="22"/>
    <x v="3"/>
    <x v="1"/>
  </r>
  <r>
    <d v="2022-04-18T00:00:00"/>
    <x v="41"/>
    <n v="9"/>
    <x v="2"/>
    <x v="1"/>
    <n v="0"/>
    <x v="41"/>
    <x v="1"/>
    <x v="0"/>
    <n v="138"/>
    <n v="173.88"/>
    <n v="1242"/>
    <n v="1564.92"/>
    <x v="7"/>
    <x v="3"/>
    <x v="1"/>
  </r>
  <r>
    <d v="2022-04-20T00:00:00"/>
    <x v="30"/>
    <n v="2"/>
    <x v="0"/>
    <x v="0"/>
    <n v="0"/>
    <x v="30"/>
    <x v="2"/>
    <x v="3"/>
    <n v="37"/>
    <n v="49.21"/>
    <n v="74"/>
    <n v="98.42"/>
    <x v="9"/>
    <x v="3"/>
    <x v="1"/>
  </r>
  <r>
    <d v="2022-04-20T00:00:00"/>
    <x v="35"/>
    <n v="4"/>
    <x v="2"/>
    <x v="0"/>
    <n v="0"/>
    <x v="35"/>
    <x v="2"/>
    <x v="1"/>
    <n v="73"/>
    <n v="94.17"/>
    <n v="292"/>
    <n v="376.68"/>
    <x v="9"/>
    <x v="3"/>
    <x v="1"/>
  </r>
  <r>
    <d v="2022-04-21T00:00:00"/>
    <x v="28"/>
    <n v="2"/>
    <x v="2"/>
    <x v="1"/>
    <n v="0"/>
    <x v="28"/>
    <x v="4"/>
    <x v="0"/>
    <n v="148"/>
    <n v="201.28"/>
    <n v="296"/>
    <n v="402.56"/>
    <x v="10"/>
    <x v="3"/>
    <x v="1"/>
  </r>
  <r>
    <d v="2022-04-21T00:00:00"/>
    <x v="42"/>
    <n v="14"/>
    <x v="1"/>
    <x v="0"/>
    <n v="0"/>
    <x v="42"/>
    <x v="4"/>
    <x v="3"/>
    <n v="18"/>
    <n v="24.66"/>
    <n v="252"/>
    <n v="345.24"/>
    <x v="10"/>
    <x v="3"/>
    <x v="1"/>
  </r>
  <r>
    <d v="2022-04-23T00:00:00"/>
    <x v="11"/>
    <n v="15"/>
    <x v="1"/>
    <x v="0"/>
    <n v="0"/>
    <x v="11"/>
    <x v="1"/>
    <x v="1"/>
    <n v="76"/>
    <n v="82.08"/>
    <n v="1140"/>
    <n v="1231.2"/>
    <x v="19"/>
    <x v="3"/>
    <x v="1"/>
  </r>
  <r>
    <d v="2022-04-24T00:00:00"/>
    <x v="13"/>
    <n v="4"/>
    <x v="2"/>
    <x v="0"/>
    <n v="0"/>
    <x v="13"/>
    <x v="4"/>
    <x v="2"/>
    <n v="55"/>
    <n v="58.3"/>
    <n v="220"/>
    <n v="233.2"/>
    <x v="27"/>
    <x v="3"/>
    <x v="1"/>
  </r>
  <r>
    <d v="2022-04-25T00:00:00"/>
    <x v="3"/>
    <n v="9"/>
    <x v="2"/>
    <x v="1"/>
    <n v="0"/>
    <x v="3"/>
    <x v="3"/>
    <x v="2"/>
    <n v="44"/>
    <n v="48.84"/>
    <n v="396"/>
    <n v="439.56000000000006"/>
    <x v="11"/>
    <x v="3"/>
    <x v="1"/>
  </r>
  <r>
    <d v="2022-04-25T00:00:00"/>
    <x v="6"/>
    <n v="8"/>
    <x v="1"/>
    <x v="0"/>
    <n v="0"/>
    <x v="6"/>
    <x v="3"/>
    <x v="1"/>
    <n v="71"/>
    <n v="80.94"/>
    <n v="568"/>
    <n v="647.52"/>
    <x v="11"/>
    <x v="3"/>
    <x v="1"/>
  </r>
  <r>
    <d v="2022-04-26T00:00:00"/>
    <x v="26"/>
    <n v="2"/>
    <x v="2"/>
    <x v="1"/>
    <n v="0"/>
    <x v="26"/>
    <x v="4"/>
    <x v="2"/>
    <n v="48"/>
    <n v="57.120000000000005"/>
    <n v="96"/>
    <n v="114.24000000000001"/>
    <x v="12"/>
    <x v="3"/>
    <x v="1"/>
  </r>
  <r>
    <d v="2022-04-28T00:00:00"/>
    <x v="9"/>
    <n v="14"/>
    <x v="2"/>
    <x v="1"/>
    <n v="0"/>
    <x v="9"/>
    <x v="2"/>
    <x v="1"/>
    <n v="112"/>
    <n v="146.72"/>
    <n v="1568"/>
    <n v="2054.08"/>
    <x v="14"/>
    <x v="3"/>
    <x v="1"/>
  </r>
  <r>
    <d v="2022-04-30T00:00:00"/>
    <x v="21"/>
    <n v="13"/>
    <x v="1"/>
    <x v="0"/>
    <n v="0"/>
    <x v="21"/>
    <x v="2"/>
    <x v="3"/>
    <n v="13"/>
    <n v="16.64"/>
    <n v="169"/>
    <n v="216.32"/>
    <x v="24"/>
    <x v="3"/>
    <x v="1"/>
  </r>
  <r>
    <d v="2022-04-30T00:00:00"/>
    <x v="26"/>
    <n v="8"/>
    <x v="2"/>
    <x v="0"/>
    <n v="0"/>
    <x v="26"/>
    <x v="4"/>
    <x v="2"/>
    <n v="48"/>
    <n v="57.120000000000005"/>
    <n v="384"/>
    <n v="456.96000000000004"/>
    <x v="24"/>
    <x v="3"/>
    <x v="1"/>
  </r>
  <r>
    <d v="2022-05-01T00:00:00"/>
    <x v="13"/>
    <n v="9"/>
    <x v="0"/>
    <x v="0"/>
    <n v="0"/>
    <x v="13"/>
    <x v="4"/>
    <x v="2"/>
    <n v="55"/>
    <n v="58.3"/>
    <n v="495"/>
    <n v="524.69999999999993"/>
    <x v="0"/>
    <x v="4"/>
    <x v="1"/>
  </r>
  <r>
    <d v="2022-05-01T00:00:00"/>
    <x v="38"/>
    <n v="6"/>
    <x v="1"/>
    <x v="0"/>
    <n v="0"/>
    <x v="38"/>
    <x v="4"/>
    <x v="1"/>
    <n v="95"/>
    <n v="119.7"/>
    <n v="570"/>
    <n v="718.2"/>
    <x v="0"/>
    <x v="4"/>
    <x v="1"/>
  </r>
  <r>
    <d v="2022-05-02T00:00:00"/>
    <x v="2"/>
    <n v="4"/>
    <x v="1"/>
    <x v="1"/>
    <n v="0"/>
    <x v="2"/>
    <x v="2"/>
    <x v="1"/>
    <n v="112"/>
    <n v="122.08"/>
    <n v="448"/>
    <n v="488.32"/>
    <x v="1"/>
    <x v="4"/>
    <x v="1"/>
  </r>
  <r>
    <d v="2022-05-04T00:00:00"/>
    <x v="14"/>
    <n v="10"/>
    <x v="2"/>
    <x v="0"/>
    <n v="0"/>
    <x v="14"/>
    <x v="0"/>
    <x v="2"/>
    <n v="61"/>
    <n v="76.25"/>
    <n v="610"/>
    <n v="762.5"/>
    <x v="3"/>
    <x v="4"/>
    <x v="1"/>
  </r>
  <r>
    <d v="2022-05-06T00:00:00"/>
    <x v="13"/>
    <n v="7"/>
    <x v="2"/>
    <x v="0"/>
    <n v="0"/>
    <x v="13"/>
    <x v="4"/>
    <x v="2"/>
    <n v="55"/>
    <n v="58.3"/>
    <n v="385"/>
    <n v="408.09999999999997"/>
    <x v="16"/>
    <x v="4"/>
    <x v="1"/>
  </r>
  <r>
    <d v="2022-05-07T00:00:00"/>
    <x v="27"/>
    <n v="4"/>
    <x v="1"/>
    <x v="1"/>
    <n v="0"/>
    <x v="27"/>
    <x v="2"/>
    <x v="3"/>
    <n v="12"/>
    <n v="15.719999999999999"/>
    <n v="48"/>
    <n v="62.879999999999995"/>
    <x v="20"/>
    <x v="4"/>
    <x v="1"/>
  </r>
  <r>
    <d v="2022-05-07T00:00:00"/>
    <x v="26"/>
    <n v="1"/>
    <x v="1"/>
    <x v="0"/>
    <n v="0"/>
    <x v="26"/>
    <x v="4"/>
    <x v="2"/>
    <n v="48"/>
    <n v="57.120000000000005"/>
    <n v="48"/>
    <n v="57.120000000000005"/>
    <x v="20"/>
    <x v="4"/>
    <x v="1"/>
  </r>
  <r>
    <d v="2022-05-08T00:00:00"/>
    <x v="22"/>
    <n v="7"/>
    <x v="1"/>
    <x v="0"/>
    <n v="0"/>
    <x v="22"/>
    <x v="0"/>
    <x v="0"/>
    <n v="121"/>
    <n v="141.57"/>
    <n v="847"/>
    <n v="990.99"/>
    <x v="21"/>
    <x v="4"/>
    <x v="1"/>
  </r>
  <r>
    <d v="2022-05-09T00:00:00"/>
    <x v="39"/>
    <n v="12"/>
    <x v="0"/>
    <x v="1"/>
    <n v="0"/>
    <x v="39"/>
    <x v="2"/>
    <x v="0"/>
    <n v="134"/>
    <n v="156.78"/>
    <n v="1608"/>
    <n v="1881.3600000000001"/>
    <x v="4"/>
    <x v="4"/>
    <x v="1"/>
  </r>
  <r>
    <d v="2022-05-10T00:00:00"/>
    <x v="37"/>
    <n v="6"/>
    <x v="2"/>
    <x v="0"/>
    <n v="0"/>
    <x v="37"/>
    <x v="3"/>
    <x v="3"/>
    <n v="6"/>
    <n v="7.8599999999999994"/>
    <n v="36"/>
    <n v="47.16"/>
    <x v="26"/>
    <x v="4"/>
    <x v="1"/>
  </r>
  <r>
    <d v="2022-05-12T00:00:00"/>
    <x v="31"/>
    <n v="7"/>
    <x v="1"/>
    <x v="1"/>
    <n v="0"/>
    <x v="31"/>
    <x v="2"/>
    <x v="2"/>
    <n v="44"/>
    <n v="48.4"/>
    <n v="308"/>
    <n v="338.8"/>
    <x v="6"/>
    <x v="4"/>
    <x v="1"/>
  </r>
  <r>
    <d v="2022-05-13T00:00:00"/>
    <x v="35"/>
    <n v="5"/>
    <x v="2"/>
    <x v="0"/>
    <n v="0"/>
    <x v="35"/>
    <x v="2"/>
    <x v="1"/>
    <n v="73"/>
    <n v="94.17"/>
    <n v="365"/>
    <n v="470.85"/>
    <x v="22"/>
    <x v="4"/>
    <x v="1"/>
  </r>
  <r>
    <d v="2022-05-14T00:00:00"/>
    <x v="25"/>
    <n v="14"/>
    <x v="2"/>
    <x v="1"/>
    <n v="0"/>
    <x v="25"/>
    <x v="3"/>
    <x v="1"/>
    <n v="83"/>
    <n v="94.62"/>
    <n v="1162"/>
    <n v="1324.68"/>
    <x v="29"/>
    <x v="4"/>
    <x v="1"/>
  </r>
  <r>
    <d v="2022-05-15T00:00:00"/>
    <x v="14"/>
    <n v="5"/>
    <x v="1"/>
    <x v="0"/>
    <n v="0"/>
    <x v="14"/>
    <x v="0"/>
    <x v="2"/>
    <n v="61"/>
    <n v="76.25"/>
    <n v="305"/>
    <n v="381.25"/>
    <x v="17"/>
    <x v="4"/>
    <x v="1"/>
  </r>
  <r>
    <d v="2022-05-16T00:00:00"/>
    <x v="20"/>
    <n v="13"/>
    <x v="2"/>
    <x v="1"/>
    <n v="0"/>
    <x v="20"/>
    <x v="2"/>
    <x v="0"/>
    <n v="148"/>
    <n v="164.28"/>
    <n v="1924"/>
    <n v="2135.64"/>
    <x v="23"/>
    <x v="4"/>
    <x v="1"/>
  </r>
  <r>
    <d v="2022-05-16T00:00:00"/>
    <x v="5"/>
    <n v="13"/>
    <x v="1"/>
    <x v="0"/>
    <n v="0"/>
    <x v="5"/>
    <x v="4"/>
    <x v="1"/>
    <n v="93"/>
    <n v="104.16"/>
    <n v="1209"/>
    <n v="1354.08"/>
    <x v="23"/>
    <x v="4"/>
    <x v="1"/>
  </r>
  <r>
    <d v="2022-05-17T00:00:00"/>
    <x v="26"/>
    <n v="8"/>
    <x v="2"/>
    <x v="1"/>
    <n v="0"/>
    <x v="26"/>
    <x v="4"/>
    <x v="2"/>
    <n v="48"/>
    <n v="57.120000000000005"/>
    <n v="384"/>
    <n v="456.96000000000004"/>
    <x v="30"/>
    <x v="4"/>
    <x v="1"/>
  </r>
  <r>
    <d v="2022-05-18T00:00:00"/>
    <x v="26"/>
    <n v="4"/>
    <x v="0"/>
    <x v="0"/>
    <n v="0"/>
    <x v="26"/>
    <x v="4"/>
    <x v="2"/>
    <n v="48"/>
    <n v="57.120000000000005"/>
    <n v="192"/>
    <n v="228.48000000000002"/>
    <x v="7"/>
    <x v="4"/>
    <x v="1"/>
  </r>
  <r>
    <d v="2022-05-18T00:00:00"/>
    <x v="1"/>
    <n v="8"/>
    <x v="0"/>
    <x v="0"/>
    <n v="0"/>
    <x v="1"/>
    <x v="1"/>
    <x v="1"/>
    <n v="72"/>
    <n v="79.92"/>
    <n v="576"/>
    <n v="639.36"/>
    <x v="7"/>
    <x v="4"/>
    <x v="1"/>
  </r>
  <r>
    <d v="2022-05-20T00:00:00"/>
    <x v="11"/>
    <n v="15"/>
    <x v="1"/>
    <x v="1"/>
    <n v="0"/>
    <x v="11"/>
    <x v="1"/>
    <x v="1"/>
    <n v="76"/>
    <n v="82.08"/>
    <n v="1140"/>
    <n v="1231.2"/>
    <x v="9"/>
    <x v="4"/>
    <x v="1"/>
  </r>
  <r>
    <d v="2022-05-22T00:00:00"/>
    <x v="27"/>
    <n v="12"/>
    <x v="2"/>
    <x v="0"/>
    <n v="0"/>
    <x v="27"/>
    <x v="2"/>
    <x v="3"/>
    <n v="12"/>
    <n v="15.719999999999999"/>
    <n v="144"/>
    <n v="188.64"/>
    <x v="18"/>
    <x v="4"/>
    <x v="1"/>
  </r>
  <r>
    <d v="2022-05-25T00:00:00"/>
    <x v="29"/>
    <n v="7"/>
    <x v="1"/>
    <x v="0"/>
    <n v="0"/>
    <x v="29"/>
    <x v="3"/>
    <x v="1"/>
    <n v="105"/>
    <n v="142.80000000000001"/>
    <n v="735"/>
    <n v="999.60000000000014"/>
    <x v="11"/>
    <x v="4"/>
    <x v="1"/>
  </r>
  <r>
    <d v="2022-05-26T00:00:00"/>
    <x v="33"/>
    <n v="2"/>
    <x v="2"/>
    <x v="0"/>
    <n v="0"/>
    <x v="33"/>
    <x v="4"/>
    <x v="3"/>
    <n v="37"/>
    <n v="41.81"/>
    <n v="74"/>
    <n v="83.62"/>
    <x v="12"/>
    <x v="4"/>
    <x v="1"/>
  </r>
  <r>
    <d v="2022-05-26T00:00:00"/>
    <x v="26"/>
    <n v="2"/>
    <x v="1"/>
    <x v="0"/>
    <n v="0"/>
    <x v="26"/>
    <x v="4"/>
    <x v="2"/>
    <n v="48"/>
    <n v="57.120000000000005"/>
    <n v="96"/>
    <n v="114.24000000000001"/>
    <x v="12"/>
    <x v="4"/>
    <x v="1"/>
  </r>
  <r>
    <d v="2022-05-28T00:00:00"/>
    <x v="41"/>
    <n v="10"/>
    <x v="0"/>
    <x v="1"/>
    <n v="0"/>
    <x v="41"/>
    <x v="1"/>
    <x v="0"/>
    <n v="138"/>
    <n v="173.88"/>
    <n v="1380"/>
    <n v="1738.8"/>
    <x v="14"/>
    <x v="4"/>
    <x v="1"/>
  </r>
  <r>
    <d v="2022-05-28T00:00:00"/>
    <x v="25"/>
    <n v="5"/>
    <x v="0"/>
    <x v="0"/>
    <n v="0"/>
    <x v="25"/>
    <x v="3"/>
    <x v="1"/>
    <n v="83"/>
    <n v="94.62"/>
    <n v="415"/>
    <n v="473.1"/>
    <x v="14"/>
    <x v="4"/>
    <x v="1"/>
  </r>
  <r>
    <d v="2022-05-28T00:00:00"/>
    <x v="20"/>
    <n v="9"/>
    <x v="1"/>
    <x v="1"/>
    <n v="0"/>
    <x v="20"/>
    <x v="2"/>
    <x v="0"/>
    <n v="148"/>
    <n v="164.28"/>
    <n v="1332"/>
    <n v="1478.52"/>
    <x v="14"/>
    <x v="4"/>
    <x v="1"/>
  </r>
  <r>
    <d v="2022-05-28T00:00:00"/>
    <x v="3"/>
    <n v="12"/>
    <x v="1"/>
    <x v="0"/>
    <n v="0"/>
    <x v="3"/>
    <x v="3"/>
    <x v="2"/>
    <n v="44"/>
    <n v="48.84"/>
    <n v="528"/>
    <n v="586.08000000000004"/>
    <x v="14"/>
    <x v="4"/>
    <x v="1"/>
  </r>
  <r>
    <d v="2022-05-28T00:00:00"/>
    <x v="14"/>
    <n v="14"/>
    <x v="2"/>
    <x v="1"/>
    <n v="0"/>
    <x v="14"/>
    <x v="0"/>
    <x v="2"/>
    <n v="61"/>
    <n v="76.25"/>
    <n v="854"/>
    <n v="1067.5"/>
    <x v="14"/>
    <x v="4"/>
    <x v="1"/>
  </r>
  <r>
    <d v="2022-05-30T00:00:00"/>
    <x v="11"/>
    <n v="9"/>
    <x v="2"/>
    <x v="0"/>
    <n v="0"/>
    <x v="11"/>
    <x v="1"/>
    <x v="1"/>
    <n v="76"/>
    <n v="82.08"/>
    <n v="684"/>
    <n v="738.72"/>
    <x v="24"/>
    <x v="4"/>
    <x v="1"/>
  </r>
  <r>
    <d v="2022-05-30T00:00:00"/>
    <x v="24"/>
    <n v="4"/>
    <x v="0"/>
    <x v="1"/>
    <n v="0"/>
    <x v="24"/>
    <x v="3"/>
    <x v="0"/>
    <n v="133"/>
    <n v="155.61000000000001"/>
    <n v="532"/>
    <n v="622.44000000000005"/>
    <x v="24"/>
    <x v="4"/>
    <x v="1"/>
  </r>
  <r>
    <d v="2022-05-30T00:00:00"/>
    <x v="38"/>
    <n v="3"/>
    <x v="1"/>
    <x v="1"/>
    <n v="0"/>
    <x v="38"/>
    <x v="4"/>
    <x v="1"/>
    <n v="95"/>
    <n v="119.7"/>
    <n v="285"/>
    <n v="359.1"/>
    <x v="24"/>
    <x v="4"/>
    <x v="1"/>
  </r>
  <r>
    <d v="2022-06-03T00:00:00"/>
    <x v="25"/>
    <n v="14"/>
    <x v="1"/>
    <x v="0"/>
    <n v="0"/>
    <x v="25"/>
    <x v="3"/>
    <x v="1"/>
    <n v="83"/>
    <n v="94.62"/>
    <n v="1162"/>
    <n v="1324.68"/>
    <x v="2"/>
    <x v="5"/>
    <x v="1"/>
  </r>
  <r>
    <d v="2022-06-10T00:00:00"/>
    <x v="33"/>
    <n v="8"/>
    <x v="0"/>
    <x v="0"/>
    <n v="0"/>
    <x v="33"/>
    <x v="4"/>
    <x v="3"/>
    <n v="37"/>
    <n v="41.81"/>
    <n v="296"/>
    <n v="334.48"/>
    <x v="26"/>
    <x v="5"/>
    <x v="1"/>
  </r>
  <r>
    <d v="2022-06-11T00:00:00"/>
    <x v="34"/>
    <n v="13"/>
    <x v="1"/>
    <x v="1"/>
    <n v="0"/>
    <x v="34"/>
    <x v="1"/>
    <x v="3"/>
    <n v="37"/>
    <n v="42.55"/>
    <n v="481"/>
    <n v="553.15"/>
    <x v="5"/>
    <x v="5"/>
    <x v="1"/>
  </r>
  <r>
    <d v="2022-06-11T00:00:00"/>
    <x v="32"/>
    <n v="6"/>
    <x v="2"/>
    <x v="0"/>
    <n v="0"/>
    <x v="32"/>
    <x v="0"/>
    <x v="0"/>
    <n v="126"/>
    <n v="162.54"/>
    <n v="756"/>
    <n v="975.24"/>
    <x v="5"/>
    <x v="5"/>
    <x v="1"/>
  </r>
  <r>
    <d v="2022-06-13T00:00:00"/>
    <x v="42"/>
    <n v="6"/>
    <x v="2"/>
    <x v="1"/>
    <n v="0"/>
    <x v="42"/>
    <x v="4"/>
    <x v="3"/>
    <n v="18"/>
    <n v="24.66"/>
    <n v="108"/>
    <n v="147.96"/>
    <x v="22"/>
    <x v="5"/>
    <x v="1"/>
  </r>
  <r>
    <d v="2022-06-15T00:00:00"/>
    <x v="10"/>
    <n v="15"/>
    <x v="0"/>
    <x v="0"/>
    <n v="0"/>
    <x v="10"/>
    <x v="1"/>
    <x v="0"/>
    <n v="120"/>
    <n v="162"/>
    <n v="1800"/>
    <n v="2430"/>
    <x v="17"/>
    <x v="5"/>
    <x v="1"/>
  </r>
  <r>
    <d v="2022-06-16T00:00:00"/>
    <x v="19"/>
    <n v="15"/>
    <x v="1"/>
    <x v="1"/>
    <n v="0"/>
    <x v="19"/>
    <x v="4"/>
    <x v="2"/>
    <n v="47"/>
    <n v="53.11"/>
    <n v="705"/>
    <n v="796.65"/>
    <x v="23"/>
    <x v="5"/>
    <x v="1"/>
  </r>
  <r>
    <d v="2022-06-19T00:00:00"/>
    <x v="29"/>
    <n v="8"/>
    <x v="2"/>
    <x v="1"/>
    <n v="0"/>
    <x v="29"/>
    <x v="3"/>
    <x v="1"/>
    <n v="105"/>
    <n v="142.80000000000001"/>
    <n v="840"/>
    <n v="1142.4000000000001"/>
    <x v="8"/>
    <x v="5"/>
    <x v="1"/>
  </r>
  <r>
    <d v="2022-06-21T00:00:00"/>
    <x v="39"/>
    <n v="14"/>
    <x v="2"/>
    <x v="1"/>
    <n v="0"/>
    <x v="39"/>
    <x v="2"/>
    <x v="0"/>
    <n v="134"/>
    <n v="156.78"/>
    <n v="1876"/>
    <n v="2194.92"/>
    <x v="10"/>
    <x v="5"/>
    <x v="1"/>
  </r>
  <r>
    <d v="2022-06-22T00:00:00"/>
    <x v="17"/>
    <n v="10"/>
    <x v="1"/>
    <x v="1"/>
    <n v="0"/>
    <x v="17"/>
    <x v="1"/>
    <x v="1"/>
    <n v="90"/>
    <n v="115.2"/>
    <n v="900"/>
    <n v="1152"/>
    <x v="18"/>
    <x v="5"/>
    <x v="1"/>
  </r>
  <r>
    <d v="2022-06-22T00:00:00"/>
    <x v="16"/>
    <n v="4"/>
    <x v="2"/>
    <x v="1"/>
    <n v="0"/>
    <x v="16"/>
    <x v="3"/>
    <x v="1"/>
    <n v="98"/>
    <n v="103.88"/>
    <n v="392"/>
    <n v="415.52"/>
    <x v="18"/>
    <x v="5"/>
    <x v="1"/>
  </r>
  <r>
    <d v="2022-06-23T00:00:00"/>
    <x v="3"/>
    <n v="8"/>
    <x v="2"/>
    <x v="0"/>
    <n v="0"/>
    <x v="3"/>
    <x v="3"/>
    <x v="2"/>
    <n v="44"/>
    <n v="48.84"/>
    <n v="352"/>
    <n v="390.72"/>
    <x v="19"/>
    <x v="5"/>
    <x v="1"/>
  </r>
  <r>
    <d v="2022-06-24T00:00:00"/>
    <x v="30"/>
    <n v="7"/>
    <x v="2"/>
    <x v="1"/>
    <n v="0"/>
    <x v="30"/>
    <x v="2"/>
    <x v="3"/>
    <n v="37"/>
    <n v="49.21"/>
    <n v="259"/>
    <n v="344.47"/>
    <x v="27"/>
    <x v="5"/>
    <x v="1"/>
  </r>
  <r>
    <d v="2022-06-25T00:00:00"/>
    <x v="35"/>
    <n v="7"/>
    <x v="1"/>
    <x v="0"/>
    <n v="0"/>
    <x v="35"/>
    <x v="2"/>
    <x v="1"/>
    <n v="73"/>
    <n v="94.17"/>
    <n v="511"/>
    <n v="659.19"/>
    <x v="11"/>
    <x v="5"/>
    <x v="1"/>
  </r>
  <r>
    <d v="2022-06-26T00:00:00"/>
    <x v="13"/>
    <n v="4"/>
    <x v="2"/>
    <x v="1"/>
    <n v="0"/>
    <x v="13"/>
    <x v="4"/>
    <x v="2"/>
    <n v="55"/>
    <n v="58.3"/>
    <n v="220"/>
    <n v="233.2"/>
    <x v="12"/>
    <x v="5"/>
    <x v="1"/>
  </r>
  <r>
    <d v="2022-06-26T00:00:00"/>
    <x v="23"/>
    <n v="12"/>
    <x v="2"/>
    <x v="0"/>
    <n v="0"/>
    <x v="23"/>
    <x v="1"/>
    <x v="1"/>
    <n v="67"/>
    <n v="83.08"/>
    <n v="804"/>
    <n v="996.96"/>
    <x v="12"/>
    <x v="5"/>
    <x v="1"/>
  </r>
  <r>
    <d v="2022-07-03T00:00:00"/>
    <x v="38"/>
    <n v="15"/>
    <x v="2"/>
    <x v="1"/>
    <n v="0"/>
    <x v="38"/>
    <x v="4"/>
    <x v="1"/>
    <n v="95"/>
    <n v="119.7"/>
    <n v="1425"/>
    <n v="1795.5"/>
    <x v="2"/>
    <x v="6"/>
    <x v="1"/>
  </r>
  <r>
    <d v="2022-07-04T00:00:00"/>
    <x v="36"/>
    <n v="7"/>
    <x v="2"/>
    <x v="0"/>
    <n v="0"/>
    <x v="36"/>
    <x v="3"/>
    <x v="2"/>
    <n v="43"/>
    <n v="47.730000000000004"/>
    <n v="301"/>
    <n v="334.11"/>
    <x v="3"/>
    <x v="6"/>
    <x v="1"/>
  </r>
  <r>
    <d v="2022-07-05T00:00:00"/>
    <x v="7"/>
    <n v="7"/>
    <x v="1"/>
    <x v="1"/>
    <n v="0"/>
    <x v="7"/>
    <x v="0"/>
    <x v="3"/>
    <n v="7"/>
    <n v="8.33"/>
    <n v="49"/>
    <n v="58.31"/>
    <x v="15"/>
    <x v="6"/>
    <x v="1"/>
  </r>
  <r>
    <d v="2022-07-05T00:00:00"/>
    <x v="27"/>
    <n v="8"/>
    <x v="2"/>
    <x v="0"/>
    <n v="0"/>
    <x v="27"/>
    <x v="2"/>
    <x v="3"/>
    <n v="12"/>
    <n v="15.719999999999999"/>
    <n v="96"/>
    <n v="125.75999999999999"/>
    <x v="15"/>
    <x v="6"/>
    <x v="1"/>
  </r>
  <r>
    <d v="2022-07-06T00:00:00"/>
    <x v="41"/>
    <n v="2"/>
    <x v="2"/>
    <x v="1"/>
    <n v="0"/>
    <x v="41"/>
    <x v="1"/>
    <x v="0"/>
    <n v="138"/>
    <n v="173.88"/>
    <n v="276"/>
    <n v="347.76"/>
    <x v="16"/>
    <x v="6"/>
    <x v="1"/>
  </r>
  <r>
    <d v="2022-07-08T00:00:00"/>
    <x v="30"/>
    <n v="2"/>
    <x v="2"/>
    <x v="0"/>
    <n v="0"/>
    <x v="30"/>
    <x v="2"/>
    <x v="3"/>
    <n v="37"/>
    <n v="49.21"/>
    <n v="74"/>
    <n v="98.42"/>
    <x v="21"/>
    <x v="6"/>
    <x v="1"/>
  </r>
  <r>
    <d v="2022-07-10T00:00:00"/>
    <x v="18"/>
    <n v="12"/>
    <x v="1"/>
    <x v="1"/>
    <n v="0"/>
    <x v="18"/>
    <x v="4"/>
    <x v="1"/>
    <n v="89"/>
    <n v="117.48"/>
    <n v="1068"/>
    <n v="1409.76"/>
    <x v="26"/>
    <x v="6"/>
    <x v="1"/>
  </r>
  <r>
    <d v="2022-07-12T00:00:00"/>
    <x v="33"/>
    <n v="12"/>
    <x v="2"/>
    <x v="1"/>
    <n v="0"/>
    <x v="33"/>
    <x v="4"/>
    <x v="3"/>
    <n v="37"/>
    <n v="41.81"/>
    <n v="444"/>
    <n v="501.72"/>
    <x v="6"/>
    <x v="6"/>
    <x v="1"/>
  </r>
  <r>
    <d v="2022-07-13T00:00:00"/>
    <x v="7"/>
    <n v="7"/>
    <x v="2"/>
    <x v="0"/>
    <n v="0"/>
    <x v="7"/>
    <x v="0"/>
    <x v="3"/>
    <n v="7"/>
    <n v="8.33"/>
    <n v="49"/>
    <n v="58.31"/>
    <x v="22"/>
    <x v="6"/>
    <x v="1"/>
  </r>
  <r>
    <d v="2022-07-14T00:00:00"/>
    <x v="38"/>
    <n v="9"/>
    <x v="2"/>
    <x v="0"/>
    <n v="0"/>
    <x v="38"/>
    <x v="4"/>
    <x v="1"/>
    <n v="95"/>
    <n v="119.7"/>
    <n v="855"/>
    <n v="1077.3"/>
    <x v="29"/>
    <x v="6"/>
    <x v="1"/>
  </r>
  <r>
    <d v="2022-07-15T00:00:00"/>
    <x v="3"/>
    <n v="2"/>
    <x v="1"/>
    <x v="0"/>
    <n v="0"/>
    <x v="3"/>
    <x v="3"/>
    <x v="2"/>
    <n v="44"/>
    <n v="48.84"/>
    <n v="88"/>
    <n v="97.68"/>
    <x v="17"/>
    <x v="6"/>
    <x v="1"/>
  </r>
  <r>
    <d v="2022-07-17T00:00:00"/>
    <x v="41"/>
    <n v="8"/>
    <x v="1"/>
    <x v="1"/>
    <n v="0"/>
    <x v="41"/>
    <x v="1"/>
    <x v="0"/>
    <n v="138"/>
    <n v="173.88"/>
    <n v="1104"/>
    <n v="1391.04"/>
    <x v="30"/>
    <x v="6"/>
    <x v="1"/>
  </r>
  <r>
    <d v="2022-07-18T00:00:00"/>
    <x v="20"/>
    <n v="12"/>
    <x v="2"/>
    <x v="0"/>
    <n v="0"/>
    <x v="20"/>
    <x v="2"/>
    <x v="0"/>
    <n v="148"/>
    <n v="164.28"/>
    <n v="1776"/>
    <n v="1971.3600000000001"/>
    <x v="7"/>
    <x v="6"/>
    <x v="1"/>
  </r>
  <r>
    <d v="2022-07-20T00:00:00"/>
    <x v="10"/>
    <n v="8"/>
    <x v="0"/>
    <x v="0"/>
    <n v="0"/>
    <x v="10"/>
    <x v="1"/>
    <x v="0"/>
    <n v="120"/>
    <n v="162"/>
    <n v="960"/>
    <n v="1296"/>
    <x v="9"/>
    <x v="6"/>
    <x v="1"/>
  </r>
  <r>
    <d v="2022-07-22T00:00:00"/>
    <x v="13"/>
    <n v="6"/>
    <x v="2"/>
    <x v="1"/>
    <n v="0"/>
    <x v="13"/>
    <x v="4"/>
    <x v="2"/>
    <n v="55"/>
    <n v="58.3"/>
    <n v="330"/>
    <n v="349.79999999999995"/>
    <x v="18"/>
    <x v="6"/>
    <x v="1"/>
  </r>
  <r>
    <d v="2022-07-23T00:00:00"/>
    <x v="30"/>
    <n v="2"/>
    <x v="1"/>
    <x v="0"/>
    <n v="0"/>
    <x v="30"/>
    <x v="2"/>
    <x v="3"/>
    <n v="37"/>
    <n v="49.21"/>
    <n v="74"/>
    <n v="98.42"/>
    <x v="19"/>
    <x v="6"/>
    <x v="1"/>
  </r>
  <r>
    <d v="2022-07-24T00:00:00"/>
    <x v="15"/>
    <n v="14"/>
    <x v="2"/>
    <x v="1"/>
    <n v="0"/>
    <x v="15"/>
    <x v="3"/>
    <x v="1"/>
    <n v="75"/>
    <n v="85.5"/>
    <n v="1050"/>
    <n v="1197"/>
    <x v="27"/>
    <x v="6"/>
    <x v="1"/>
  </r>
  <r>
    <d v="2022-07-24T00:00:00"/>
    <x v="26"/>
    <n v="1"/>
    <x v="1"/>
    <x v="0"/>
    <n v="0"/>
    <x v="26"/>
    <x v="4"/>
    <x v="2"/>
    <n v="48"/>
    <n v="57.120000000000005"/>
    <n v="48"/>
    <n v="57.120000000000005"/>
    <x v="27"/>
    <x v="6"/>
    <x v="1"/>
  </r>
  <r>
    <d v="2022-07-25T00:00:00"/>
    <x v="11"/>
    <n v="2"/>
    <x v="2"/>
    <x v="1"/>
    <n v="0"/>
    <x v="11"/>
    <x v="1"/>
    <x v="1"/>
    <n v="76"/>
    <n v="82.08"/>
    <n v="152"/>
    <n v="164.16"/>
    <x v="11"/>
    <x v="6"/>
    <x v="1"/>
  </r>
  <r>
    <d v="2022-07-25T00:00:00"/>
    <x v="39"/>
    <n v="12"/>
    <x v="2"/>
    <x v="1"/>
    <n v="0"/>
    <x v="39"/>
    <x v="2"/>
    <x v="0"/>
    <n v="134"/>
    <n v="156.78"/>
    <n v="1608"/>
    <n v="1881.3600000000001"/>
    <x v="11"/>
    <x v="6"/>
    <x v="1"/>
  </r>
  <r>
    <d v="2022-07-25T00:00:00"/>
    <x v="6"/>
    <n v="13"/>
    <x v="1"/>
    <x v="1"/>
    <n v="0"/>
    <x v="6"/>
    <x v="3"/>
    <x v="1"/>
    <n v="71"/>
    <n v="80.94"/>
    <n v="923"/>
    <n v="1052.22"/>
    <x v="11"/>
    <x v="6"/>
    <x v="1"/>
  </r>
  <r>
    <d v="2022-07-26T00:00:00"/>
    <x v="6"/>
    <n v="10"/>
    <x v="1"/>
    <x v="0"/>
    <n v="0"/>
    <x v="6"/>
    <x v="3"/>
    <x v="1"/>
    <n v="71"/>
    <n v="80.94"/>
    <n v="710"/>
    <n v="809.4"/>
    <x v="12"/>
    <x v="6"/>
    <x v="1"/>
  </r>
  <r>
    <d v="2022-07-26T00:00:00"/>
    <x v="42"/>
    <n v="1"/>
    <x v="1"/>
    <x v="1"/>
    <n v="0"/>
    <x v="42"/>
    <x v="4"/>
    <x v="3"/>
    <n v="18"/>
    <n v="24.66"/>
    <n v="18"/>
    <n v="24.66"/>
    <x v="12"/>
    <x v="6"/>
    <x v="1"/>
  </r>
  <r>
    <d v="2022-08-03T00:00:00"/>
    <x v="35"/>
    <n v="5"/>
    <x v="2"/>
    <x v="1"/>
    <n v="0"/>
    <x v="35"/>
    <x v="2"/>
    <x v="1"/>
    <n v="73"/>
    <n v="94.17"/>
    <n v="365"/>
    <n v="470.85"/>
    <x v="2"/>
    <x v="7"/>
    <x v="1"/>
  </r>
  <r>
    <d v="2022-08-06T00:00:00"/>
    <x v="21"/>
    <n v="9"/>
    <x v="1"/>
    <x v="0"/>
    <n v="0"/>
    <x v="21"/>
    <x v="2"/>
    <x v="3"/>
    <n v="13"/>
    <n v="16.64"/>
    <n v="117"/>
    <n v="149.76"/>
    <x v="16"/>
    <x v="7"/>
    <x v="1"/>
  </r>
  <r>
    <d v="2022-08-08T00:00:00"/>
    <x v="21"/>
    <n v="2"/>
    <x v="2"/>
    <x v="0"/>
    <n v="0"/>
    <x v="21"/>
    <x v="2"/>
    <x v="3"/>
    <n v="13"/>
    <n v="16.64"/>
    <n v="26"/>
    <n v="33.28"/>
    <x v="21"/>
    <x v="7"/>
    <x v="1"/>
  </r>
  <r>
    <d v="2022-08-08T00:00:00"/>
    <x v="18"/>
    <n v="12"/>
    <x v="2"/>
    <x v="1"/>
    <n v="0"/>
    <x v="18"/>
    <x v="4"/>
    <x v="1"/>
    <n v="89"/>
    <n v="117.48"/>
    <n v="1068"/>
    <n v="1409.76"/>
    <x v="21"/>
    <x v="7"/>
    <x v="1"/>
  </r>
  <r>
    <d v="2022-08-08T00:00:00"/>
    <x v="32"/>
    <n v="11"/>
    <x v="2"/>
    <x v="1"/>
    <n v="0"/>
    <x v="32"/>
    <x v="0"/>
    <x v="0"/>
    <n v="126"/>
    <n v="162.54"/>
    <n v="1386"/>
    <n v="1787.9399999999998"/>
    <x v="21"/>
    <x v="7"/>
    <x v="1"/>
  </r>
  <r>
    <d v="2022-08-14T00:00:00"/>
    <x v="28"/>
    <n v="14"/>
    <x v="2"/>
    <x v="1"/>
    <n v="0"/>
    <x v="28"/>
    <x v="4"/>
    <x v="0"/>
    <n v="148"/>
    <n v="201.28"/>
    <n v="2072"/>
    <n v="2817.92"/>
    <x v="29"/>
    <x v="7"/>
    <x v="1"/>
  </r>
  <r>
    <d v="2022-08-15T00:00:00"/>
    <x v="31"/>
    <n v="10"/>
    <x v="0"/>
    <x v="1"/>
    <n v="0"/>
    <x v="31"/>
    <x v="2"/>
    <x v="2"/>
    <n v="44"/>
    <n v="48.4"/>
    <n v="440"/>
    <n v="484"/>
    <x v="17"/>
    <x v="7"/>
    <x v="1"/>
  </r>
  <r>
    <d v="2022-08-15T00:00:00"/>
    <x v="27"/>
    <n v="7"/>
    <x v="2"/>
    <x v="0"/>
    <n v="0"/>
    <x v="27"/>
    <x v="2"/>
    <x v="3"/>
    <n v="12"/>
    <n v="15.719999999999999"/>
    <n v="84"/>
    <n v="110.03999999999999"/>
    <x v="17"/>
    <x v="7"/>
    <x v="1"/>
  </r>
  <r>
    <d v="2022-08-18T00:00:00"/>
    <x v="19"/>
    <n v="8"/>
    <x v="1"/>
    <x v="0"/>
    <n v="0"/>
    <x v="19"/>
    <x v="4"/>
    <x v="2"/>
    <n v="47"/>
    <n v="53.11"/>
    <n v="376"/>
    <n v="424.88"/>
    <x v="7"/>
    <x v="7"/>
    <x v="1"/>
  </r>
  <r>
    <d v="2022-08-18T00:00:00"/>
    <x v="20"/>
    <n v="2"/>
    <x v="1"/>
    <x v="1"/>
    <n v="0"/>
    <x v="20"/>
    <x v="2"/>
    <x v="0"/>
    <n v="148"/>
    <n v="164.28"/>
    <n v="296"/>
    <n v="328.56"/>
    <x v="7"/>
    <x v="7"/>
    <x v="1"/>
  </r>
  <r>
    <d v="2022-08-19T00:00:00"/>
    <x v="36"/>
    <n v="3"/>
    <x v="1"/>
    <x v="0"/>
    <n v="0"/>
    <x v="36"/>
    <x v="3"/>
    <x v="2"/>
    <n v="43"/>
    <n v="47.730000000000004"/>
    <n v="129"/>
    <n v="143.19"/>
    <x v="8"/>
    <x v="7"/>
    <x v="1"/>
  </r>
  <r>
    <d v="2022-08-20T00:00:00"/>
    <x v="12"/>
    <n v="13"/>
    <x v="2"/>
    <x v="0"/>
    <n v="0"/>
    <x v="12"/>
    <x v="0"/>
    <x v="0"/>
    <n v="141"/>
    <n v="149.46"/>
    <n v="1833"/>
    <n v="1942.98"/>
    <x v="9"/>
    <x v="7"/>
    <x v="1"/>
  </r>
  <r>
    <d v="2022-08-20T00:00:00"/>
    <x v="38"/>
    <n v="14"/>
    <x v="2"/>
    <x v="0"/>
    <n v="0"/>
    <x v="38"/>
    <x v="4"/>
    <x v="1"/>
    <n v="95"/>
    <n v="119.7"/>
    <n v="1330"/>
    <n v="1675.8"/>
    <x v="9"/>
    <x v="7"/>
    <x v="1"/>
  </r>
  <r>
    <d v="2022-08-21T00:00:00"/>
    <x v="21"/>
    <n v="4"/>
    <x v="2"/>
    <x v="0"/>
    <n v="0"/>
    <x v="21"/>
    <x v="2"/>
    <x v="3"/>
    <n v="13"/>
    <n v="16.64"/>
    <n v="52"/>
    <n v="66.56"/>
    <x v="10"/>
    <x v="7"/>
    <x v="1"/>
  </r>
  <r>
    <d v="2022-08-23T00:00:00"/>
    <x v="11"/>
    <n v="11"/>
    <x v="1"/>
    <x v="0"/>
    <n v="0"/>
    <x v="11"/>
    <x v="1"/>
    <x v="1"/>
    <n v="76"/>
    <n v="82.08"/>
    <n v="836"/>
    <n v="902.88"/>
    <x v="19"/>
    <x v="7"/>
    <x v="1"/>
  </r>
  <r>
    <d v="2022-08-23T00:00:00"/>
    <x v="19"/>
    <n v="14"/>
    <x v="2"/>
    <x v="1"/>
    <n v="0"/>
    <x v="19"/>
    <x v="4"/>
    <x v="2"/>
    <n v="47"/>
    <n v="53.11"/>
    <n v="658"/>
    <n v="743.54"/>
    <x v="19"/>
    <x v="7"/>
    <x v="1"/>
  </r>
  <r>
    <d v="2022-08-24T00:00:00"/>
    <x v="24"/>
    <n v="5"/>
    <x v="2"/>
    <x v="1"/>
    <n v="0"/>
    <x v="24"/>
    <x v="3"/>
    <x v="0"/>
    <n v="133"/>
    <n v="155.61000000000001"/>
    <n v="665"/>
    <n v="778.05000000000007"/>
    <x v="27"/>
    <x v="7"/>
    <x v="1"/>
  </r>
  <r>
    <d v="2022-08-26T00:00:00"/>
    <x v="40"/>
    <n v="13"/>
    <x v="0"/>
    <x v="1"/>
    <n v="0"/>
    <x v="40"/>
    <x v="2"/>
    <x v="0"/>
    <n v="150"/>
    <n v="210"/>
    <n v="1950"/>
    <n v="2730"/>
    <x v="12"/>
    <x v="7"/>
    <x v="1"/>
  </r>
  <r>
    <d v="2022-08-26T00:00:00"/>
    <x v="8"/>
    <n v="8"/>
    <x v="1"/>
    <x v="0"/>
    <n v="0"/>
    <x v="8"/>
    <x v="1"/>
    <x v="1"/>
    <n v="67"/>
    <n v="85.76"/>
    <n v="536"/>
    <n v="686.08"/>
    <x v="12"/>
    <x v="7"/>
    <x v="1"/>
  </r>
  <r>
    <d v="2022-08-27T00:00:00"/>
    <x v="34"/>
    <n v="15"/>
    <x v="0"/>
    <x v="0"/>
    <n v="0"/>
    <x v="34"/>
    <x v="1"/>
    <x v="3"/>
    <n v="37"/>
    <n v="42.55"/>
    <n v="555"/>
    <n v="638.25"/>
    <x v="13"/>
    <x v="7"/>
    <x v="1"/>
  </r>
  <r>
    <d v="2022-08-28T00:00:00"/>
    <x v="24"/>
    <n v="9"/>
    <x v="1"/>
    <x v="0"/>
    <n v="0"/>
    <x v="24"/>
    <x v="3"/>
    <x v="0"/>
    <n v="133"/>
    <n v="155.61000000000001"/>
    <n v="1197"/>
    <n v="1400.4900000000002"/>
    <x v="14"/>
    <x v="7"/>
    <x v="1"/>
  </r>
  <r>
    <d v="2022-08-28T00:00:00"/>
    <x v="34"/>
    <n v="5"/>
    <x v="2"/>
    <x v="0"/>
    <n v="0"/>
    <x v="34"/>
    <x v="1"/>
    <x v="3"/>
    <n v="37"/>
    <n v="42.55"/>
    <n v="185"/>
    <n v="212.75"/>
    <x v="14"/>
    <x v="7"/>
    <x v="1"/>
  </r>
  <r>
    <d v="2022-08-30T00:00:00"/>
    <x v="15"/>
    <n v="6"/>
    <x v="1"/>
    <x v="1"/>
    <n v="0"/>
    <x v="15"/>
    <x v="3"/>
    <x v="1"/>
    <n v="75"/>
    <n v="85.5"/>
    <n v="450"/>
    <n v="513"/>
    <x v="24"/>
    <x v="7"/>
    <x v="1"/>
  </r>
  <r>
    <d v="2022-08-30T00:00:00"/>
    <x v="23"/>
    <n v="6"/>
    <x v="2"/>
    <x v="1"/>
    <n v="0"/>
    <x v="23"/>
    <x v="1"/>
    <x v="1"/>
    <n v="67"/>
    <n v="83.08"/>
    <n v="402"/>
    <n v="498.48"/>
    <x v="24"/>
    <x v="7"/>
    <x v="1"/>
  </r>
  <r>
    <d v="2022-08-30T00:00:00"/>
    <x v="7"/>
    <n v="5"/>
    <x v="2"/>
    <x v="1"/>
    <n v="0"/>
    <x v="7"/>
    <x v="0"/>
    <x v="3"/>
    <n v="7"/>
    <n v="8.33"/>
    <n v="35"/>
    <n v="41.65"/>
    <x v="24"/>
    <x v="7"/>
    <x v="1"/>
  </r>
  <r>
    <d v="2022-08-31T00:00:00"/>
    <x v="27"/>
    <n v="13"/>
    <x v="2"/>
    <x v="1"/>
    <n v="0"/>
    <x v="27"/>
    <x v="2"/>
    <x v="3"/>
    <n v="12"/>
    <n v="15.719999999999999"/>
    <n v="156"/>
    <n v="204.35999999999999"/>
    <x v="25"/>
    <x v="7"/>
    <x v="1"/>
  </r>
  <r>
    <d v="2022-09-04T00:00:00"/>
    <x v="29"/>
    <n v="1"/>
    <x v="2"/>
    <x v="1"/>
    <n v="0"/>
    <x v="29"/>
    <x v="3"/>
    <x v="1"/>
    <n v="105"/>
    <n v="142.80000000000001"/>
    <n v="105"/>
    <n v="142.80000000000001"/>
    <x v="3"/>
    <x v="8"/>
    <x v="1"/>
  </r>
  <r>
    <d v="2022-09-06T00:00:00"/>
    <x v="24"/>
    <n v="12"/>
    <x v="0"/>
    <x v="0"/>
    <n v="0"/>
    <x v="24"/>
    <x v="3"/>
    <x v="0"/>
    <n v="133"/>
    <n v="155.61000000000001"/>
    <n v="1596"/>
    <n v="1867.3200000000002"/>
    <x v="16"/>
    <x v="8"/>
    <x v="1"/>
  </r>
  <r>
    <d v="2022-09-09T00:00:00"/>
    <x v="41"/>
    <n v="9"/>
    <x v="2"/>
    <x v="0"/>
    <n v="0"/>
    <x v="41"/>
    <x v="1"/>
    <x v="0"/>
    <n v="138"/>
    <n v="173.88"/>
    <n v="1242"/>
    <n v="1564.92"/>
    <x v="4"/>
    <x v="8"/>
    <x v="1"/>
  </r>
  <r>
    <d v="2022-09-09T00:00:00"/>
    <x v="6"/>
    <n v="3"/>
    <x v="2"/>
    <x v="0"/>
    <n v="0"/>
    <x v="6"/>
    <x v="3"/>
    <x v="1"/>
    <n v="71"/>
    <n v="80.94"/>
    <n v="213"/>
    <n v="242.82"/>
    <x v="4"/>
    <x v="8"/>
    <x v="1"/>
  </r>
  <r>
    <d v="2022-09-10T00:00:00"/>
    <x v="4"/>
    <n v="15"/>
    <x v="1"/>
    <x v="1"/>
    <n v="0"/>
    <x v="4"/>
    <x v="4"/>
    <x v="3"/>
    <n v="5"/>
    <n v="6.7"/>
    <n v="75"/>
    <n v="100.5"/>
    <x v="26"/>
    <x v="8"/>
    <x v="1"/>
  </r>
  <r>
    <d v="2022-09-10T00:00:00"/>
    <x v="1"/>
    <n v="4"/>
    <x v="2"/>
    <x v="1"/>
    <n v="0"/>
    <x v="1"/>
    <x v="1"/>
    <x v="1"/>
    <n v="72"/>
    <n v="79.92"/>
    <n v="288"/>
    <n v="319.68"/>
    <x v="26"/>
    <x v="8"/>
    <x v="1"/>
  </r>
  <r>
    <d v="2022-09-14T00:00:00"/>
    <x v="19"/>
    <n v="3"/>
    <x v="2"/>
    <x v="1"/>
    <n v="0"/>
    <x v="19"/>
    <x v="4"/>
    <x v="2"/>
    <n v="47"/>
    <n v="53.11"/>
    <n v="141"/>
    <n v="159.32999999999998"/>
    <x v="29"/>
    <x v="8"/>
    <x v="1"/>
  </r>
  <r>
    <d v="2022-09-15T00:00:00"/>
    <x v="8"/>
    <n v="15"/>
    <x v="1"/>
    <x v="0"/>
    <n v="0"/>
    <x v="8"/>
    <x v="1"/>
    <x v="1"/>
    <n v="67"/>
    <n v="85.76"/>
    <n v="1005"/>
    <n v="1286.4000000000001"/>
    <x v="17"/>
    <x v="8"/>
    <x v="1"/>
  </r>
  <r>
    <d v="2022-09-18T00:00:00"/>
    <x v="42"/>
    <n v="14"/>
    <x v="1"/>
    <x v="1"/>
    <n v="0"/>
    <x v="42"/>
    <x v="4"/>
    <x v="3"/>
    <n v="18"/>
    <n v="24.66"/>
    <n v="252"/>
    <n v="345.24"/>
    <x v="7"/>
    <x v="8"/>
    <x v="1"/>
  </r>
  <r>
    <d v="2022-09-19T00:00:00"/>
    <x v="38"/>
    <n v="8"/>
    <x v="0"/>
    <x v="1"/>
    <n v="0"/>
    <x v="38"/>
    <x v="4"/>
    <x v="1"/>
    <n v="95"/>
    <n v="119.7"/>
    <n v="760"/>
    <n v="957.6"/>
    <x v="8"/>
    <x v="8"/>
    <x v="1"/>
  </r>
  <r>
    <d v="2022-09-20T00:00:00"/>
    <x v="38"/>
    <n v="6"/>
    <x v="2"/>
    <x v="0"/>
    <n v="0"/>
    <x v="38"/>
    <x v="4"/>
    <x v="1"/>
    <n v="95"/>
    <n v="119.7"/>
    <n v="570"/>
    <n v="718.2"/>
    <x v="9"/>
    <x v="8"/>
    <x v="1"/>
  </r>
  <r>
    <d v="2022-09-20T00:00:00"/>
    <x v="16"/>
    <n v="10"/>
    <x v="2"/>
    <x v="0"/>
    <n v="0"/>
    <x v="16"/>
    <x v="3"/>
    <x v="1"/>
    <n v="98"/>
    <n v="103.88"/>
    <n v="980"/>
    <n v="1038.8"/>
    <x v="9"/>
    <x v="8"/>
    <x v="1"/>
  </r>
  <r>
    <d v="2022-09-21T00:00:00"/>
    <x v="30"/>
    <n v="14"/>
    <x v="1"/>
    <x v="0"/>
    <n v="0"/>
    <x v="30"/>
    <x v="2"/>
    <x v="3"/>
    <n v="37"/>
    <n v="49.21"/>
    <n v="518"/>
    <n v="688.94"/>
    <x v="10"/>
    <x v="8"/>
    <x v="1"/>
  </r>
  <r>
    <d v="2022-09-21T00:00:00"/>
    <x v="42"/>
    <n v="5"/>
    <x v="2"/>
    <x v="1"/>
    <n v="0"/>
    <x v="42"/>
    <x v="4"/>
    <x v="3"/>
    <n v="18"/>
    <n v="24.66"/>
    <n v="90"/>
    <n v="123.3"/>
    <x v="10"/>
    <x v="8"/>
    <x v="1"/>
  </r>
  <r>
    <d v="2022-09-22T00:00:00"/>
    <x v="23"/>
    <n v="12"/>
    <x v="1"/>
    <x v="0"/>
    <n v="0"/>
    <x v="23"/>
    <x v="1"/>
    <x v="1"/>
    <n v="67"/>
    <n v="83.08"/>
    <n v="804"/>
    <n v="996.96"/>
    <x v="18"/>
    <x v="8"/>
    <x v="1"/>
  </r>
  <r>
    <d v="2022-09-23T00:00:00"/>
    <x v="35"/>
    <n v="12"/>
    <x v="2"/>
    <x v="0"/>
    <n v="0"/>
    <x v="35"/>
    <x v="2"/>
    <x v="1"/>
    <n v="73"/>
    <n v="94.17"/>
    <n v="876"/>
    <n v="1130.04"/>
    <x v="19"/>
    <x v="8"/>
    <x v="1"/>
  </r>
  <r>
    <d v="2022-09-24T00:00:00"/>
    <x v="18"/>
    <n v="14"/>
    <x v="2"/>
    <x v="0"/>
    <n v="0"/>
    <x v="18"/>
    <x v="4"/>
    <x v="1"/>
    <n v="89"/>
    <n v="117.48"/>
    <n v="1246"/>
    <n v="1644.72"/>
    <x v="27"/>
    <x v="8"/>
    <x v="1"/>
  </r>
  <r>
    <d v="2022-09-24T00:00:00"/>
    <x v="18"/>
    <n v="8"/>
    <x v="2"/>
    <x v="1"/>
    <n v="0"/>
    <x v="18"/>
    <x v="4"/>
    <x v="1"/>
    <n v="89"/>
    <n v="117.48"/>
    <n v="712"/>
    <n v="939.84"/>
    <x v="27"/>
    <x v="8"/>
    <x v="1"/>
  </r>
  <r>
    <d v="2022-09-27T00:00:00"/>
    <x v="43"/>
    <n v="4"/>
    <x v="2"/>
    <x v="1"/>
    <n v="0"/>
    <x v="43"/>
    <x v="4"/>
    <x v="1"/>
    <n v="90"/>
    <n v="96.3"/>
    <n v="360"/>
    <n v="385.2"/>
    <x v="13"/>
    <x v="8"/>
    <x v="1"/>
  </r>
  <r>
    <d v="2022-09-27T00:00:00"/>
    <x v="11"/>
    <n v="9"/>
    <x v="2"/>
    <x v="1"/>
    <n v="0"/>
    <x v="11"/>
    <x v="1"/>
    <x v="1"/>
    <n v="76"/>
    <n v="82.08"/>
    <n v="684"/>
    <n v="738.72"/>
    <x v="13"/>
    <x v="8"/>
    <x v="1"/>
  </r>
  <r>
    <d v="2022-09-27T00:00:00"/>
    <x v="1"/>
    <n v="3"/>
    <x v="0"/>
    <x v="1"/>
    <n v="0"/>
    <x v="1"/>
    <x v="1"/>
    <x v="1"/>
    <n v="72"/>
    <n v="79.92"/>
    <n v="216"/>
    <n v="239.76"/>
    <x v="13"/>
    <x v="8"/>
    <x v="1"/>
  </r>
  <r>
    <d v="2022-09-29T00:00:00"/>
    <x v="13"/>
    <n v="13"/>
    <x v="2"/>
    <x v="0"/>
    <n v="0"/>
    <x v="13"/>
    <x v="4"/>
    <x v="2"/>
    <n v="55"/>
    <n v="58.3"/>
    <n v="715"/>
    <n v="757.9"/>
    <x v="28"/>
    <x v="8"/>
    <x v="1"/>
  </r>
  <r>
    <d v="2022-10-03T00:00:00"/>
    <x v="31"/>
    <n v="5"/>
    <x v="2"/>
    <x v="1"/>
    <n v="0"/>
    <x v="31"/>
    <x v="2"/>
    <x v="2"/>
    <n v="44"/>
    <n v="48.4"/>
    <n v="220"/>
    <n v="242"/>
    <x v="2"/>
    <x v="9"/>
    <x v="1"/>
  </r>
  <r>
    <d v="2022-10-04T00:00:00"/>
    <x v="36"/>
    <n v="15"/>
    <x v="2"/>
    <x v="0"/>
    <n v="0"/>
    <x v="36"/>
    <x v="3"/>
    <x v="2"/>
    <n v="43"/>
    <n v="47.730000000000004"/>
    <n v="645"/>
    <n v="715.95"/>
    <x v="3"/>
    <x v="9"/>
    <x v="1"/>
  </r>
  <r>
    <d v="2022-10-06T00:00:00"/>
    <x v="4"/>
    <n v="1"/>
    <x v="2"/>
    <x v="0"/>
    <n v="0"/>
    <x v="4"/>
    <x v="4"/>
    <x v="3"/>
    <n v="5"/>
    <n v="6.7"/>
    <n v="5"/>
    <n v="6.7"/>
    <x v="16"/>
    <x v="9"/>
    <x v="1"/>
  </r>
  <r>
    <d v="2022-10-09T00:00:00"/>
    <x v="1"/>
    <n v="14"/>
    <x v="1"/>
    <x v="0"/>
    <n v="0"/>
    <x v="1"/>
    <x v="1"/>
    <x v="1"/>
    <n v="72"/>
    <n v="79.92"/>
    <n v="1008"/>
    <n v="1118.8800000000001"/>
    <x v="4"/>
    <x v="9"/>
    <x v="1"/>
  </r>
  <r>
    <d v="2022-10-10T00:00:00"/>
    <x v="40"/>
    <n v="9"/>
    <x v="2"/>
    <x v="0"/>
    <n v="0"/>
    <x v="40"/>
    <x v="2"/>
    <x v="0"/>
    <n v="150"/>
    <n v="210"/>
    <n v="1350"/>
    <n v="1890"/>
    <x v="26"/>
    <x v="9"/>
    <x v="1"/>
  </r>
  <r>
    <d v="2022-10-10T00:00:00"/>
    <x v="11"/>
    <n v="12"/>
    <x v="1"/>
    <x v="0"/>
    <n v="0"/>
    <x v="11"/>
    <x v="1"/>
    <x v="1"/>
    <n v="76"/>
    <n v="82.08"/>
    <n v="912"/>
    <n v="984.96"/>
    <x v="26"/>
    <x v="9"/>
    <x v="1"/>
  </r>
  <r>
    <d v="2022-10-11T00:00:00"/>
    <x v="25"/>
    <n v="10"/>
    <x v="2"/>
    <x v="0"/>
    <n v="0"/>
    <x v="25"/>
    <x v="3"/>
    <x v="1"/>
    <n v="83"/>
    <n v="94.62"/>
    <n v="830"/>
    <n v="946.2"/>
    <x v="5"/>
    <x v="9"/>
    <x v="1"/>
  </r>
  <r>
    <d v="2022-10-13T00:00:00"/>
    <x v="29"/>
    <n v="15"/>
    <x v="1"/>
    <x v="0"/>
    <n v="0"/>
    <x v="29"/>
    <x v="3"/>
    <x v="1"/>
    <n v="105"/>
    <n v="142.80000000000001"/>
    <n v="1575"/>
    <n v="2142"/>
    <x v="22"/>
    <x v="9"/>
    <x v="1"/>
  </r>
  <r>
    <d v="2022-10-14T00:00:00"/>
    <x v="11"/>
    <n v="15"/>
    <x v="0"/>
    <x v="0"/>
    <n v="0"/>
    <x v="11"/>
    <x v="1"/>
    <x v="1"/>
    <n v="76"/>
    <n v="82.08"/>
    <n v="1140"/>
    <n v="1231.2"/>
    <x v="29"/>
    <x v="9"/>
    <x v="1"/>
  </r>
  <r>
    <d v="2022-10-15T00:00:00"/>
    <x v="27"/>
    <n v="10"/>
    <x v="2"/>
    <x v="1"/>
    <n v="0"/>
    <x v="27"/>
    <x v="2"/>
    <x v="3"/>
    <n v="12"/>
    <n v="15.719999999999999"/>
    <n v="120"/>
    <n v="157.19999999999999"/>
    <x v="17"/>
    <x v="9"/>
    <x v="1"/>
  </r>
  <r>
    <d v="2022-10-16T00:00:00"/>
    <x v="43"/>
    <n v="3"/>
    <x v="1"/>
    <x v="0"/>
    <n v="0"/>
    <x v="43"/>
    <x v="4"/>
    <x v="1"/>
    <n v="90"/>
    <n v="96.3"/>
    <n v="270"/>
    <n v="288.89999999999998"/>
    <x v="23"/>
    <x v="9"/>
    <x v="1"/>
  </r>
  <r>
    <d v="2022-10-23T00:00:00"/>
    <x v="0"/>
    <n v="14"/>
    <x v="1"/>
    <x v="1"/>
    <n v="0"/>
    <x v="0"/>
    <x v="0"/>
    <x v="0"/>
    <n v="144"/>
    <n v="156.96"/>
    <n v="2016"/>
    <n v="2197.44"/>
    <x v="19"/>
    <x v="9"/>
    <x v="1"/>
  </r>
  <r>
    <d v="2022-10-30T00:00:00"/>
    <x v="10"/>
    <n v="3"/>
    <x v="2"/>
    <x v="1"/>
    <n v="0"/>
    <x v="10"/>
    <x v="1"/>
    <x v="0"/>
    <n v="120"/>
    <n v="162"/>
    <n v="360"/>
    <n v="486"/>
    <x v="24"/>
    <x v="9"/>
    <x v="1"/>
  </r>
  <r>
    <d v="2022-10-31T00:00:00"/>
    <x v="1"/>
    <n v="8"/>
    <x v="2"/>
    <x v="0"/>
    <n v="0"/>
    <x v="1"/>
    <x v="1"/>
    <x v="1"/>
    <n v="72"/>
    <n v="79.92"/>
    <n v="576"/>
    <n v="639.36"/>
    <x v="25"/>
    <x v="9"/>
    <x v="1"/>
  </r>
  <r>
    <d v="2022-11-01T00:00:00"/>
    <x v="35"/>
    <n v="15"/>
    <x v="0"/>
    <x v="0"/>
    <n v="0"/>
    <x v="35"/>
    <x v="2"/>
    <x v="1"/>
    <n v="73"/>
    <n v="94.17"/>
    <n v="1095"/>
    <n v="1412.55"/>
    <x v="0"/>
    <x v="10"/>
    <x v="1"/>
  </r>
  <r>
    <d v="2022-11-02T00:00:00"/>
    <x v="27"/>
    <n v="15"/>
    <x v="0"/>
    <x v="1"/>
    <n v="0"/>
    <x v="27"/>
    <x v="2"/>
    <x v="3"/>
    <n v="12"/>
    <n v="15.719999999999999"/>
    <n v="180"/>
    <n v="235.79999999999998"/>
    <x v="1"/>
    <x v="10"/>
    <x v="1"/>
  </r>
  <r>
    <d v="2022-11-02T00:00:00"/>
    <x v="28"/>
    <n v="15"/>
    <x v="2"/>
    <x v="1"/>
    <n v="0"/>
    <x v="28"/>
    <x v="4"/>
    <x v="0"/>
    <n v="148"/>
    <n v="201.28"/>
    <n v="2220"/>
    <n v="3019.2"/>
    <x v="1"/>
    <x v="10"/>
    <x v="1"/>
  </r>
  <r>
    <d v="2022-11-02T00:00:00"/>
    <x v="4"/>
    <n v="5"/>
    <x v="2"/>
    <x v="1"/>
    <n v="0"/>
    <x v="4"/>
    <x v="4"/>
    <x v="3"/>
    <n v="5"/>
    <n v="6.7"/>
    <n v="25"/>
    <n v="33.5"/>
    <x v="1"/>
    <x v="10"/>
    <x v="1"/>
  </r>
  <r>
    <d v="2022-11-03T00:00:00"/>
    <x v="14"/>
    <n v="11"/>
    <x v="1"/>
    <x v="0"/>
    <n v="0"/>
    <x v="14"/>
    <x v="0"/>
    <x v="2"/>
    <n v="61"/>
    <n v="76.25"/>
    <n v="671"/>
    <n v="838.75"/>
    <x v="2"/>
    <x v="10"/>
    <x v="1"/>
  </r>
  <r>
    <d v="2022-11-04T00:00:00"/>
    <x v="25"/>
    <n v="10"/>
    <x v="2"/>
    <x v="0"/>
    <n v="0"/>
    <x v="25"/>
    <x v="3"/>
    <x v="1"/>
    <n v="83"/>
    <n v="94.62"/>
    <n v="830"/>
    <n v="946.2"/>
    <x v="3"/>
    <x v="10"/>
    <x v="1"/>
  </r>
  <r>
    <d v="2022-11-05T00:00:00"/>
    <x v="40"/>
    <n v="15"/>
    <x v="2"/>
    <x v="1"/>
    <n v="0"/>
    <x v="40"/>
    <x v="2"/>
    <x v="0"/>
    <n v="150"/>
    <n v="210"/>
    <n v="2250"/>
    <n v="3150"/>
    <x v="15"/>
    <x v="10"/>
    <x v="1"/>
  </r>
  <r>
    <d v="2022-11-06T00:00:00"/>
    <x v="23"/>
    <n v="13"/>
    <x v="2"/>
    <x v="1"/>
    <n v="0"/>
    <x v="23"/>
    <x v="1"/>
    <x v="1"/>
    <n v="67"/>
    <n v="83.08"/>
    <n v="871"/>
    <n v="1080.04"/>
    <x v="16"/>
    <x v="10"/>
    <x v="1"/>
  </r>
  <r>
    <d v="2022-11-06T00:00:00"/>
    <x v="27"/>
    <n v="13"/>
    <x v="1"/>
    <x v="0"/>
    <n v="0"/>
    <x v="27"/>
    <x v="2"/>
    <x v="3"/>
    <n v="12"/>
    <n v="15.719999999999999"/>
    <n v="156"/>
    <n v="204.35999999999999"/>
    <x v="16"/>
    <x v="10"/>
    <x v="1"/>
  </r>
  <r>
    <d v="2022-11-06T00:00:00"/>
    <x v="10"/>
    <n v="13"/>
    <x v="2"/>
    <x v="1"/>
    <n v="0"/>
    <x v="10"/>
    <x v="1"/>
    <x v="0"/>
    <n v="120"/>
    <n v="162"/>
    <n v="1560"/>
    <n v="2106"/>
    <x v="16"/>
    <x v="10"/>
    <x v="1"/>
  </r>
  <r>
    <d v="2022-11-07T00:00:00"/>
    <x v="17"/>
    <n v="13"/>
    <x v="1"/>
    <x v="1"/>
    <n v="0"/>
    <x v="17"/>
    <x v="1"/>
    <x v="1"/>
    <n v="90"/>
    <n v="115.2"/>
    <n v="1170"/>
    <n v="1497.6000000000001"/>
    <x v="20"/>
    <x v="10"/>
    <x v="1"/>
  </r>
  <r>
    <d v="2022-11-08T00:00:00"/>
    <x v="43"/>
    <n v="11"/>
    <x v="0"/>
    <x v="1"/>
    <n v="0"/>
    <x v="43"/>
    <x v="4"/>
    <x v="1"/>
    <n v="90"/>
    <n v="96.3"/>
    <n v="990"/>
    <n v="1059.3"/>
    <x v="21"/>
    <x v="10"/>
    <x v="1"/>
  </r>
  <r>
    <d v="2022-11-08T00:00:00"/>
    <x v="40"/>
    <n v="10"/>
    <x v="0"/>
    <x v="0"/>
    <n v="0"/>
    <x v="40"/>
    <x v="2"/>
    <x v="0"/>
    <n v="150"/>
    <n v="210"/>
    <n v="1500"/>
    <n v="2100"/>
    <x v="21"/>
    <x v="10"/>
    <x v="1"/>
  </r>
  <r>
    <d v="2022-11-09T00:00:00"/>
    <x v="26"/>
    <n v="8"/>
    <x v="1"/>
    <x v="1"/>
    <n v="0"/>
    <x v="26"/>
    <x v="4"/>
    <x v="2"/>
    <n v="48"/>
    <n v="57.120000000000005"/>
    <n v="384"/>
    <n v="456.96000000000004"/>
    <x v="4"/>
    <x v="10"/>
    <x v="1"/>
  </r>
  <r>
    <d v="2022-11-10T00:00:00"/>
    <x v="30"/>
    <n v="7"/>
    <x v="2"/>
    <x v="0"/>
    <n v="0"/>
    <x v="30"/>
    <x v="2"/>
    <x v="3"/>
    <n v="37"/>
    <n v="49.21"/>
    <n v="259"/>
    <n v="344.47"/>
    <x v="26"/>
    <x v="10"/>
    <x v="1"/>
  </r>
  <r>
    <d v="2022-11-13T00:00:00"/>
    <x v="26"/>
    <n v="10"/>
    <x v="0"/>
    <x v="1"/>
    <n v="0"/>
    <x v="26"/>
    <x v="4"/>
    <x v="2"/>
    <n v="48"/>
    <n v="57.120000000000005"/>
    <n v="480"/>
    <n v="571.20000000000005"/>
    <x v="22"/>
    <x v="10"/>
    <x v="1"/>
  </r>
  <r>
    <d v="2022-11-14T00:00:00"/>
    <x v="29"/>
    <n v="1"/>
    <x v="2"/>
    <x v="1"/>
    <n v="0"/>
    <x v="29"/>
    <x v="3"/>
    <x v="1"/>
    <n v="105"/>
    <n v="142.80000000000001"/>
    <n v="105"/>
    <n v="142.80000000000001"/>
    <x v="29"/>
    <x v="10"/>
    <x v="1"/>
  </r>
  <r>
    <d v="2022-11-15T00:00:00"/>
    <x v="35"/>
    <n v="14"/>
    <x v="2"/>
    <x v="1"/>
    <n v="0"/>
    <x v="35"/>
    <x v="2"/>
    <x v="1"/>
    <n v="73"/>
    <n v="94.17"/>
    <n v="1022"/>
    <n v="1318.38"/>
    <x v="17"/>
    <x v="10"/>
    <x v="1"/>
  </r>
  <r>
    <d v="2022-11-16T00:00:00"/>
    <x v="39"/>
    <n v="8"/>
    <x v="1"/>
    <x v="0"/>
    <n v="0"/>
    <x v="39"/>
    <x v="2"/>
    <x v="0"/>
    <n v="134"/>
    <n v="156.78"/>
    <n v="1072"/>
    <n v="1254.24"/>
    <x v="23"/>
    <x v="10"/>
    <x v="1"/>
  </r>
  <r>
    <d v="2022-11-18T00:00:00"/>
    <x v="13"/>
    <n v="8"/>
    <x v="2"/>
    <x v="1"/>
    <n v="0"/>
    <x v="13"/>
    <x v="4"/>
    <x v="2"/>
    <n v="55"/>
    <n v="58.3"/>
    <n v="440"/>
    <n v="466.4"/>
    <x v="7"/>
    <x v="10"/>
    <x v="1"/>
  </r>
  <r>
    <d v="2022-11-21T00:00:00"/>
    <x v="14"/>
    <n v="6"/>
    <x v="2"/>
    <x v="1"/>
    <n v="0"/>
    <x v="14"/>
    <x v="0"/>
    <x v="2"/>
    <n v="61"/>
    <n v="76.25"/>
    <n v="366"/>
    <n v="457.5"/>
    <x v="10"/>
    <x v="10"/>
    <x v="1"/>
  </r>
  <r>
    <d v="2022-11-23T00:00:00"/>
    <x v="43"/>
    <n v="12"/>
    <x v="1"/>
    <x v="0"/>
    <n v="0"/>
    <x v="43"/>
    <x v="4"/>
    <x v="1"/>
    <n v="90"/>
    <n v="96.3"/>
    <n v="1080"/>
    <n v="1155.5999999999999"/>
    <x v="19"/>
    <x v="10"/>
    <x v="1"/>
  </r>
  <r>
    <d v="2022-11-25T00:00:00"/>
    <x v="3"/>
    <n v="5"/>
    <x v="2"/>
    <x v="1"/>
    <n v="0"/>
    <x v="3"/>
    <x v="3"/>
    <x v="2"/>
    <n v="44"/>
    <n v="48.84"/>
    <n v="220"/>
    <n v="244.20000000000002"/>
    <x v="11"/>
    <x v="10"/>
    <x v="1"/>
  </r>
  <r>
    <d v="2022-11-26T00:00:00"/>
    <x v="18"/>
    <n v="5"/>
    <x v="2"/>
    <x v="0"/>
    <n v="0"/>
    <x v="18"/>
    <x v="4"/>
    <x v="1"/>
    <n v="89"/>
    <n v="117.48"/>
    <n v="445"/>
    <n v="587.4"/>
    <x v="12"/>
    <x v="10"/>
    <x v="1"/>
  </r>
  <r>
    <d v="2022-11-27T00:00:00"/>
    <x v="13"/>
    <n v="15"/>
    <x v="2"/>
    <x v="0"/>
    <n v="0"/>
    <x v="13"/>
    <x v="4"/>
    <x v="2"/>
    <n v="55"/>
    <n v="58.3"/>
    <n v="825"/>
    <n v="874.5"/>
    <x v="13"/>
    <x v="10"/>
    <x v="1"/>
  </r>
  <r>
    <d v="2022-11-28T00:00:00"/>
    <x v="5"/>
    <n v="8"/>
    <x v="2"/>
    <x v="1"/>
    <n v="0"/>
    <x v="5"/>
    <x v="4"/>
    <x v="1"/>
    <n v="93"/>
    <n v="104.16"/>
    <n v="744"/>
    <n v="833.28"/>
    <x v="14"/>
    <x v="10"/>
    <x v="1"/>
  </r>
  <r>
    <d v="2022-11-30T00:00:00"/>
    <x v="27"/>
    <n v="2"/>
    <x v="2"/>
    <x v="0"/>
    <n v="0"/>
    <x v="27"/>
    <x v="2"/>
    <x v="3"/>
    <n v="12"/>
    <n v="15.719999999999999"/>
    <n v="24"/>
    <n v="31.439999999999998"/>
    <x v="24"/>
    <x v="10"/>
    <x v="1"/>
  </r>
  <r>
    <d v="2022-12-03T00:00:00"/>
    <x v="33"/>
    <n v="5"/>
    <x v="0"/>
    <x v="1"/>
    <n v="0"/>
    <x v="33"/>
    <x v="4"/>
    <x v="3"/>
    <n v="37"/>
    <n v="41.81"/>
    <n v="185"/>
    <n v="209.05"/>
    <x v="2"/>
    <x v="11"/>
    <x v="1"/>
  </r>
  <r>
    <d v="2022-12-04T00:00:00"/>
    <x v="42"/>
    <n v="10"/>
    <x v="2"/>
    <x v="1"/>
    <n v="0"/>
    <x v="42"/>
    <x v="4"/>
    <x v="3"/>
    <n v="18"/>
    <n v="24.66"/>
    <n v="180"/>
    <n v="246.6"/>
    <x v="3"/>
    <x v="11"/>
    <x v="1"/>
  </r>
  <r>
    <d v="2022-12-04T00:00:00"/>
    <x v="11"/>
    <n v="15"/>
    <x v="2"/>
    <x v="1"/>
    <n v="0"/>
    <x v="11"/>
    <x v="1"/>
    <x v="1"/>
    <n v="76"/>
    <n v="82.08"/>
    <n v="1140"/>
    <n v="1231.2"/>
    <x v="3"/>
    <x v="11"/>
    <x v="1"/>
  </r>
  <r>
    <d v="2022-12-07T00:00:00"/>
    <x v="1"/>
    <n v="12"/>
    <x v="2"/>
    <x v="1"/>
    <n v="0"/>
    <x v="1"/>
    <x v="1"/>
    <x v="1"/>
    <n v="72"/>
    <n v="79.92"/>
    <n v="864"/>
    <n v="959.04"/>
    <x v="20"/>
    <x v="11"/>
    <x v="1"/>
  </r>
  <r>
    <d v="2022-12-07T00:00:00"/>
    <x v="21"/>
    <n v="13"/>
    <x v="2"/>
    <x v="0"/>
    <n v="0"/>
    <x v="21"/>
    <x v="2"/>
    <x v="3"/>
    <n v="13"/>
    <n v="16.64"/>
    <n v="169"/>
    <n v="216.32"/>
    <x v="20"/>
    <x v="11"/>
    <x v="1"/>
  </r>
  <r>
    <d v="2022-12-07T00:00:00"/>
    <x v="1"/>
    <n v="5"/>
    <x v="2"/>
    <x v="1"/>
    <n v="0"/>
    <x v="1"/>
    <x v="1"/>
    <x v="1"/>
    <n v="72"/>
    <n v="79.92"/>
    <n v="360"/>
    <n v="399.6"/>
    <x v="20"/>
    <x v="11"/>
    <x v="1"/>
  </r>
  <r>
    <d v="2022-12-11T00:00:00"/>
    <x v="26"/>
    <n v="5"/>
    <x v="2"/>
    <x v="0"/>
    <n v="0"/>
    <x v="26"/>
    <x v="4"/>
    <x v="2"/>
    <n v="48"/>
    <n v="57.120000000000005"/>
    <n v="240"/>
    <n v="285.60000000000002"/>
    <x v="5"/>
    <x v="11"/>
    <x v="1"/>
  </r>
  <r>
    <d v="2022-12-11T00:00:00"/>
    <x v="2"/>
    <n v="9"/>
    <x v="0"/>
    <x v="0"/>
    <n v="0"/>
    <x v="2"/>
    <x v="2"/>
    <x v="1"/>
    <n v="112"/>
    <n v="122.08"/>
    <n v="1008"/>
    <n v="1098.72"/>
    <x v="5"/>
    <x v="11"/>
    <x v="1"/>
  </r>
  <r>
    <d v="2022-12-11T00:00:00"/>
    <x v="9"/>
    <n v="10"/>
    <x v="1"/>
    <x v="1"/>
    <n v="0"/>
    <x v="9"/>
    <x v="2"/>
    <x v="1"/>
    <n v="112"/>
    <n v="146.72"/>
    <n v="1120"/>
    <n v="1467.2"/>
    <x v="5"/>
    <x v="11"/>
    <x v="1"/>
  </r>
  <r>
    <d v="2022-12-12T00:00:00"/>
    <x v="28"/>
    <n v="9"/>
    <x v="0"/>
    <x v="1"/>
    <n v="0"/>
    <x v="28"/>
    <x v="4"/>
    <x v="0"/>
    <n v="148"/>
    <n v="201.28"/>
    <n v="1332"/>
    <n v="1811.52"/>
    <x v="6"/>
    <x v="11"/>
    <x v="1"/>
  </r>
  <r>
    <d v="2022-12-12T00:00:00"/>
    <x v="41"/>
    <n v="10"/>
    <x v="0"/>
    <x v="0"/>
    <n v="0"/>
    <x v="41"/>
    <x v="1"/>
    <x v="0"/>
    <n v="138"/>
    <n v="173.88"/>
    <n v="1380"/>
    <n v="1738.8"/>
    <x v="6"/>
    <x v="11"/>
    <x v="1"/>
  </r>
  <r>
    <d v="2022-12-14T00:00:00"/>
    <x v="24"/>
    <n v="4"/>
    <x v="2"/>
    <x v="1"/>
    <n v="0"/>
    <x v="24"/>
    <x v="3"/>
    <x v="0"/>
    <n v="133"/>
    <n v="155.61000000000001"/>
    <n v="532"/>
    <n v="622.44000000000005"/>
    <x v="29"/>
    <x v="11"/>
    <x v="1"/>
  </r>
  <r>
    <d v="2022-12-15T00:00:00"/>
    <x v="37"/>
    <n v="13"/>
    <x v="2"/>
    <x v="0"/>
    <n v="0"/>
    <x v="37"/>
    <x v="3"/>
    <x v="3"/>
    <n v="6"/>
    <n v="7.8599999999999994"/>
    <n v="78"/>
    <n v="102.17999999999999"/>
    <x v="17"/>
    <x v="11"/>
    <x v="1"/>
  </r>
  <r>
    <d v="2022-12-19T00:00:00"/>
    <x v="11"/>
    <n v="7"/>
    <x v="2"/>
    <x v="0"/>
    <n v="0"/>
    <x v="11"/>
    <x v="1"/>
    <x v="1"/>
    <n v="76"/>
    <n v="82.08"/>
    <n v="532"/>
    <n v="574.55999999999995"/>
    <x v="8"/>
    <x v="11"/>
    <x v="1"/>
  </r>
  <r>
    <d v="2022-12-19T00:00:00"/>
    <x v="31"/>
    <n v="14"/>
    <x v="2"/>
    <x v="1"/>
    <n v="0"/>
    <x v="31"/>
    <x v="2"/>
    <x v="2"/>
    <n v="44"/>
    <n v="48.4"/>
    <n v="616"/>
    <n v="677.6"/>
    <x v="8"/>
    <x v="11"/>
    <x v="1"/>
  </r>
  <r>
    <d v="2022-12-19T00:00:00"/>
    <x v="37"/>
    <n v="11"/>
    <x v="1"/>
    <x v="0"/>
    <n v="0"/>
    <x v="37"/>
    <x v="3"/>
    <x v="3"/>
    <n v="6"/>
    <n v="7.8599999999999994"/>
    <n v="66"/>
    <n v="86.46"/>
    <x v="8"/>
    <x v="11"/>
    <x v="1"/>
  </r>
  <r>
    <d v="2022-12-21T00:00:00"/>
    <x v="15"/>
    <n v="10"/>
    <x v="2"/>
    <x v="0"/>
    <n v="0"/>
    <x v="15"/>
    <x v="3"/>
    <x v="1"/>
    <n v="75"/>
    <n v="85.5"/>
    <n v="750"/>
    <n v="855"/>
    <x v="10"/>
    <x v="11"/>
    <x v="1"/>
  </r>
  <r>
    <d v="2022-12-29T00:00:00"/>
    <x v="25"/>
    <n v="15"/>
    <x v="2"/>
    <x v="0"/>
    <n v="0"/>
    <x v="25"/>
    <x v="3"/>
    <x v="1"/>
    <n v="83"/>
    <n v="94.62"/>
    <n v="1245"/>
    <n v="1419.3000000000002"/>
    <x v="28"/>
    <x v="11"/>
    <x v="1"/>
  </r>
  <r>
    <d v="2022-12-29T00:00:00"/>
    <x v="10"/>
    <n v="1"/>
    <x v="0"/>
    <x v="1"/>
    <n v="0"/>
    <x v="10"/>
    <x v="1"/>
    <x v="0"/>
    <n v="120"/>
    <n v="162"/>
    <n v="120"/>
    <n v="162"/>
    <x v="28"/>
    <x v="11"/>
    <x v="1"/>
  </r>
  <r>
    <d v="2022-12-30T00:00:00"/>
    <x v="41"/>
    <n v="14"/>
    <x v="2"/>
    <x v="0"/>
    <n v="0"/>
    <x v="41"/>
    <x v="1"/>
    <x v="0"/>
    <n v="138"/>
    <n v="173.88"/>
    <n v="1932"/>
    <n v="2434.3199999999997"/>
    <x v="24"/>
    <x v="11"/>
    <x v="1"/>
  </r>
  <r>
    <d v="2022-12-31T00:00:00"/>
    <x v="38"/>
    <n v="12"/>
    <x v="1"/>
    <x v="0"/>
    <n v="0"/>
    <x v="38"/>
    <x v="4"/>
    <x v="1"/>
    <n v="95"/>
    <n v="119.7"/>
    <n v="1140"/>
    <n v="1436.4"/>
    <x v="25"/>
    <x v="11"/>
    <x v="1"/>
  </r>
  <r>
    <d v="2022-12-31T00:00:00"/>
    <x v="31"/>
    <n v="6"/>
    <x v="1"/>
    <x v="0"/>
    <n v="0"/>
    <x v="31"/>
    <x v="2"/>
    <x v="2"/>
    <n v="44"/>
    <n v="48.4"/>
    <n v="264"/>
    <n v="290.39999999999998"/>
    <x v="25"/>
    <x v="11"/>
    <x v="1"/>
  </r>
  <r>
    <d v="2022-12-31T00:00:00"/>
    <x v="3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onthly"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G1:I13" firstHeaderRow="0" firstDataRow="1" firstDataCol="1"/>
  <pivotFields count="16">
    <pivotField showAll="0"/>
    <pivotField showAll="0"/>
    <pivotField showAll="0"/>
    <pivotField showAll="0">
      <items count="5">
        <item x="2"/>
        <item x="1"/>
        <item x="0"/>
        <item m="1" x="3"/>
        <item t="default"/>
      </items>
    </pivotField>
    <pivotField showAll="0">
      <items count="4">
        <item x="1"/>
        <item x="0"/>
        <item m="1" x="2"/>
        <item t="default"/>
      </items>
    </pivotField>
    <pivotField showAll="0"/>
    <pivotField showAll="0">
      <items count="68">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 f="1" x="45"/>
        <item f="1" x="46"/>
        <item f="1" x="47"/>
        <item f="1" x="48"/>
        <item f="1" x="49"/>
        <item f="1" x="50"/>
        <item f="1" x="51"/>
        <item f="1" x="52"/>
        <item f="1" x="53"/>
        <item f="1" x="54"/>
        <item f="1" x="55"/>
        <item f="1" x="56"/>
        <item f="1" x="57"/>
        <item f="1" x="58"/>
        <item f="1" x="59"/>
        <item f="1" x="60"/>
        <item f="1" x="61"/>
        <item f="1" x="62"/>
        <item f="1" x="63"/>
        <item f="1" x="64"/>
        <item f="1" x="65"/>
        <item f="1" x="66"/>
        <item t="default"/>
      </items>
    </pivotField>
    <pivotField showAll="0"/>
    <pivotField showAll="0"/>
    <pivotField showAll="0"/>
    <pivotField showAll="0"/>
    <pivotField dataField="1" showAll="0"/>
    <pivotField dataField="1" showAll="0"/>
    <pivotField showAll="0"/>
    <pivotField axis="axisRow" showAll="0">
      <items count="14">
        <item x="0"/>
        <item x="1"/>
        <item x="2"/>
        <item x="3"/>
        <item x="4"/>
        <item x="5"/>
        <item x="6"/>
        <item x="7"/>
        <item x="8"/>
        <item x="9"/>
        <item x="10"/>
        <item x="11"/>
        <item m="1" x="12"/>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1"/>
    <dataField name="Sum of TOTAL BUYING VALUE" fld="11"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D1:E2" firstHeaderRow="0" firstDataRow="1" firstDataCol="0"/>
  <pivotFields count="16">
    <pivotField showAll="0"/>
    <pivotField showAll="0"/>
    <pivotField showAll="0"/>
    <pivotField showAll="0">
      <items count="5">
        <item x="2"/>
        <item x="1"/>
        <item x="0"/>
        <item m="1" x="3"/>
        <item t="default"/>
      </items>
    </pivotField>
    <pivotField showAll="0">
      <items count="4">
        <item x="1"/>
        <item x="0"/>
        <item m="1" x="2"/>
        <item t="default"/>
      </items>
    </pivotField>
    <pivotField showAll="0"/>
    <pivotField showAll="0">
      <items count="68">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 f="1" x="45"/>
        <item f="1" x="46"/>
        <item f="1" x="47"/>
        <item f="1" x="48"/>
        <item f="1" x="49"/>
        <item f="1" x="50"/>
        <item f="1" x="51"/>
        <item f="1" x="52"/>
        <item f="1" x="53"/>
        <item f="1" x="54"/>
        <item f="1" x="55"/>
        <item f="1" x="56"/>
        <item f="1" x="57"/>
        <item f="1" x="58"/>
        <item f="1" x="59"/>
        <item f="1" x="60"/>
        <item f="1" x="61"/>
        <item f="1" x="62"/>
        <item f="1" x="63"/>
        <item f="1" x="64"/>
        <item f="1" x="65"/>
        <item f="1" x="66"/>
        <item t="default"/>
      </items>
    </pivotField>
    <pivotField showAll="0"/>
    <pivotField showAll="0"/>
    <pivotField showAll="0"/>
    <pivotField showAll="0"/>
    <pivotField dataField="1" showAll="0"/>
    <pivotField dataField="1" showAll="0"/>
    <pivotField showAll="0"/>
    <pivotField showAll="0">
      <items count="14">
        <item x="0"/>
        <item x="1"/>
        <item x="2"/>
        <item x="3"/>
        <item x="4"/>
        <item x="5"/>
        <item x="6"/>
        <item x="7"/>
        <item x="8"/>
        <item x="9"/>
        <item x="10"/>
        <item x="11"/>
        <item m="1" x="12"/>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1"/>
    <dataField name="Sum of TOTAL BUYING VALUE" fld="11"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P1:S45" firstHeaderRow="0" firstDataRow="1" firstDataCol="2"/>
  <pivotFields count="16">
    <pivotField compact="0" numFmtId="14" outline="0" showAll="0"/>
    <pivotField compact="0" outline="0" showAll="0"/>
    <pivotField dataField="1" compact="0" outline="0" showAll="0"/>
    <pivotField compact="0" outline="0" showAll="0">
      <items count="5">
        <item x="2"/>
        <item x="1"/>
        <item x="0"/>
        <item m="1" x="3"/>
        <item t="default"/>
      </items>
    </pivotField>
    <pivotField compact="0" outline="0" showAll="0">
      <items count="4">
        <item x="1"/>
        <item x="0"/>
        <item m="1" x="2"/>
        <item t="default"/>
      </items>
    </pivotField>
    <pivotField compact="0" numFmtId="164" outline="0" showAll="0"/>
    <pivotField axis="axisRow" compact="0" outline="0" showAll="0" defaultSubtotal="0">
      <items count="67">
        <item f="1" m="1" x="45"/>
        <item f="1" m="1" x="54"/>
        <item f="1" m="1" x="55"/>
        <item f="1" m="1" x="56"/>
        <item f="1" m="1" x="57"/>
        <item f="1" m="1" x="58"/>
        <item f="1" m="1" x="59"/>
        <item f="1" m="1" x="60"/>
        <item f="1" m="1" x="61"/>
        <item f="1" m="1" x="62"/>
        <item f="1" m="1" x="63"/>
        <item f="1" m="1" x="46"/>
        <item f="1" m="1" x="64"/>
        <item f="1" m="1" x="65"/>
        <item f="1" m="1" x="66"/>
        <item f="1" m="1" x="47"/>
        <item f="1" m="1" x="48"/>
        <item f="1" m="1" x="49"/>
        <item f="1" m="1" x="50"/>
        <item f="1" m="1" x="51"/>
        <item f="1" m="1" x="52"/>
        <item f="1" m="1" x="53"/>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s>
    </pivotField>
    <pivotField compact="0" outline="0" showAll="0"/>
    <pivotField axis="axisRow" compact="0" outline="0" showAll="0">
      <items count="6">
        <item x="0"/>
        <item x="1"/>
        <item x="2"/>
        <item x="3"/>
        <item m="1" x="4"/>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4">
        <item x="0"/>
        <item x="1"/>
        <item x="2"/>
        <item x="3"/>
        <item x="4"/>
        <item x="5"/>
        <item x="6"/>
        <item x="7"/>
        <item x="8"/>
        <item x="9"/>
        <item x="10"/>
        <item x="11"/>
        <item m="1" x="12"/>
        <item t="default"/>
      </items>
    </pivotField>
    <pivotField compact="0" outline="0" showAll="0">
      <items count="3">
        <item x="0"/>
        <item x="1"/>
        <item t="default"/>
      </items>
    </pivotField>
  </pivotFields>
  <rowFields count="2">
    <field x="6"/>
    <field x="8"/>
  </rowFields>
  <rowItems count="44">
    <i>
      <x v="22"/>
      <x v="1"/>
    </i>
    <i>
      <x v="23"/>
      <x v="1"/>
    </i>
    <i>
      <x v="24"/>
      <x v="1"/>
    </i>
    <i>
      <x v="25"/>
      <x v="2"/>
    </i>
    <i>
      <x v="26"/>
      <x/>
    </i>
    <i>
      <x v="27"/>
      <x v="1"/>
    </i>
    <i>
      <x v="28"/>
      <x v="2"/>
    </i>
    <i>
      <x v="29"/>
      <x v="1"/>
    </i>
    <i>
      <x v="30"/>
      <x v="3"/>
    </i>
    <i>
      <x v="31"/>
      <x/>
    </i>
    <i>
      <x v="32"/>
      <x v="2"/>
    </i>
    <i>
      <x v="33"/>
      <x v="1"/>
    </i>
    <i>
      <x v="34"/>
      <x v="1"/>
    </i>
    <i>
      <x v="35"/>
      <x v="1"/>
    </i>
    <i>
      <x v="36"/>
      <x v="3"/>
    </i>
    <i>
      <x v="37"/>
      <x v="3"/>
    </i>
    <i>
      <x v="38"/>
      <x/>
    </i>
    <i>
      <x v="39"/>
      <x v="3"/>
    </i>
    <i>
      <x v="40"/>
      <x/>
    </i>
    <i>
      <x v="41"/>
      <x v="2"/>
    </i>
    <i>
      <x v="42"/>
      <x/>
    </i>
    <i>
      <x v="43"/>
      <x/>
    </i>
    <i>
      <x v="44"/>
      <x/>
    </i>
    <i>
      <x v="45"/>
      <x/>
    </i>
    <i>
      <x v="46"/>
      <x v="3"/>
    </i>
    <i>
      <x v="47"/>
      <x v="3"/>
    </i>
    <i>
      <x v="48"/>
      <x v="2"/>
    </i>
    <i>
      <x v="49"/>
      <x v="3"/>
    </i>
    <i>
      <x v="50"/>
      <x v="2"/>
    </i>
    <i>
      <x v="51"/>
      <x/>
    </i>
    <i>
      <x v="52"/>
      <x v="1"/>
    </i>
    <i>
      <x v="53"/>
      <x v="1"/>
    </i>
    <i>
      <x v="54"/>
      <x v="1"/>
    </i>
    <i>
      <x v="55"/>
      <x v="2"/>
    </i>
    <i>
      <x v="56"/>
      <x v="3"/>
    </i>
    <i>
      <x v="57"/>
      <x v="1"/>
    </i>
    <i>
      <x v="58"/>
      <x v="1"/>
    </i>
    <i>
      <x v="59"/>
      <x v="1"/>
    </i>
    <i>
      <x v="60"/>
      <x v="3"/>
    </i>
    <i>
      <x v="61"/>
      <x v="1"/>
    </i>
    <i>
      <x v="62"/>
      <x/>
    </i>
    <i>
      <x v="63"/>
      <x/>
    </i>
    <i>
      <x v="64"/>
      <x v="1"/>
    </i>
    <i>
      <x v="65"/>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aymentMode"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3">
  <location ref="AP1:AQ3" firstHeaderRow="1" firstDataRow="1" firstDataCol="1"/>
  <pivotFields count="16">
    <pivotField showAll="0"/>
    <pivotField showAll="0"/>
    <pivotField showAll="0"/>
    <pivotField showAll="0">
      <items count="5">
        <item x="2"/>
        <item x="1"/>
        <item x="0"/>
        <item m="1" x="3"/>
        <item t="default"/>
      </items>
    </pivotField>
    <pivotField axis="axisRow" showAll="0">
      <items count="4">
        <item x="1"/>
        <item x="0"/>
        <item m="1" x="2"/>
        <item t="default"/>
      </items>
    </pivotField>
    <pivotField showAll="0"/>
    <pivotField showAll="0">
      <items count="68">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 f="1" x="45"/>
        <item f="1" x="46"/>
        <item f="1" x="47"/>
        <item f="1" x="48"/>
        <item f="1" x="49"/>
        <item f="1" x="50"/>
        <item f="1" x="51"/>
        <item f="1" x="52"/>
        <item f="1" x="53"/>
        <item f="1" x="54"/>
        <item f="1" x="55"/>
        <item f="1" x="56"/>
        <item f="1" x="57"/>
        <item f="1" x="58"/>
        <item f="1" x="59"/>
        <item f="1" x="60"/>
        <item f="1" x="61"/>
        <item f="1" x="62"/>
        <item f="1" x="63"/>
        <item f="1" x="64"/>
        <item f="1" x="65"/>
        <item f="1" x="66"/>
        <item t="default"/>
      </items>
    </pivotField>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m="1" x="12"/>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1"/>
  </dataFields>
  <chartFormats count="9">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11" format="19" series="1">
      <pivotArea type="data" outline="0" fieldPosition="0">
        <references count="1">
          <reference field="4294967294" count="1" selected="0">
            <x v="0"/>
          </reference>
        </references>
      </pivotArea>
    </chartFormat>
    <chartFormat chart="11" format="20">
      <pivotArea type="data" outline="0" fieldPosition="0">
        <references count="2">
          <reference field="4294967294" count="1" selected="0">
            <x v="0"/>
          </reference>
          <reference field="4" count="1" selected="0">
            <x v="0"/>
          </reference>
        </references>
      </pivotArea>
    </chartFormat>
    <chartFormat chart="11" format="21">
      <pivotArea type="data" outline="0" fieldPosition="0">
        <references count="2">
          <reference field="4294967294" count="1" selected="0">
            <x v="0"/>
          </reference>
          <reference field="4" count="1" selected="0">
            <x v="1"/>
          </reference>
        </references>
      </pivotArea>
    </chartFormat>
    <chartFormat chart="12" format="22" series="1">
      <pivotArea type="data" outline="0" fieldPosition="0">
        <references count="1">
          <reference field="4294967294" count="1" selected="0">
            <x v="0"/>
          </reference>
        </references>
      </pivotArea>
    </chartFormat>
    <chartFormat chart="12" format="23">
      <pivotArea type="data" outline="0" fieldPosition="0">
        <references count="2">
          <reference field="4294967294" count="1" selected="0">
            <x v="0"/>
          </reference>
          <reference field="4" count="1" selected="0">
            <x v="0"/>
          </reference>
        </references>
      </pivotArea>
    </chartFormat>
    <chartFormat chart="12" format="2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Type"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9">
  <location ref="AM1:AN4" firstHeaderRow="1" firstDataRow="1" firstDataCol="1"/>
  <pivotFields count="16">
    <pivotField showAll="0"/>
    <pivotField showAll="0"/>
    <pivotField showAll="0"/>
    <pivotField axis="axisRow" showAll="0">
      <items count="5">
        <item x="2"/>
        <item x="1"/>
        <item x="0"/>
        <item m="1" x="3"/>
        <item t="default"/>
      </items>
    </pivotField>
    <pivotField showAll="0">
      <items count="4">
        <item x="1"/>
        <item x="0"/>
        <item m="1" x="2"/>
        <item t="default"/>
      </items>
    </pivotField>
    <pivotField showAll="0"/>
    <pivotField showAll="0">
      <items count="68">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 f="1" x="45"/>
        <item f="1" x="46"/>
        <item f="1" x="47"/>
        <item f="1" x="48"/>
        <item f="1" x="49"/>
        <item f="1" x="50"/>
        <item f="1" x="51"/>
        <item f="1" x="52"/>
        <item f="1" x="53"/>
        <item f="1" x="54"/>
        <item f="1" x="55"/>
        <item f="1" x="56"/>
        <item f="1" x="57"/>
        <item f="1" x="58"/>
        <item f="1" x="59"/>
        <item f="1" x="60"/>
        <item f="1" x="61"/>
        <item f="1" x="62"/>
        <item f="1" x="63"/>
        <item f="1" x="64"/>
        <item f="1" x="65"/>
        <item f="1" x="66"/>
        <item t="default"/>
      </items>
    </pivotField>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m="1" x="12"/>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1"/>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7" format="21" series="1">
      <pivotArea type="data" outline="0" fieldPosition="0">
        <references count="1">
          <reference field="4294967294" count="1" selected="0">
            <x v="0"/>
          </reference>
        </references>
      </pivotArea>
    </chartFormat>
    <chartFormat chart="7" format="22">
      <pivotArea type="data" outline="0" fieldPosition="0">
        <references count="2">
          <reference field="4294967294" count="1" selected="0">
            <x v="0"/>
          </reference>
          <reference field="3" count="1" selected="0">
            <x v="0"/>
          </reference>
        </references>
      </pivotArea>
    </chartFormat>
    <chartFormat chart="7" format="23">
      <pivotArea type="data" outline="0" fieldPosition="0">
        <references count="2">
          <reference field="4294967294" count="1" selected="0">
            <x v="0"/>
          </reference>
          <reference field="3" count="1" selected="0">
            <x v="1"/>
          </reference>
        </references>
      </pivotArea>
    </chartFormat>
    <chartFormat chart="7" format="2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CategoryWise"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AE1:AF6" firstHeaderRow="1" firstDataRow="1" firstDataCol="1"/>
  <pivotFields count="16">
    <pivotField showAll="0"/>
    <pivotField showAll="0"/>
    <pivotField showAll="0"/>
    <pivotField showAll="0">
      <items count="5">
        <item x="2"/>
        <item x="1"/>
        <item x="0"/>
        <item m="1" x="3"/>
        <item t="default"/>
      </items>
    </pivotField>
    <pivotField showAll="0">
      <items count="4">
        <item x="1"/>
        <item x="0"/>
        <item m="1" x="2"/>
        <item t="default"/>
      </items>
    </pivotField>
    <pivotField showAll="0"/>
    <pivotField showAll="0">
      <items count="68">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 f="1" x="45"/>
        <item f="1" x="46"/>
        <item f="1" x="47"/>
        <item f="1" x="48"/>
        <item f="1" x="49"/>
        <item f="1" x="50"/>
        <item f="1" x="51"/>
        <item f="1" x="52"/>
        <item f="1" x="53"/>
        <item f="1" x="54"/>
        <item f="1" x="55"/>
        <item f="1" x="56"/>
        <item f="1" x="57"/>
        <item f="1" x="58"/>
        <item f="1" x="59"/>
        <item f="1" x="60"/>
        <item f="1" x="61"/>
        <item f="1" x="62"/>
        <item f="1" x="63"/>
        <item f="1" x="64"/>
        <item f="1" x="65"/>
        <item f="1" x="66"/>
        <item t="default"/>
      </items>
    </pivotField>
    <pivotField axis="axisRow" showAll="0">
      <items count="7">
        <item x="3"/>
        <item x="2"/>
        <item x="0"/>
        <item x="4"/>
        <item x="1"/>
        <item m="1" x="5"/>
        <item t="default"/>
      </items>
    </pivotField>
    <pivotField showAll="0"/>
    <pivotField showAll="0"/>
    <pivotField showAll="0"/>
    <pivotField showAll="0"/>
    <pivotField dataField="1" showAll="0"/>
    <pivotField showAll="0"/>
    <pivotField showAll="0">
      <items count="14">
        <item x="0"/>
        <item x="1"/>
        <item x="2"/>
        <item x="3"/>
        <item x="4"/>
        <item x="5"/>
        <item x="6"/>
        <item x="7"/>
        <item x="8"/>
        <item x="9"/>
        <item x="10"/>
        <item x="11"/>
        <item m="1" x="12"/>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Daily"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5">
  <location ref="A1:B32" firstHeaderRow="1" firstDataRow="1" firstDataCol="1"/>
  <pivotFields count="16">
    <pivotField showAll="0"/>
    <pivotField showAll="0"/>
    <pivotField showAll="0"/>
    <pivotField showAll="0">
      <items count="5">
        <item x="2"/>
        <item x="1"/>
        <item x="0"/>
        <item m="1" x="3"/>
        <item t="default"/>
      </items>
    </pivotField>
    <pivotField showAll="0">
      <items count="4">
        <item x="1"/>
        <item x="0"/>
        <item m="1" x="2"/>
        <item t="default"/>
      </items>
    </pivotField>
    <pivotField showAll="0"/>
    <pivotField showAll="0">
      <items count="68">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 f="1" x="45"/>
        <item f="1" x="46"/>
        <item f="1" x="47"/>
        <item f="1" x="48"/>
        <item f="1" x="49"/>
        <item f="1" x="50"/>
        <item f="1" x="51"/>
        <item f="1" x="52"/>
        <item f="1" x="53"/>
        <item f="1" x="54"/>
        <item f="1" x="55"/>
        <item f="1" x="56"/>
        <item f="1" x="57"/>
        <item f="1" x="58"/>
        <item f="1" x="59"/>
        <item f="1" x="60"/>
        <item f="1" x="61"/>
        <item f="1" x="62"/>
        <item f="1" x="63"/>
        <item f="1" x="64"/>
        <item f="1" x="65"/>
        <item f="1" x="66"/>
        <item t="default"/>
      </items>
    </pivotField>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4">
        <item x="0"/>
        <item x="1"/>
        <item x="2"/>
        <item x="3"/>
        <item x="4"/>
        <item x="5"/>
        <item x="6"/>
        <item x="7"/>
        <item x="8"/>
        <item x="9"/>
        <item x="10"/>
        <item x="11"/>
        <item m="1" x="12"/>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13" baseItem="0" numFmtId="165"/>
  </dataFields>
  <formats count="2">
    <format dxfId="1">
      <pivotArea collapsedLevelsAreSubtotals="1" fieldPosition="0">
        <references count="1">
          <reference field="13" count="1">
            <x v="0"/>
          </reference>
        </references>
      </pivotArea>
    </format>
    <format dxfId="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Daily"/>
    <pivotTable tabId="5" name="CategoryWise"/>
    <pivotTable tabId="5" name="PaymentMode"/>
    <pivotTable tabId="5" name="SalesType"/>
    <pivotTable tabId="5" name="TotalSales"/>
    <pivotTable tabId="5" name="PivotTable13"/>
  </pivotTables>
  <data>
    <tabular pivotCacheId="1" showMissing="0" crossFilter="none">
      <items count="13">
        <i x="0" s="1"/>
        <i x="1" s="1"/>
        <i x="2" s="1"/>
        <i x="3" s="1"/>
        <i x="4" s="1"/>
        <i x="5" s="1"/>
        <i x="6" s="1"/>
        <i x="7" s="1"/>
        <i x="8" s="1"/>
        <i x="9" s="1"/>
        <i x="10" s="1"/>
        <i x="1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
  <pivotTables>
    <pivotTable tabId="5" name="Daily"/>
    <pivotTable tabId="5" name="CategoryWise"/>
    <pivotTable tabId="5" name="Monthly"/>
    <pivotTable tabId="5" name="PaymentMode"/>
    <pivotTable tabId="5" name="SalesType"/>
    <pivotTable tabId="5" name="TotalSales"/>
    <pivotTable tabId="5" name="PivotTable13"/>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_TYPE" sourceName="SALE TYPE">
  <pivotTables>
    <pivotTable tabId="5" name="PaymentMode"/>
    <pivotTable tabId="5" name="CategoryWise"/>
    <pivotTable tabId="5" name="Daily"/>
    <pivotTable tabId="5" name="Monthly"/>
    <pivotTable tabId="5" name="TotalSales"/>
    <pivotTable tabId="5" name="PivotTable13"/>
  </pivotTables>
  <data>
    <tabular pivotCacheId="1" showMissing="0" crossFilter="none">
      <items count="4">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5" name="CategoryWise"/>
    <pivotTable tabId="5" name="Daily"/>
    <pivotTable tabId="5" name="Monthly"/>
    <pivotTable tabId="5" name="SalesType"/>
    <pivotTable tabId="5" name="TotalSales"/>
    <pivotTable tabId="5" name="PivotTable13"/>
  </pivotTables>
  <data>
    <tabular pivotCacheId="1" showMissing="0" crossFilter="none">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yle="SLICER" rowHeight="234950"/>
  <slicer name="YEAR " cache="Slicer_YEAR" caption="YEAR " style="SLICER" rowHeight="234950"/>
  <slicer name="SALE TYPE" cache="Slicer_SALE_TYPE" caption="SALE TYPE" columnCount="3" style="SLICER" rowHeight="234950"/>
  <slicer name="PAYMENT MODE" cache="Slicer_PAYMENT_MODE" caption="PAYMENT MODE" columnCount="2" style="SLICER" rowHeight="234950"/>
</slicers>
</file>

<file path=xl/tables/table1.xml><?xml version="1.0" encoding="utf-8"?>
<table xmlns="http://schemas.openxmlformats.org/spreadsheetml/2006/main" id="2" name="InputData" displayName="InputData" ref="A1:P528" totalsRowShown="0" headerRowDxfId="28" headerRowBorderDxfId="27">
  <autoFilter ref="A1:P528"/>
  <sortState ref="A2:E527">
    <sortCondition ref="A1:A527"/>
  </sortState>
  <tableColumns count="16">
    <tableColumn id="1" name="DATE" dataDxfId="26"/>
    <tableColumn id="3" name="PRODUCT ID" dataDxfId="25"/>
    <tableColumn id="2" name="QUANTITY" dataDxfId="24"/>
    <tableColumn id="4" name="SALE TYPE" dataDxfId="23"/>
    <tableColumn id="5" name="PAYMENT MODE" dataDxfId="22"/>
    <tableColumn id="6" name="DISCOUNT %" dataDxfId="21"/>
    <tableColumn id="7" name="PRODUCT" dataDxfId="20">
      <calculatedColumnFormula>VLOOKUP(InputData[[#This Row],[PRODUCT ID]],MasterData[],2,0)</calculatedColumnFormula>
    </tableColumn>
    <tableColumn id="8" name="CATEGORY" dataDxfId="19">
      <calculatedColumnFormula>VLOOKUP(InputData[[#This Row],[PRODUCT ID]],MasterData[],3,0)</calculatedColumnFormula>
    </tableColumn>
    <tableColumn id="9" name="UOM" dataDxfId="18">
      <calculatedColumnFormula>VLOOKUP(InputData[[#This Row],[PRODUCT ID]],MasterData[],4,0)</calculatedColumnFormula>
    </tableColumn>
    <tableColumn id="10" name="BUYING PRIZE" dataDxfId="17">
      <calculatedColumnFormula>VLOOKUP(InputData[[#This Row],[PRODUCT ID]],MasterData[],5,0)</calculatedColumnFormula>
    </tableColumn>
    <tableColumn id="11" name="SELLING PRICE" dataDxfId="16">
      <calculatedColumnFormula>VLOOKUP(InputData[[#This Row],[PRODUCT ID]],MasterData[],6,0)</calculatedColumnFormula>
    </tableColumn>
    <tableColumn id="12" name="TOTAL BUYING VALUE" dataDxfId="15">
      <calculatedColumnFormula>InputData[[#This Row],[BUYING PRIZE]]*InputData[[#This Row],[QUANTITY]]</calculatedColumnFormula>
    </tableColumn>
    <tableColumn id="13" name="TOTAL SELLING VALUE" dataDxfId="14">
      <calculatedColumnFormula>InputData[[#This Row],[SELLING PRICE]]*InputData[[#This Row],[QUANTITY]]*(1-InputData[[#This Row],[DISCOUNT %]])</calculatedColumnFormula>
    </tableColumn>
    <tableColumn id="14" name="DAY" dataDxfId="13">
      <calculatedColumnFormula>DAY(InputData[[#This Row],[DATE]])</calculatedColumnFormula>
    </tableColumn>
    <tableColumn id="15" name="MONTH" dataDxfId="12">
      <calculatedColumnFormula>TEXT(InputData[[#This Row],[DATE]],"MMM")</calculatedColumnFormula>
    </tableColumn>
    <tableColumn id="16" name="YEAR " dataDxfId="1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1" name="MasterData" displayName="MasterData" ref="A1:F46" totalsRowShown="0" headerRowDxfId="10" dataDxfId="8" headerRowBorderDxfId="9">
  <autoFilter ref="A1:F46"/>
  <tableColumns count="6">
    <tableColumn id="1" name="PRODUCT ID" dataDxfId="7"/>
    <tableColumn id="2" name="PRODUCT" dataDxfId="6"/>
    <tableColumn id="3" name="CATEGORY" dataDxfId="5"/>
    <tableColumn id="4" name="UOM" dataDxfId="4"/>
    <tableColumn id="5" name="BUYING PRIZE" dataDxfId="3"/>
    <tableColumn id="6"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373545"/>
      </a:dk2>
      <a:lt2>
        <a:srgbClr val="DCD8DC"/>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sheetPr>
  <dimension ref="A1:P528"/>
  <sheetViews>
    <sheetView topLeftCell="D344" workbookViewId="0">
      <selection activeCell="A529" sqref="A529"/>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13" bestFit="1" customWidth="1"/>
    <col min="11" max="11" width="17.77734375" style="13" bestFit="1" customWidth="1"/>
    <col min="12" max="12" width="24.21875" style="13" bestFit="1" customWidth="1"/>
    <col min="13" max="13" width="24.5546875" style="13" bestFit="1" customWidth="1"/>
  </cols>
  <sheetData>
    <row r="1" spans="1:16" ht="15" thickBot="1" x14ac:dyDescent="0.35">
      <c r="A1" s="2" t="s">
        <v>100</v>
      </c>
      <c r="B1" s="2" t="s">
        <v>0</v>
      </c>
      <c r="C1" s="2" t="s">
        <v>101</v>
      </c>
      <c r="D1" s="2" t="s">
        <v>102</v>
      </c>
      <c r="E1" s="2" t="s">
        <v>103</v>
      </c>
      <c r="F1" s="2" t="s">
        <v>104</v>
      </c>
      <c r="G1" s="10" t="s">
        <v>1</v>
      </c>
      <c r="H1" s="10" t="s">
        <v>2</v>
      </c>
      <c r="I1" s="10" t="s">
        <v>3</v>
      </c>
      <c r="J1" s="12" t="s">
        <v>4</v>
      </c>
      <c r="K1" s="12" t="s">
        <v>5</v>
      </c>
      <c r="L1" s="12" t="s">
        <v>115</v>
      </c>
      <c r="M1" s="12" t="s">
        <v>116</v>
      </c>
      <c r="N1" s="10" t="s">
        <v>117</v>
      </c>
      <c r="O1" s="2" t="s">
        <v>118</v>
      </c>
      <c r="P1" s="10" t="s">
        <v>119</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Row],[BUYING PRIZE]]*InputData[[#This Row],[QUANTITY]]</f>
        <v>1296</v>
      </c>
      <c r="M2" s="13">
        <f>InputData[[#This Row],[SELLING PRICE]]*InputData[[#This Row],[QUANTITY]]*(1-InputData[[#This Row],[DISCOUNT %]])</f>
        <v>1412.64</v>
      </c>
      <c r="N2" s="11">
        <f>DAY(InputData[[#This Row],[DATE]])</f>
        <v>1</v>
      </c>
      <c r="O2" s="11" t="str">
        <f>TEXT(InputData[[#This Row],[DATE]],"MMM")</f>
        <v>Jan</v>
      </c>
      <c r="P2" s="11">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Row],[BUYING PRIZE]]*InputData[[#This Row],[QUANTITY]]</f>
        <v>1080</v>
      </c>
      <c r="M3" s="13">
        <f>InputData[[#This Row],[SELLING PRICE]]*InputData[[#This Row],[QUANTITY]]*(1-InputData[[#This Row],[DISCOUNT %]])</f>
        <v>1198.8</v>
      </c>
      <c r="N3" s="11">
        <f>DAY(InputData[[#This Row],[DATE]])</f>
        <v>2</v>
      </c>
      <c r="O3" s="11" t="str">
        <f>TEXT(InputData[[#This Row],[DATE]],"MMM")</f>
        <v>Jan</v>
      </c>
      <c r="P3" s="11">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Row],[BUYING PRIZE]]*InputData[[#This Row],[QUANTITY]]</f>
        <v>672</v>
      </c>
      <c r="M4" s="13">
        <f>InputData[[#This Row],[SELLING PRICE]]*InputData[[#This Row],[QUANTITY]]*(1-InputData[[#This Row],[DISCOUNT %]])</f>
        <v>732.48</v>
      </c>
      <c r="N4" s="11">
        <f>DAY(InputData[[#This Row],[DATE]])</f>
        <v>2</v>
      </c>
      <c r="O4" s="11" t="str">
        <f>TEXT(InputData[[#This Row],[DATE]],"MMM")</f>
        <v>Jan</v>
      </c>
      <c r="P4" s="11">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Row],[BUYING PRIZE]]*InputData[[#This Row],[QUANTITY]]</f>
        <v>220</v>
      </c>
      <c r="M5" s="13">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Row],[BUYING PRIZE]]*InputData[[#This Row],[QUANTITY]]</f>
        <v>60</v>
      </c>
      <c r="M6" s="13">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Row],[BUYING PRIZE]]*InputData[[#This Row],[QUANTITY]]</f>
        <v>93</v>
      </c>
      <c r="M7" s="13">
        <f>InputData[[#This Row],[SELLING PRICE]]*InputData[[#This Row],[QUANTITY]]*(1-InputData[[#This Row],[DISCOUNT %]])</f>
        <v>104.16</v>
      </c>
      <c r="N7" s="11">
        <f>DAY(InputData[[#This Row],[DATE]])</f>
        <v>9</v>
      </c>
      <c r="O7" s="11" t="str">
        <f>TEXT(InputData[[#This Row],[DATE]],"MMM")</f>
        <v>Jan</v>
      </c>
      <c r="P7" s="11">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Row],[BUYING PRIZE]]*InputData[[#This Row],[QUANTITY]]</f>
        <v>568</v>
      </c>
      <c r="M8" s="13">
        <f>InputData[[#This Row],[SELLING PRICE]]*InputData[[#This Row],[QUANTITY]]*(1-InputData[[#This Row],[DISCOUNT %]])</f>
        <v>647.52</v>
      </c>
      <c r="N8" s="11">
        <f>DAY(InputData[[#This Row],[DATE]])</f>
        <v>9</v>
      </c>
      <c r="O8" s="11" t="str">
        <f>TEXT(InputData[[#This Row],[DATE]],"MMM")</f>
        <v>Jan</v>
      </c>
      <c r="P8" s="11">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Row],[BUYING PRIZE]]*InputData[[#This Row],[QUANTITY]]</f>
        <v>28</v>
      </c>
      <c r="M9" s="13">
        <f>InputData[[#This Row],[SELLING PRICE]]*InputData[[#This Row],[QUANTITY]]*(1-InputData[[#This Row],[DISCOUNT %]])</f>
        <v>33.32</v>
      </c>
      <c r="N9" s="11">
        <f>DAY(InputData[[#This Row],[DATE]])</f>
        <v>9</v>
      </c>
      <c r="O9" s="11" t="str">
        <f>TEXT(InputData[[#This Row],[DATE]],"MMM")</f>
        <v>Jan</v>
      </c>
      <c r="P9" s="11">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Row],[BUYING PRIZE]]*InputData[[#This Row],[QUANTITY]]</f>
        <v>201</v>
      </c>
      <c r="M10" s="13">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Row],[BUYING PRIZE]]*InputData[[#This Row],[QUANTITY]]</f>
        <v>448</v>
      </c>
      <c r="M11" s="13">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Row],[BUYING PRIZE]]*InputData[[#This Row],[QUANTITY]]</f>
        <v>480</v>
      </c>
      <c r="M12" s="13">
        <f>InputData[[#This Row],[SELLING PRICE]]*InputData[[#This Row],[QUANTITY]]*(1-InputData[[#This Row],[DISCOUNT %]])</f>
        <v>648</v>
      </c>
      <c r="N12" s="11">
        <f>DAY(InputData[[#This Row],[DATE]])</f>
        <v>11</v>
      </c>
      <c r="O12" s="11" t="str">
        <f>TEXT(InputData[[#This Row],[DATE]],"MMM")</f>
        <v>Jan</v>
      </c>
      <c r="P12" s="11">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Row],[BUYING PRIZE]]*InputData[[#This Row],[QUANTITY]]</f>
        <v>1200</v>
      </c>
      <c r="M13" s="13">
        <f>InputData[[#This Row],[SELLING PRICE]]*InputData[[#This Row],[QUANTITY]]*(1-InputData[[#This Row],[DISCOUNT %]])</f>
        <v>1620</v>
      </c>
      <c r="N13" s="11">
        <f>DAY(InputData[[#This Row],[DATE]])</f>
        <v>12</v>
      </c>
      <c r="O13" s="11" t="str">
        <f>TEXT(InputData[[#This Row],[DATE]],"MMM")</f>
        <v>Jan</v>
      </c>
      <c r="P13" s="11">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Row],[BUYING PRIZE]]*InputData[[#This Row],[QUANTITY]]</f>
        <v>988</v>
      </c>
      <c r="M14" s="13">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Row],[BUYING PRIZE]]*InputData[[#This Row],[QUANTITY]]</f>
        <v>423</v>
      </c>
      <c r="M15" s="13">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Row],[BUYING PRIZE]]*InputData[[#This Row],[QUANTITY]]</f>
        <v>30</v>
      </c>
      <c r="M16" s="13">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Row],[BUYING PRIZE]]*InputData[[#This Row],[QUANTITY]]</f>
        <v>220</v>
      </c>
      <c r="M17" s="13">
        <f>InputData[[#This Row],[SELLING PRICE]]*InputData[[#This Row],[QUANTITY]]*(1-InputData[[#This Row],[DISCOUNT %]])</f>
        <v>233.2</v>
      </c>
      <c r="N17" s="11">
        <f>DAY(InputData[[#This Row],[DATE]])</f>
        <v>20</v>
      </c>
      <c r="O17" s="11" t="str">
        <f>TEXT(InputData[[#This Row],[DATE]],"MMM")</f>
        <v>Jan</v>
      </c>
      <c r="P17" s="11">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Row],[BUYING PRIZE]]*InputData[[#This Row],[QUANTITY]]</f>
        <v>244</v>
      </c>
      <c r="M18" s="13">
        <f>InputData[[#This Row],[SELLING PRICE]]*InputData[[#This Row],[QUANTITY]]*(1-InputData[[#This Row],[DISCOUNT %]])</f>
        <v>305</v>
      </c>
      <c r="N18" s="11">
        <f>DAY(InputData[[#This Row],[DATE]])</f>
        <v>20</v>
      </c>
      <c r="O18" s="11" t="str">
        <f>TEXT(InputData[[#This Row],[DATE]],"MMM")</f>
        <v>Jan</v>
      </c>
      <c r="P18" s="11">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Row],[BUYING PRIZE]]*InputData[[#This Row],[QUANTITY]]</f>
        <v>660</v>
      </c>
      <c r="M19" s="13">
        <f>InputData[[#This Row],[SELLING PRICE]]*InputData[[#This Row],[QUANTITY]]*(1-InputData[[#This Row],[DISCOUNT %]])</f>
        <v>732.6</v>
      </c>
      <c r="N19" s="11">
        <f>DAY(InputData[[#This Row],[DATE]])</f>
        <v>21</v>
      </c>
      <c r="O19" s="11" t="str">
        <f>TEXT(InputData[[#This Row],[DATE]],"MMM")</f>
        <v>Jan</v>
      </c>
      <c r="P19" s="11">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Row],[BUYING PRIZE]]*InputData[[#This Row],[QUANTITY]]</f>
        <v>639</v>
      </c>
      <c r="M20" s="13">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Row],[BUYING PRIZE]]*InputData[[#This Row],[QUANTITY]]</f>
        <v>720</v>
      </c>
      <c r="M21" s="13">
        <f>InputData[[#This Row],[SELLING PRICE]]*InputData[[#This Row],[QUANTITY]]*(1-InputData[[#This Row],[DISCOUNT %]])</f>
        <v>972</v>
      </c>
      <c r="N21" s="11">
        <f>DAY(InputData[[#This Row],[DATE]])</f>
        <v>21</v>
      </c>
      <c r="O21" s="11" t="str">
        <f>TEXT(InputData[[#This Row],[DATE]],"MMM")</f>
        <v>Jan</v>
      </c>
      <c r="P21" s="1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Row],[BUYING PRIZE]]*InputData[[#This Row],[QUANTITY]]</f>
        <v>330</v>
      </c>
      <c r="M22" s="13">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Row],[BUYING PRIZE]]*InputData[[#This Row],[QUANTITY]]</f>
        <v>35</v>
      </c>
      <c r="M23" s="13">
        <f>InputData[[#This Row],[SELLING PRICE]]*InputData[[#This Row],[QUANTITY]]*(1-InputData[[#This Row],[DISCOUNT %]])</f>
        <v>46.9</v>
      </c>
      <c r="N23" s="11">
        <f>DAY(InputData[[#This Row],[DATE]])</f>
        <v>25</v>
      </c>
      <c r="O23" s="11" t="str">
        <f>TEXT(InputData[[#This Row],[DATE]],"MMM")</f>
        <v>Jan</v>
      </c>
      <c r="P23" s="11">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Row],[BUYING PRIZE]]*InputData[[#This Row],[QUANTITY]]</f>
        <v>1302</v>
      </c>
      <c r="M24" s="13">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Row],[BUYING PRIZE]]*InputData[[#This Row],[QUANTITY]]</f>
        <v>684</v>
      </c>
      <c r="M25" s="13">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Row],[BUYING PRIZE]]*InputData[[#This Row],[QUANTITY]]</f>
        <v>525</v>
      </c>
      <c r="M26" s="13">
        <f>InputData[[#This Row],[SELLING PRICE]]*InputData[[#This Row],[QUANTITY]]*(1-InputData[[#This Row],[DISCOUNT %]])</f>
        <v>598.5</v>
      </c>
      <c r="N26" s="11">
        <f>DAY(InputData[[#This Row],[DATE]])</f>
        <v>26</v>
      </c>
      <c r="O26" s="11" t="str">
        <f>TEXT(InputData[[#This Row],[DATE]],"MMM")</f>
        <v>Jan</v>
      </c>
      <c r="P26" s="11">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Row],[BUYING PRIZE]]*InputData[[#This Row],[QUANTITY]]</f>
        <v>686</v>
      </c>
      <c r="M27" s="13">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Row],[BUYING PRIZE]]*InputData[[#This Row],[QUANTITY]]</f>
        <v>630</v>
      </c>
      <c r="M28" s="13">
        <f>InputData[[#This Row],[SELLING PRICE]]*InputData[[#This Row],[QUANTITY]]*(1-InputData[[#This Row],[DISCOUNT %]])</f>
        <v>806.4</v>
      </c>
      <c r="N28" s="11">
        <f>DAY(InputData[[#This Row],[DATE]])</f>
        <v>27</v>
      </c>
      <c r="O28" s="11" t="str">
        <f>TEXT(InputData[[#This Row],[DATE]],"MMM")</f>
        <v>Jan</v>
      </c>
      <c r="P28" s="11">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Row],[BUYING PRIZE]]*InputData[[#This Row],[QUANTITY]]</f>
        <v>267</v>
      </c>
      <c r="M29" s="13">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Row],[BUYING PRIZE]]*InputData[[#This Row],[QUANTITY]]</f>
        <v>440</v>
      </c>
      <c r="M30" s="13">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Row],[BUYING PRIZE]]*InputData[[#This Row],[QUANTITY]]</f>
        <v>94</v>
      </c>
      <c r="M31" s="13">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Row],[BUYING PRIZE]]*InputData[[#This Row],[QUANTITY]]</f>
        <v>1036</v>
      </c>
      <c r="M32" s="13">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Row],[BUYING PRIZE]]*InputData[[#This Row],[QUANTITY]]</f>
        <v>169</v>
      </c>
      <c r="M33" s="13">
        <f>InputData[[#This Row],[SELLING PRICE]]*InputData[[#This Row],[QUANTITY]]*(1-InputData[[#This Row],[DISCOUNT %]])</f>
        <v>216.32</v>
      </c>
      <c r="N33" s="11">
        <f>DAY(InputData[[#This Row],[DATE]])</f>
        <v>3</v>
      </c>
      <c r="O33" s="11" t="str">
        <f>TEXT(InputData[[#This Row],[DATE]],"MMM")</f>
        <v>Feb</v>
      </c>
      <c r="P33" s="11">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Row],[BUYING PRIZE]]*InputData[[#This Row],[QUANTITY]]</f>
        <v>242</v>
      </c>
      <c r="M34" s="13">
        <f>InputData[[#This Row],[SELLING PRICE]]*InputData[[#This Row],[QUANTITY]]*(1-InputData[[#This Row],[DISCOUNT %]])</f>
        <v>283.14</v>
      </c>
      <c r="N34" s="11">
        <f>DAY(InputData[[#This Row],[DATE]])</f>
        <v>3</v>
      </c>
      <c r="O34" s="11" t="str">
        <f>TEXT(InputData[[#This Row],[DATE]],"MMM")</f>
        <v>Feb</v>
      </c>
      <c r="P34" s="11">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Row],[BUYING PRIZE]]*InputData[[#This Row],[QUANTITY]]</f>
        <v>268</v>
      </c>
      <c r="M35" s="13">
        <f>InputData[[#This Row],[SELLING PRICE]]*InputData[[#This Row],[QUANTITY]]*(1-InputData[[#This Row],[DISCOUNT %]])</f>
        <v>343.04</v>
      </c>
      <c r="N35" s="11">
        <f>DAY(InputData[[#This Row],[DATE]])</f>
        <v>4</v>
      </c>
      <c r="O35" s="11" t="str">
        <f>TEXT(InputData[[#This Row],[DATE]],"MMM")</f>
        <v>Feb</v>
      </c>
      <c r="P35" s="11">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Row],[BUYING PRIZE]]*InputData[[#This Row],[QUANTITY]]</f>
        <v>469</v>
      </c>
      <c r="M36" s="13">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Row],[BUYING PRIZE]]*InputData[[#This Row],[QUANTITY]]</f>
        <v>133</v>
      </c>
      <c r="M37" s="13">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Row],[BUYING PRIZE]]*InputData[[#This Row],[QUANTITY]]</f>
        <v>603</v>
      </c>
      <c r="M38" s="13">
        <f>InputData[[#This Row],[SELLING PRICE]]*InputData[[#This Row],[QUANTITY]]*(1-InputData[[#This Row],[DISCOUNT %]])</f>
        <v>747.72</v>
      </c>
      <c r="N38" s="11">
        <f>DAY(InputData[[#This Row],[DATE]])</f>
        <v>5</v>
      </c>
      <c r="O38" s="11" t="str">
        <f>TEXT(InputData[[#This Row],[DATE]],"MMM")</f>
        <v>Feb</v>
      </c>
      <c r="P38" s="11">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Row],[BUYING PRIZE]]*InputData[[#This Row],[QUANTITY]]</f>
        <v>5</v>
      </c>
      <c r="M39" s="13">
        <f>InputData[[#This Row],[SELLING PRICE]]*InputData[[#This Row],[QUANTITY]]*(1-InputData[[#This Row],[DISCOUNT %]])</f>
        <v>6.7</v>
      </c>
      <c r="N39" s="11">
        <f>DAY(InputData[[#This Row],[DATE]])</f>
        <v>6</v>
      </c>
      <c r="O39" s="11" t="str">
        <f>TEXT(InputData[[#This Row],[DATE]],"MMM")</f>
        <v>Feb</v>
      </c>
      <c r="P39" s="11">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Row],[BUYING PRIZE]]*InputData[[#This Row],[QUANTITY]]</f>
        <v>770</v>
      </c>
      <c r="M40" s="13">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Row],[BUYING PRIZE]]*InputData[[#This Row],[QUANTITY]]</f>
        <v>581</v>
      </c>
      <c r="M41" s="13">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Row],[BUYING PRIZE]]*InputData[[#This Row],[QUANTITY]]</f>
        <v>1269</v>
      </c>
      <c r="M42" s="13">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Row],[BUYING PRIZE]]*InputData[[#This Row],[QUANTITY]]</f>
        <v>192</v>
      </c>
      <c r="M43" s="13">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Row],[BUYING PRIZE]]*InputData[[#This Row],[QUANTITY]]</f>
        <v>72</v>
      </c>
      <c r="M44" s="13">
        <f>InputData[[#This Row],[SELLING PRICE]]*InputData[[#This Row],[QUANTITY]]*(1-InputData[[#This Row],[DISCOUNT %]])</f>
        <v>94.32</v>
      </c>
      <c r="N44" s="11">
        <f>DAY(InputData[[#This Row],[DATE]])</f>
        <v>18</v>
      </c>
      <c r="O44" s="11" t="str">
        <f>TEXT(InputData[[#This Row],[DATE]],"MMM")</f>
        <v>Feb</v>
      </c>
      <c r="P44" s="11">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Row],[BUYING PRIZE]]*InputData[[#This Row],[QUANTITY]]</f>
        <v>1628</v>
      </c>
      <c r="M45" s="13">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Row],[BUYING PRIZE]]*InputData[[#This Row],[QUANTITY]]</f>
        <v>560</v>
      </c>
      <c r="M46" s="13">
        <f>InputData[[#This Row],[SELLING PRICE]]*InputData[[#This Row],[QUANTITY]]*(1-InputData[[#This Row],[DISCOUNT %]])</f>
        <v>610.4</v>
      </c>
      <c r="N46" s="11">
        <f>DAY(InputData[[#This Row],[DATE]])</f>
        <v>22</v>
      </c>
      <c r="O46" s="11" t="str">
        <f>TEXT(InputData[[#This Row],[DATE]],"MMM")</f>
        <v>Feb</v>
      </c>
      <c r="P46" s="11">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Row],[BUYING PRIZE]]*InputData[[#This Row],[QUANTITY]]</f>
        <v>21</v>
      </c>
      <c r="M47" s="13">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Row],[BUYING PRIZE]]*InputData[[#This Row],[QUANTITY]]</f>
        <v>266</v>
      </c>
      <c r="M48" s="13">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Row],[BUYING PRIZE]]*InputData[[#This Row],[QUANTITY]]</f>
        <v>420</v>
      </c>
      <c r="M49" s="13">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Row],[BUYING PRIZE]]*InputData[[#This Row],[QUANTITY]]</f>
        <v>979</v>
      </c>
      <c r="M50" s="13">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Row],[BUYING PRIZE]]*InputData[[#This Row],[QUANTITY]]</f>
        <v>296</v>
      </c>
      <c r="M51" s="13">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Row],[BUYING PRIZE]]*InputData[[#This Row],[QUANTITY]]</f>
        <v>407</v>
      </c>
      <c r="M52" s="13">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Row],[BUYING PRIZE]]*InputData[[#This Row],[QUANTITY]]</f>
        <v>44</v>
      </c>
      <c r="M53" s="13">
        <f>InputData[[#This Row],[SELLING PRICE]]*InputData[[#This Row],[QUANTITY]]*(1-InputData[[#This Row],[DISCOUNT %]])</f>
        <v>48.4</v>
      </c>
      <c r="N53" s="11">
        <f>DAY(InputData[[#This Row],[DATE]])</f>
        <v>3</v>
      </c>
      <c r="O53" s="11" t="str">
        <f>TEXT(InputData[[#This Row],[DATE]],"MMM")</f>
        <v>Mar</v>
      </c>
      <c r="P53" s="11">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Row],[BUYING PRIZE]]*InputData[[#This Row],[QUANTITY]]</f>
        <v>1134</v>
      </c>
      <c r="M54" s="13">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Row],[BUYING PRIZE]]*InputData[[#This Row],[QUANTITY]]</f>
        <v>288</v>
      </c>
      <c r="M55" s="13">
        <f>InputData[[#This Row],[SELLING PRICE]]*InputData[[#This Row],[QUANTITY]]*(1-InputData[[#This Row],[DISCOUNT %]])</f>
        <v>342.72</v>
      </c>
      <c r="N55" s="11">
        <f>DAY(InputData[[#This Row],[DATE]])</f>
        <v>8</v>
      </c>
      <c r="O55" s="11" t="str">
        <f>TEXT(InputData[[#This Row],[DATE]],"MMM")</f>
        <v>Mar</v>
      </c>
      <c r="P55" s="11">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Row],[BUYING PRIZE]]*InputData[[#This Row],[QUANTITY]]</f>
        <v>684</v>
      </c>
      <c r="M56" s="13">
        <f>InputData[[#This Row],[SELLING PRICE]]*InputData[[#This Row],[QUANTITY]]*(1-InputData[[#This Row],[DISCOUNT %]])</f>
        <v>738.72</v>
      </c>
      <c r="N56" s="11">
        <f>DAY(InputData[[#This Row],[DATE]])</f>
        <v>8</v>
      </c>
      <c r="O56" s="11" t="str">
        <f>TEXT(InputData[[#This Row],[DATE]],"MMM")</f>
        <v>Mar</v>
      </c>
      <c r="P56" s="11">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Row],[BUYING PRIZE]]*InputData[[#This Row],[QUANTITY]]</f>
        <v>282</v>
      </c>
      <c r="M57" s="13">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Row],[BUYING PRIZE]]*InputData[[#This Row],[QUANTITY]]</f>
        <v>77</v>
      </c>
      <c r="M58" s="13">
        <f>InputData[[#This Row],[SELLING PRICE]]*InputData[[#This Row],[QUANTITY]]*(1-InputData[[#This Row],[DISCOUNT %]])</f>
        <v>91.63</v>
      </c>
      <c r="N58" s="11">
        <f>DAY(InputData[[#This Row],[DATE]])</f>
        <v>11</v>
      </c>
      <c r="O58" s="11" t="str">
        <f>TEXT(InputData[[#This Row],[DATE]],"MMM")</f>
        <v>Mar</v>
      </c>
      <c r="P58" s="11">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Row],[BUYING PRIZE]]*InputData[[#This Row],[QUANTITY]]</f>
        <v>370</v>
      </c>
      <c r="M59" s="13">
        <f>InputData[[#This Row],[SELLING PRICE]]*InputData[[#This Row],[QUANTITY]]*(1-InputData[[#This Row],[DISCOUNT %]])</f>
        <v>418.1</v>
      </c>
      <c r="N59" s="11">
        <f>DAY(InputData[[#This Row],[DATE]])</f>
        <v>13</v>
      </c>
      <c r="O59" s="11" t="str">
        <f>TEXT(InputData[[#This Row],[DATE]],"MMM")</f>
        <v>Mar</v>
      </c>
      <c r="P59" s="11">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Row],[BUYING PRIZE]]*InputData[[#This Row],[QUANTITY]]</f>
        <v>407</v>
      </c>
      <c r="M60" s="13">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Row],[BUYING PRIZE]]*InputData[[#This Row],[QUANTITY]]</f>
        <v>1022</v>
      </c>
      <c r="M61" s="13">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Row],[BUYING PRIZE]]*InputData[[#This Row],[QUANTITY]]</f>
        <v>960</v>
      </c>
      <c r="M62" s="13">
        <f>InputData[[#This Row],[SELLING PRICE]]*InputData[[#This Row],[QUANTITY]]*(1-InputData[[#This Row],[DISCOUNT %]])</f>
        <v>1296</v>
      </c>
      <c r="N62" s="11">
        <f>DAY(InputData[[#This Row],[DATE]])</f>
        <v>18</v>
      </c>
      <c r="O62" s="11" t="str">
        <f>TEXT(InputData[[#This Row],[DATE]],"MMM")</f>
        <v>Mar</v>
      </c>
      <c r="P62" s="11">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Row],[BUYING PRIZE]]*InputData[[#This Row],[QUANTITY]]</f>
        <v>333</v>
      </c>
      <c r="M63" s="13">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Row],[BUYING PRIZE]]*InputData[[#This Row],[QUANTITY]]</f>
        <v>793</v>
      </c>
      <c r="M64" s="13">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Row],[BUYING PRIZE]]*InputData[[#This Row],[QUANTITY]]</f>
        <v>259</v>
      </c>
      <c r="M65" s="13">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Row],[BUYING PRIZE]]*InputData[[#This Row],[QUANTITY]]</f>
        <v>840</v>
      </c>
      <c r="M66" s="13">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Row],[BUYING PRIZE]]*InputData[[#This Row],[QUANTITY]]</f>
        <v>292</v>
      </c>
      <c r="M67" s="13">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Row],[BUYING PRIZE]]*InputData[[#This Row],[QUANTITY]]</f>
        <v>2016</v>
      </c>
      <c r="M68" s="13">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Row],[BUYING PRIZE]]*InputData[[#This Row],[QUANTITY]]</f>
        <v>300</v>
      </c>
      <c r="M69" s="13">
        <f>InputData[[#This Row],[SELLING PRICE]]*InputData[[#This Row],[QUANTITY]]*(1-InputData[[#This Row],[DISCOUNT %]])</f>
        <v>342</v>
      </c>
      <c r="N69" s="11">
        <f>DAY(InputData[[#This Row],[DATE]])</f>
        <v>25</v>
      </c>
      <c r="O69" s="11" t="str">
        <f>TEXT(InputData[[#This Row],[DATE]],"MMM")</f>
        <v>Mar</v>
      </c>
      <c r="P69" s="11">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Row],[BUYING PRIZE]]*InputData[[#This Row],[QUANTITY]]</f>
        <v>376</v>
      </c>
      <c r="M70" s="13">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Row],[BUYING PRIZE]]*InputData[[#This Row],[QUANTITY]]</f>
        <v>144</v>
      </c>
      <c r="M71" s="13">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Row],[BUYING PRIZE]]*InputData[[#This Row],[QUANTITY]]</f>
        <v>392</v>
      </c>
      <c r="M72" s="13">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Row],[BUYING PRIZE]]*InputData[[#This Row],[QUANTITY]]</f>
        <v>120</v>
      </c>
      <c r="M73" s="13">
        <f>InputData[[#This Row],[SELLING PRICE]]*InputData[[#This Row],[QUANTITY]]*(1-InputData[[#This Row],[DISCOUNT %]])</f>
        <v>162</v>
      </c>
      <c r="N73" s="11">
        <f>DAY(InputData[[#This Row],[DATE]])</f>
        <v>26</v>
      </c>
      <c r="O73" s="11" t="str">
        <f>TEXT(InputData[[#This Row],[DATE]],"MMM")</f>
        <v>Mar</v>
      </c>
      <c r="P73" s="11">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Row],[BUYING PRIZE]]*InputData[[#This Row],[QUANTITY]]</f>
        <v>1332</v>
      </c>
      <c r="M74" s="13">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Row],[BUYING PRIZE]]*InputData[[#This Row],[QUANTITY]]</f>
        <v>444</v>
      </c>
      <c r="M75" s="13">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Row],[BUYING PRIZE]]*InputData[[#This Row],[QUANTITY]]</f>
        <v>344</v>
      </c>
      <c r="M76" s="13">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Row],[BUYING PRIZE]]*InputData[[#This Row],[QUANTITY]]</f>
        <v>72</v>
      </c>
      <c r="M77" s="13">
        <f>InputData[[#This Row],[SELLING PRICE]]*InputData[[#This Row],[QUANTITY]]*(1-InputData[[#This Row],[DISCOUNT %]])</f>
        <v>79.92</v>
      </c>
      <c r="N77" s="11">
        <f>DAY(InputData[[#This Row],[DATE]])</f>
        <v>30</v>
      </c>
      <c r="O77" s="11" t="str">
        <f>TEXT(InputData[[#This Row],[DATE]],"MMM")</f>
        <v>Mar</v>
      </c>
      <c r="P77" s="11">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Row],[BUYING PRIZE]]*InputData[[#This Row],[QUANTITY]]</f>
        <v>360</v>
      </c>
      <c r="M78" s="13">
        <f>InputData[[#This Row],[SELLING PRICE]]*InputData[[#This Row],[QUANTITY]]*(1-InputData[[#This Row],[DISCOUNT %]])</f>
        <v>486</v>
      </c>
      <c r="N78" s="11">
        <f>DAY(InputData[[#This Row],[DATE]])</f>
        <v>31</v>
      </c>
      <c r="O78" s="11" t="str">
        <f>TEXT(InputData[[#This Row],[DATE]],"MMM")</f>
        <v>Mar</v>
      </c>
      <c r="P78" s="11">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Row],[BUYING PRIZE]]*InputData[[#This Row],[QUANTITY]]</f>
        <v>360</v>
      </c>
      <c r="M79" s="13">
        <f>InputData[[#This Row],[SELLING PRICE]]*InputData[[#This Row],[QUANTITY]]*(1-InputData[[#This Row],[DISCOUNT %]])</f>
        <v>460.8</v>
      </c>
      <c r="N79" s="11">
        <f>DAY(InputData[[#This Row],[DATE]])</f>
        <v>4</v>
      </c>
      <c r="O79" s="11" t="str">
        <f>TEXT(InputData[[#This Row],[DATE]],"MMM")</f>
        <v>Apr</v>
      </c>
      <c r="P79" s="11">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Row],[BUYING PRIZE]]*InputData[[#This Row],[QUANTITY]]</f>
        <v>54</v>
      </c>
      <c r="M80" s="13">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Row],[BUYING PRIZE]]*InputData[[#This Row],[QUANTITY]]</f>
        <v>1395</v>
      </c>
      <c r="M81" s="13">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Row],[BUYING PRIZE]]*InputData[[#This Row],[QUANTITY]]</f>
        <v>399</v>
      </c>
      <c r="M82" s="13">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Row],[BUYING PRIZE]]*InputData[[#This Row],[QUANTITY]]</f>
        <v>1694</v>
      </c>
      <c r="M83" s="13">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Row],[BUYING PRIZE]]*InputData[[#This Row],[QUANTITY]]</f>
        <v>201</v>
      </c>
      <c r="M84" s="13">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Row],[BUYING PRIZE]]*InputData[[#This Row],[QUANTITY]]</f>
        <v>188</v>
      </c>
      <c r="M85" s="13">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Row],[BUYING PRIZE]]*InputData[[#This Row],[QUANTITY]]</f>
        <v>432</v>
      </c>
      <c r="M86" s="13">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Row],[BUYING PRIZE]]*InputData[[#This Row],[QUANTITY]]</f>
        <v>1235</v>
      </c>
      <c r="M87" s="13">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Row],[BUYING PRIZE]]*InputData[[#This Row],[QUANTITY]]</f>
        <v>402</v>
      </c>
      <c r="M88" s="13">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Row],[BUYING PRIZE]]*InputData[[#This Row],[QUANTITY]]</f>
        <v>555</v>
      </c>
      <c r="M89" s="13">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Row],[BUYING PRIZE]]*InputData[[#This Row],[QUANTITY]]</f>
        <v>648</v>
      </c>
      <c r="M90" s="13">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Row],[BUYING PRIZE]]*InputData[[#This Row],[QUANTITY]]</f>
        <v>1950</v>
      </c>
      <c r="M91" s="13">
        <f>InputData[[#This Row],[SELLING PRICE]]*InputData[[#This Row],[QUANTITY]]*(1-InputData[[#This Row],[DISCOUNT %]])</f>
        <v>2730</v>
      </c>
      <c r="N91" s="11">
        <f>DAY(InputData[[#This Row],[DATE]])</f>
        <v>18</v>
      </c>
      <c r="O91" s="11" t="str">
        <f>TEXT(InputData[[#This Row],[DATE]],"MMM")</f>
        <v>Apr</v>
      </c>
      <c r="P91" s="1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Row],[BUYING PRIZE]]*InputData[[#This Row],[QUANTITY]]</f>
        <v>720</v>
      </c>
      <c r="M92" s="13">
        <f>InputData[[#This Row],[SELLING PRICE]]*InputData[[#This Row],[QUANTITY]]*(1-InputData[[#This Row],[DISCOUNT %]])</f>
        <v>972</v>
      </c>
      <c r="N92" s="11">
        <f>DAY(InputData[[#This Row],[DATE]])</f>
        <v>23</v>
      </c>
      <c r="O92" s="11" t="str">
        <f>TEXT(InputData[[#This Row],[DATE]],"MMM")</f>
        <v>Apr</v>
      </c>
      <c r="P92" s="11">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Row],[BUYING PRIZE]]*InputData[[#This Row],[QUANTITY]]</f>
        <v>370</v>
      </c>
      <c r="M93" s="13">
        <f>InputData[[#This Row],[SELLING PRICE]]*InputData[[#This Row],[QUANTITY]]*(1-InputData[[#This Row],[DISCOUNT %]])</f>
        <v>418.1</v>
      </c>
      <c r="N93" s="11">
        <f>DAY(InputData[[#This Row],[DATE]])</f>
        <v>23</v>
      </c>
      <c r="O93" s="11" t="str">
        <f>TEXT(InputData[[#This Row],[DATE]],"MMM")</f>
        <v>Apr</v>
      </c>
      <c r="P93" s="11">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Row],[BUYING PRIZE]]*InputData[[#This Row],[QUANTITY]]</f>
        <v>296</v>
      </c>
      <c r="M94" s="13">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Row],[BUYING PRIZE]]*InputData[[#This Row],[QUANTITY]]</f>
        <v>201</v>
      </c>
      <c r="M95" s="13">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Row],[BUYING PRIZE]]*InputData[[#This Row],[QUANTITY]]</f>
        <v>1036</v>
      </c>
      <c r="M96" s="13">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Row],[BUYING PRIZE]]*InputData[[#This Row],[QUANTITY]]</f>
        <v>47</v>
      </c>
      <c r="M97" s="13">
        <f>InputData[[#This Row],[SELLING PRICE]]*InputData[[#This Row],[QUANTITY]]*(1-InputData[[#This Row],[DISCOUNT %]])</f>
        <v>53.11</v>
      </c>
      <c r="N97" s="11">
        <f>DAY(InputData[[#This Row],[DATE]])</f>
        <v>30</v>
      </c>
      <c r="O97" s="11" t="str">
        <f>TEXT(InputData[[#This Row],[DATE]],"MMM")</f>
        <v>Apr</v>
      </c>
      <c r="P97" s="11">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Row],[BUYING PRIZE]]*InputData[[#This Row],[QUANTITY]]</f>
        <v>111</v>
      </c>
      <c r="M98" s="13">
        <f>InputData[[#This Row],[SELLING PRICE]]*InputData[[#This Row],[QUANTITY]]*(1-InputData[[#This Row],[DISCOUNT %]])</f>
        <v>147.63</v>
      </c>
      <c r="N98" s="11">
        <f>DAY(InputData[[#This Row],[DATE]])</f>
        <v>1</v>
      </c>
      <c r="O98" s="11" t="str">
        <f>TEXT(InputData[[#This Row],[DATE]],"MMM")</f>
        <v>May</v>
      </c>
      <c r="P98" s="11">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Row],[BUYING PRIZE]]*InputData[[#This Row],[QUANTITY]]</f>
        <v>120</v>
      </c>
      <c r="M99" s="13">
        <f>InputData[[#This Row],[SELLING PRICE]]*InputData[[#This Row],[QUANTITY]]*(1-InputData[[#This Row],[DISCOUNT %]])</f>
        <v>162</v>
      </c>
      <c r="N99" s="11">
        <f>DAY(InputData[[#This Row],[DATE]])</f>
        <v>1</v>
      </c>
      <c r="O99" s="11" t="str">
        <f>TEXT(InputData[[#This Row],[DATE]],"MMM")</f>
        <v>May</v>
      </c>
      <c r="P99" s="11">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Row],[BUYING PRIZE]]*InputData[[#This Row],[QUANTITY]]</f>
        <v>165</v>
      </c>
      <c r="M100" s="13">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Row],[BUYING PRIZE]]*InputData[[#This Row],[QUANTITY]]</f>
        <v>156</v>
      </c>
      <c r="M101" s="13">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Row],[BUYING PRIZE]]*InputData[[#This Row],[QUANTITY]]</f>
        <v>448</v>
      </c>
      <c r="M102" s="13">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Row],[BUYING PRIZE]]*InputData[[#This Row],[QUANTITY]]</f>
        <v>78</v>
      </c>
      <c r="M103" s="13">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Row],[BUYING PRIZE]]*InputData[[#This Row],[QUANTITY]]</f>
        <v>1245</v>
      </c>
      <c r="M104" s="13">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Row],[BUYING PRIZE]]*InputData[[#This Row],[QUANTITY]]</f>
        <v>36</v>
      </c>
      <c r="M105" s="13">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Row],[BUYING PRIZE]]*InputData[[#This Row],[QUANTITY]]</f>
        <v>37</v>
      </c>
      <c r="M106" s="13">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Row],[BUYING PRIZE]]*InputData[[#This Row],[QUANTITY]]</f>
        <v>78</v>
      </c>
      <c r="M107" s="13">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Row],[BUYING PRIZE]]*InputData[[#This Row],[QUANTITY]]</f>
        <v>296</v>
      </c>
      <c r="M108" s="13">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Row],[BUYING PRIZE]]*InputData[[#This Row],[QUANTITY]]</f>
        <v>39</v>
      </c>
      <c r="M109" s="13">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Row],[BUYING PRIZE]]*InputData[[#This Row],[QUANTITY]]</f>
        <v>75</v>
      </c>
      <c r="M110" s="13">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Row],[BUYING PRIZE]]*InputData[[#This Row],[QUANTITY]]</f>
        <v>188</v>
      </c>
      <c r="M111" s="13">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Row],[BUYING PRIZE]]*InputData[[#This Row],[QUANTITY]]</f>
        <v>240</v>
      </c>
      <c r="M112" s="13">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Row],[BUYING PRIZE]]*InputData[[#This Row],[QUANTITY]]</f>
        <v>990</v>
      </c>
      <c r="M113" s="13">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Row],[BUYING PRIZE]]*InputData[[#This Row],[QUANTITY]]</f>
        <v>1833</v>
      </c>
      <c r="M114" s="13">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Row],[BUYING PRIZE]]*InputData[[#This Row],[QUANTITY]]</f>
        <v>672</v>
      </c>
      <c r="M115" s="13">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Row],[BUYING PRIZE]]*InputData[[#This Row],[QUANTITY]]</f>
        <v>1260</v>
      </c>
      <c r="M116" s="13">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Row],[BUYING PRIZE]]*InputData[[#This Row],[QUANTITY]]</f>
        <v>488</v>
      </c>
      <c r="M117" s="13">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Row],[BUYING PRIZE]]*InputData[[#This Row],[QUANTITY]]</f>
        <v>732</v>
      </c>
      <c r="M118" s="13">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Row],[BUYING PRIZE]]*InputData[[#This Row],[QUANTITY]]</f>
        <v>1815</v>
      </c>
      <c r="M119" s="13">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Row],[BUYING PRIZE]]*InputData[[#This Row],[QUANTITY]]</f>
        <v>50</v>
      </c>
      <c r="M120" s="13">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Row],[BUYING PRIZE]]*InputData[[#This Row],[QUANTITY]]</f>
        <v>570</v>
      </c>
      <c r="M121" s="13">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Row],[BUYING PRIZE]]*InputData[[#This Row],[QUANTITY]]</f>
        <v>407</v>
      </c>
      <c r="M122" s="13">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Row],[BUYING PRIZE]]*InputData[[#This Row],[QUANTITY]]</f>
        <v>484</v>
      </c>
      <c r="M123" s="13">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Row],[BUYING PRIZE]]*InputData[[#This Row],[QUANTITY]]</f>
        <v>686</v>
      </c>
      <c r="M124" s="13">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Row],[BUYING PRIZE]]*InputData[[#This Row],[QUANTITY]]</f>
        <v>1068</v>
      </c>
      <c r="M125" s="13">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Row],[BUYING PRIZE]]*InputData[[#This Row],[QUANTITY]]</f>
        <v>828</v>
      </c>
      <c r="M126" s="13">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Row],[BUYING PRIZE]]*InputData[[#This Row],[QUANTITY]]</f>
        <v>70</v>
      </c>
      <c r="M127" s="13">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Row],[BUYING PRIZE]]*InputData[[#This Row],[QUANTITY]]</f>
        <v>750</v>
      </c>
      <c r="M128" s="13">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Row],[BUYING PRIZE]]*InputData[[#This Row],[QUANTITY]]</f>
        <v>144</v>
      </c>
      <c r="M129" s="13">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Row],[BUYING PRIZE]]*InputData[[#This Row],[QUANTITY]]</f>
        <v>407</v>
      </c>
      <c r="M130" s="13">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Row],[BUYING PRIZE]]*InputData[[#This Row],[QUANTITY]]</f>
        <v>91</v>
      </c>
      <c r="M131" s="13">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Row],[BUYING PRIZE]]*InputData[[#This Row],[QUANTITY]]</f>
        <v>690</v>
      </c>
      <c r="M132" s="13">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Row],[BUYING PRIZE]]*InputData[[#This Row],[QUANTITY]]</f>
        <v>13</v>
      </c>
      <c r="M133" s="13">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Row],[BUYING PRIZE]]*InputData[[#This Row],[QUANTITY]]</f>
        <v>52</v>
      </c>
      <c r="M134" s="13">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Row],[BUYING PRIZE]]*InputData[[#This Row],[QUANTITY]]</f>
        <v>572</v>
      </c>
      <c r="M135" s="13">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Row],[BUYING PRIZE]]*InputData[[#This Row],[QUANTITY]]</f>
        <v>42</v>
      </c>
      <c r="M136" s="13">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Row],[BUYING PRIZE]]*InputData[[#This Row],[QUANTITY]]</f>
        <v>1463</v>
      </c>
      <c r="M137" s="13">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Row],[BUYING PRIZE]]*InputData[[#This Row],[QUANTITY]]</f>
        <v>252</v>
      </c>
      <c r="M138" s="13">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Row],[BUYING PRIZE]]*InputData[[#This Row],[QUANTITY]]</f>
        <v>35</v>
      </c>
      <c r="M139" s="13">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Row],[BUYING PRIZE]]*InputData[[#This Row],[QUANTITY]]</f>
        <v>448</v>
      </c>
      <c r="M140" s="13">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Row],[BUYING PRIZE]]*InputData[[#This Row],[QUANTITY]]</f>
        <v>1463</v>
      </c>
      <c r="M141" s="13">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Row],[BUYING PRIZE]]*InputData[[#This Row],[QUANTITY]]</f>
        <v>1628</v>
      </c>
      <c r="M142" s="13">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Row],[BUYING PRIZE]]*InputData[[#This Row],[QUANTITY]]</f>
        <v>855</v>
      </c>
      <c r="M143" s="13">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Row],[BUYING PRIZE]]*InputData[[#This Row],[QUANTITY]]</f>
        <v>568</v>
      </c>
      <c r="M144" s="13">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Row],[BUYING PRIZE]]*InputData[[#This Row],[QUANTITY]]</f>
        <v>840</v>
      </c>
      <c r="M145" s="13">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Row],[BUYING PRIZE]]*InputData[[#This Row],[QUANTITY]]</f>
        <v>2070</v>
      </c>
      <c r="M146" s="13">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Row],[BUYING PRIZE]]*InputData[[#This Row],[QUANTITY]]</f>
        <v>440</v>
      </c>
      <c r="M147" s="13">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Row],[BUYING PRIZE]]*InputData[[#This Row],[QUANTITY]]</f>
        <v>330</v>
      </c>
      <c r="M148" s="13">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Row],[BUYING PRIZE]]*InputData[[#This Row],[QUANTITY]]</f>
        <v>24</v>
      </c>
      <c r="M149" s="13">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Row],[BUYING PRIZE]]*InputData[[#This Row],[QUANTITY]]</f>
        <v>150</v>
      </c>
      <c r="M150" s="13">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Row],[BUYING PRIZE]]*InputData[[#This Row],[QUANTITY]]</f>
        <v>1128</v>
      </c>
      <c r="M151" s="13">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Row],[BUYING PRIZE]]*InputData[[#This Row],[QUANTITY]]</f>
        <v>672</v>
      </c>
      <c r="M152" s="13">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Row],[BUYING PRIZE]]*InputData[[#This Row],[QUANTITY]]</f>
        <v>792</v>
      </c>
      <c r="M153" s="13">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Row],[BUYING PRIZE]]*InputData[[#This Row],[QUANTITY]]</f>
        <v>335</v>
      </c>
      <c r="M154" s="13">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Row],[BUYING PRIZE]]*InputData[[#This Row],[QUANTITY]]</f>
        <v>705</v>
      </c>
      <c r="M155" s="13">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Row],[BUYING PRIZE]]*InputData[[#This Row],[QUANTITY]]</f>
        <v>54</v>
      </c>
      <c r="M156" s="13">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Row],[BUYING PRIZE]]*InputData[[#This Row],[QUANTITY]]</f>
        <v>2016</v>
      </c>
      <c r="M157" s="13">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Row],[BUYING PRIZE]]*InputData[[#This Row],[QUANTITY]]</f>
        <v>630</v>
      </c>
      <c r="M158" s="13">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Row],[BUYING PRIZE]]*InputData[[#This Row],[QUANTITY]]</f>
        <v>536</v>
      </c>
      <c r="M159" s="13">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Row],[BUYING PRIZE]]*InputData[[#This Row],[QUANTITY]]</f>
        <v>24</v>
      </c>
      <c r="M160" s="13">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Row],[BUYING PRIZE]]*InputData[[#This Row],[QUANTITY]]</f>
        <v>1140</v>
      </c>
      <c r="M161" s="13">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Row],[BUYING PRIZE]]*InputData[[#This Row],[QUANTITY]]</f>
        <v>1078</v>
      </c>
      <c r="M162" s="13">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Row],[BUYING PRIZE]]*InputData[[#This Row],[QUANTITY]]</f>
        <v>423</v>
      </c>
      <c r="M163" s="13">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Row],[BUYING PRIZE]]*InputData[[#This Row],[QUANTITY]]</f>
        <v>1573</v>
      </c>
      <c r="M164" s="13">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Row],[BUYING PRIZE]]*InputData[[#This Row],[QUANTITY]]</f>
        <v>660</v>
      </c>
      <c r="M165" s="13">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Row],[BUYING PRIZE]]*InputData[[#This Row],[QUANTITY]]</f>
        <v>518</v>
      </c>
      <c r="M166" s="13">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Row],[BUYING PRIZE]]*InputData[[#This Row],[QUANTITY]]</f>
        <v>67</v>
      </c>
      <c r="M167" s="13">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Row],[BUYING PRIZE]]*InputData[[#This Row],[QUANTITY]]</f>
        <v>532</v>
      </c>
      <c r="M168" s="13">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Row],[BUYING PRIZE]]*InputData[[#This Row],[QUANTITY]]</f>
        <v>760</v>
      </c>
      <c r="M169" s="13">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Row],[BUYING PRIZE]]*InputData[[#This Row],[QUANTITY]]</f>
        <v>450</v>
      </c>
      <c r="M170" s="13">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Row],[BUYING PRIZE]]*InputData[[#This Row],[QUANTITY]]</f>
        <v>564</v>
      </c>
      <c r="M171" s="13">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Row],[BUYING PRIZE]]*InputData[[#This Row],[QUANTITY]]</f>
        <v>572</v>
      </c>
      <c r="M172" s="13">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Row],[BUYING PRIZE]]*InputData[[#This Row],[QUANTITY]]</f>
        <v>432</v>
      </c>
      <c r="M173" s="13">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Row],[BUYING PRIZE]]*InputData[[#This Row],[QUANTITY]]</f>
        <v>213</v>
      </c>
      <c r="M174" s="13">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Row],[BUYING PRIZE]]*InputData[[#This Row],[QUANTITY]]</f>
        <v>42</v>
      </c>
      <c r="M175" s="13">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Row],[BUYING PRIZE]]*InputData[[#This Row],[QUANTITY]]</f>
        <v>915</v>
      </c>
      <c r="M176" s="13">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Row],[BUYING PRIZE]]*InputData[[#This Row],[QUANTITY]]</f>
        <v>837</v>
      </c>
      <c r="M177" s="13">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Row],[BUYING PRIZE]]*InputData[[#This Row],[QUANTITY]]</f>
        <v>481</v>
      </c>
      <c r="M178" s="13">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Row],[BUYING PRIZE]]*InputData[[#This Row],[QUANTITY]]</f>
        <v>148</v>
      </c>
      <c r="M179" s="13">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Row],[BUYING PRIZE]]*InputData[[#This Row],[QUANTITY]]</f>
        <v>660</v>
      </c>
      <c r="M180" s="13">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Row],[BUYING PRIZE]]*InputData[[#This Row],[QUANTITY]]</f>
        <v>1456</v>
      </c>
      <c r="M181" s="13">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Row],[BUYING PRIZE]]*InputData[[#This Row],[QUANTITY]]</f>
        <v>196</v>
      </c>
      <c r="M182" s="13">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Row],[BUYING PRIZE]]*InputData[[#This Row],[QUANTITY]]</f>
        <v>55</v>
      </c>
      <c r="M183" s="13">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Row],[BUYING PRIZE]]*InputData[[#This Row],[QUANTITY]]</f>
        <v>144</v>
      </c>
      <c r="M184" s="13">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Row],[BUYING PRIZE]]*InputData[[#This Row],[QUANTITY]]</f>
        <v>994</v>
      </c>
      <c r="M185" s="13">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Row],[BUYING PRIZE]]*InputData[[#This Row],[QUANTITY]]</f>
        <v>1104</v>
      </c>
      <c r="M186" s="13">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Row],[BUYING PRIZE]]*InputData[[#This Row],[QUANTITY]]</f>
        <v>259</v>
      </c>
      <c r="M187" s="13">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Row],[BUYING PRIZE]]*InputData[[#This Row],[QUANTITY]]</f>
        <v>2115</v>
      </c>
      <c r="M188" s="13">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Row],[BUYING PRIZE]]*InputData[[#This Row],[QUANTITY]]</f>
        <v>89</v>
      </c>
      <c r="M189" s="13">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Row],[BUYING PRIZE]]*InputData[[#This Row],[QUANTITY]]</f>
        <v>750</v>
      </c>
      <c r="M190" s="13">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Row],[BUYING PRIZE]]*InputData[[#This Row],[QUANTITY]]</f>
        <v>304</v>
      </c>
      <c r="M191" s="13">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Row],[BUYING PRIZE]]*InputData[[#This Row],[QUANTITY]]</f>
        <v>888</v>
      </c>
      <c r="M192" s="13">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Row],[BUYING PRIZE]]*InputData[[#This Row],[QUANTITY]]</f>
        <v>882</v>
      </c>
      <c r="M193" s="13">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Row],[BUYING PRIZE]]*InputData[[#This Row],[QUANTITY]]</f>
        <v>36</v>
      </c>
      <c r="M194" s="13">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Row],[BUYING PRIZE]]*InputData[[#This Row],[QUANTITY]]</f>
        <v>588</v>
      </c>
      <c r="M195" s="13">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Row],[BUYING PRIZE]]*InputData[[#This Row],[QUANTITY]]</f>
        <v>966</v>
      </c>
      <c r="M196" s="13">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Row],[BUYING PRIZE]]*InputData[[#This Row],[QUANTITY]]</f>
        <v>720</v>
      </c>
      <c r="M197" s="13">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Row],[BUYING PRIZE]]*InputData[[#This Row],[QUANTITY]]</f>
        <v>1680</v>
      </c>
      <c r="M198" s="13">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Row],[BUYING PRIZE]]*InputData[[#This Row],[QUANTITY]]</f>
        <v>427</v>
      </c>
      <c r="M199" s="13">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Row],[BUYING PRIZE]]*InputData[[#This Row],[QUANTITY]]</f>
        <v>180</v>
      </c>
      <c r="M200" s="13">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Row],[BUYING PRIZE]]*InputData[[#This Row],[QUANTITY]]</f>
        <v>420</v>
      </c>
      <c r="M201" s="13">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Row],[BUYING PRIZE]]*InputData[[#This Row],[QUANTITY]]</f>
        <v>444</v>
      </c>
      <c r="M202" s="13">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Row],[BUYING PRIZE]]*InputData[[#This Row],[QUANTITY]]</f>
        <v>882</v>
      </c>
      <c r="M203" s="13">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Row],[BUYING PRIZE]]*InputData[[#This Row],[QUANTITY]]</f>
        <v>55</v>
      </c>
      <c r="M204" s="13">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Row],[BUYING PRIZE]]*InputData[[#This Row],[QUANTITY]]</f>
        <v>1008</v>
      </c>
      <c r="M205" s="13">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Row],[BUYING PRIZE]]*InputData[[#This Row],[QUANTITY]]</f>
        <v>375</v>
      </c>
      <c r="M206" s="13">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Row],[BUYING PRIZE]]*InputData[[#This Row],[QUANTITY]]</f>
        <v>2072</v>
      </c>
      <c r="M207" s="13">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Row],[BUYING PRIZE]]*InputData[[#This Row],[QUANTITY]]</f>
        <v>1680</v>
      </c>
      <c r="M208" s="13">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Row],[BUYING PRIZE]]*InputData[[#This Row],[QUANTITY]]</f>
        <v>1350</v>
      </c>
      <c r="M209" s="13">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Row],[BUYING PRIZE]]*InputData[[#This Row],[QUANTITY]]</f>
        <v>5</v>
      </c>
      <c r="M210" s="13">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Row],[BUYING PRIZE]]*InputData[[#This Row],[QUANTITY]]</f>
        <v>1080</v>
      </c>
      <c r="M211" s="13">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Row],[BUYING PRIZE]]*InputData[[#This Row],[QUANTITY]]</f>
        <v>108</v>
      </c>
      <c r="M212" s="13">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Row],[BUYING PRIZE]]*InputData[[#This Row],[QUANTITY]]</f>
        <v>360</v>
      </c>
      <c r="M213" s="13">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Row],[BUYING PRIZE]]*InputData[[#This Row],[QUANTITY]]</f>
        <v>979</v>
      </c>
      <c r="M214" s="13">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Row],[BUYING PRIZE]]*InputData[[#This Row],[QUANTITY]]</f>
        <v>70</v>
      </c>
      <c r="M215" s="13">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Row],[BUYING PRIZE]]*InputData[[#This Row],[QUANTITY]]</f>
        <v>660</v>
      </c>
      <c r="M216" s="13">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Row],[BUYING PRIZE]]*InputData[[#This Row],[QUANTITY]]</f>
        <v>384</v>
      </c>
      <c r="M217" s="13">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Row],[BUYING PRIZE]]*InputData[[#This Row],[QUANTITY]]</f>
        <v>1274</v>
      </c>
      <c r="M218" s="13">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Row],[BUYING PRIZE]]*InputData[[#This Row],[QUANTITY]]</f>
        <v>42</v>
      </c>
      <c r="M219" s="13">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Row],[BUYING PRIZE]]*InputData[[#This Row],[QUANTITY]]</f>
        <v>1638</v>
      </c>
      <c r="M220" s="13">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Row],[BUYING PRIZE]]*InputData[[#This Row],[QUANTITY]]</f>
        <v>308</v>
      </c>
      <c r="M221" s="13">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Row],[BUYING PRIZE]]*InputData[[#This Row],[QUANTITY]]</f>
        <v>1872</v>
      </c>
      <c r="M222" s="13">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Row],[BUYING PRIZE]]*InputData[[#This Row],[QUANTITY]]</f>
        <v>6</v>
      </c>
      <c r="M223" s="13">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Row],[BUYING PRIZE]]*InputData[[#This Row],[QUANTITY]]</f>
        <v>132</v>
      </c>
      <c r="M224" s="13">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Row],[BUYING PRIZE]]*InputData[[#This Row],[QUANTITY]]</f>
        <v>684</v>
      </c>
      <c r="M225" s="13">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Row],[BUYING PRIZE]]*InputData[[#This Row],[QUANTITY]]</f>
        <v>264</v>
      </c>
      <c r="M226" s="13">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Row],[BUYING PRIZE]]*InputData[[#This Row],[QUANTITY]]</f>
        <v>83</v>
      </c>
      <c r="M227" s="13">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Row],[BUYING PRIZE]]*InputData[[#This Row],[QUANTITY]]</f>
        <v>1008</v>
      </c>
      <c r="M228" s="13">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Row],[BUYING PRIZE]]*InputData[[#This Row],[QUANTITY]]</f>
        <v>756</v>
      </c>
      <c r="M229" s="13">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Row],[BUYING PRIZE]]*InputData[[#This Row],[QUANTITY]]</f>
        <v>1344</v>
      </c>
      <c r="M230" s="13">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Row],[BUYING PRIZE]]*InputData[[#This Row],[QUANTITY]]</f>
        <v>900</v>
      </c>
      <c r="M231" s="13">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Row],[BUYING PRIZE]]*InputData[[#This Row],[QUANTITY]]</f>
        <v>645</v>
      </c>
      <c r="M232" s="13">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Row],[BUYING PRIZE]]*InputData[[#This Row],[QUANTITY]]</f>
        <v>720</v>
      </c>
      <c r="M233" s="13">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Row],[BUYING PRIZE]]*InputData[[#This Row],[QUANTITY]]</f>
        <v>1080</v>
      </c>
      <c r="M234" s="13">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Row],[BUYING PRIZE]]*InputData[[#This Row],[QUANTITY]]</f>
        <v>444</v>
      </c>
      <c r="M235" s="13">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Row],[BUYING PRIZE]]*InputData[[#This Row],[QUANTITY]]</f>
        <v>770</v>
      </c>
      <c r="M236" s="13">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Row],[BUYING PRIZE]]*InputData[[#This Row],[QUANTITY]]</f>
        <v>913</v>
      </c>
      <c r="M237" s="13">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Row],[BUYING PRIZE]]*InputData[[#This Row],[QUANTITY]]</f>
        <v>112</v>
      </c>
      <c r="M238" s="13">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Row],[BUYING PRIZE]]*InputData[[#This Row],[QUANTITY]]</f>
        <v>75</v>
      </c>
      <c r="M239" s="13">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Row],[BUYING PRIZE]]*InputData[[#This Row],[QUANTITY]]</f>
        <v>584</v>
      </c>
      <c r="M240" s="13">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Row],[BUYING PRIZE]]*InputData[[#This Row],[QUANTITY]]</f>
        <v>180</v>
      </c>
      <c r="M241" s="13">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Row],[BUYING PRIZE]]*InputData[[#This Row],[QUANTITY]]</f>
        <v>555</v>
      </c>
      <c r="M242" s="13">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Row],[BUYING PRIZE]]*InputData[[#This Row],[QUANTITY]]</f>
        <v>130</v>
      </c>
      <c r="M243" s="13">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Row],[BUYING PRIZE]]*InputData[[#This Row],[QUANTITY]]</f>
        <v>110</v>
      </c>
      <c r="M244" s="13">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Row],[BUYING PRIZE]]*InputData[[#This Row],[QUANTITY]]</f>
        <v>1200</v>
      </c>
      <c r="M245" s="13">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Row],[BUYING PRIZE]]*InputData[[#This Row],[QUANTITY]]</f>
        <v>660</v>
      </c>
      <c r="M246" s="13">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Row],[BUYING PRIZE]]*InputData[[#This Row],[QUANTITY]]</f>
        <v>148</v>
      </c>
      <c r="M247" s="13">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Row],[BUYING PRIZE]]*InputData[[#This Row],[QUANTITY]]</f>
        <v>896</v>
      </c>
      <c r="M248" s="13">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Row],[BUYING PRIZE]]*InputData[[#This Row],[QUANTITY]]</f>
        <v>1064</v>
      </c>
      <c r="M249" s="13">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Row],[BUYING PRIZE]]*InputData[[#This Row],[QUANTITY]]</f>
        <v>480</v>
      </c>
      <c r="M250" s="13">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Row],[BUYING PRIZE]]*InputData[[#This Row],[QUANTITY]]</f>
        <v>142</v>
      </c>
      <c r="M251" s="13">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Row],[BUYING PRIZE]]*InputData[[#This Row],[QUANTITY]]</f>
        <v>968</v>
      </c>
      <c r="M252" s="13">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Row],[BUYING PRIZE]]*InputData[[#This Row],[QUANTITY]]</f>
        <v>1692</v>
      </c>
      <c r="M253" s="13">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Row],[BUYING PRIZE]]*InputData[[#This Row],[QUANTITY]]</f>
        <v>141</v>
      </c>
      <c r="M254" s="13">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Row],[BUYING PRIZE]]*InputData[[#This Row],[QUANTITY]]</f>
        <v>440</v>
      </c>
      <c r="M255" s="13">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Row],[BUYING PRIZE]]*InputData[[#This Row],[QUANTITY]]</f>
        <v>1022</v>
      </c>
      <c r="M256" s="13">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Row],[BUYING PRIZE]]*InputData[[#This Row],[QUANTITY]]</f>
        <v>180</v>
      </c>
      <c r="M257" s="13">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Row],[BUYING PRIZE]]*InputData[[#This Row],[QUANTITY]]</f>
        <v>960</v>
      </c>
      <c r="M258" s="13">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Row],[BUYING PRIZE]]*InputData[[#This Row],[QUANTITY]]</f>
        <v>720</v>
      </c>
      <c r="M259" s="13">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Row],[BUYING PRIZE]]*InputData[[#This Row],[QUANTITY]]</f>
        <v>1932</v>
      </c>
      <c r="M260" s="13">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Row],[BUYING PRIZE]]*InputData[[#This Row],[QUANTITY]]</f>
        <v>658</v>
      </c>
      <c r="M261" s="13">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Row],[BUYING PRIZE]]*InputData[[#This Row],[QUANTITY]]</f>
        <v>282</v>
      </c>
      <c r="M262" s="13">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Row],[BUYING PRIZE]]*InputData[[#This Row],[QUANTITY]]</f>
        <v>1924</v>
      </c>
      <c r="M263" s="13">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Row],[BUYING PRIZE]]*InputData[[#This Row],[QUANTITY]]</f>
        <v>121</v>
      </c>
      <c r="M264" s="13">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Row],[BUYING PRIZE]]*InputData[[#This Row],[QUANTITY]]</f>
        <v>1036</v>
      </c>
      <c r="M265" s="13">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Row],[BUYING PRIZE]]*InputData[[#This Row],[QUANTITY]]</f>
        <v>24</v>
      </c>
      <c r="M266" s="13">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Row],[BUYING PRIZE]]*InputData[[#This Row],[QUANTITY]]</f>
        <v>95</v>
      </c>
      <c r="M267" s="13">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Row],[BUYING PRIZE]]*InputData[[#This Row],[QUANTITY]]</f>
        <v>603</v>
      </c>
      <c r="M268" s="13">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Row],[BUYING PRIZE]]*InputData[[#This Row],[QUANTITY]]</f>
        <v>584</v>
      </c>
      <c r="M269" s="13">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Row],[BUYING PRIZE]]*InputData[[#This Row],[QUANTITY]]</f>
        <v>47</v>
      </c>
      <c r="M270" s="13">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Row],[BUYING PRIZE]]*InputData[[#This Row],[QUANTITY]]</f>
        <v>1068</v>
      </c>
      <c r="M271" s="13">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Row],[BUYING PRIZE]]*InputData[[#This Row],[QUANTITY]]</f>
        <v>770</v>
      </c>
      <c r="M272" s="13">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Row],[BUYING PRIZE]]*InputData[[#This Row],[QUANTITY]]</f>
        <v>178</v>
      </c>
      <c r="M273" s="13">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Row],[BUYING PRIZE]]*InputData[[#This Row],[QUANTITY]]</f>
        <v>900</v>
      </c>
      <c r="M274" s="13">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Row],[BUYING PRIZE]]*InputData[[#This Row],[QUANTITY]]</f>
        <v>616</v>
      </c>
      <c r="M275" s="13">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Row],[BUYING PRIZE]]*InputData[[#This Row],[QUANTITY]]</f>
        <v>1210</v>
      </c>
      <c r="M276" s="13">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Row],[BUYING PRIZE]]*InputData[[#This Row],[QUANTITY]]</f>
        <v>1232</v>
      </c>
      <c r="M277" s="13">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Row],[BUYING PRIZE]]*InputData[[#This Row],[QUANTITY]]</f>
        <v>360</v>
      </c>
      <c r="M278" s="13">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Row],[BUYING PRIZE]]*InputData[[#This Row],[QUANTITY]]</f>
        <v>747</v>
      </c>
      <c r="M279" s="13">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Row],[BUYING PRIZE]]*InputData[[#This Row],[QUANTITY]]</f>
        <v>252</v>
      </c>
      <c r="M280" s="13">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Row],[BUYING PRIZE]]*InputData[[#This Row],[QUANTITY]]</f>
        <v>784</v>
      </c>
      <c r="M281" s="13">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Row],[BUYING PRIZE]]*InputData[[#This Row],[QUANTITY]]</f>
        <v>588</v>
      </c>
      <c r="M282" s="13">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Row],[BUYING PRIZE]]*InputData[[#This Row],[QUANTITY]]</f>
        <v>525</v>
      </c>
      <c r="M283" s="13">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Row],[BUYING PRIZE]]*InputData[[#This Row],[QUANTITY]]</f>
        <v>960</v>
      </c>
      <c r="M284" s="13">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Row],[BUYING PRIZE]]*InputData[[#This Row],[QUANTITY]]</f>
        <v>2220</v>
      </c>
      <c r="M285" s="13">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Row],[BUYING PRIZE]]*InputData[[#This Row],[QUANTITY]]</f>
        <v>1876</v>
      </c>
      <c r="M286" s="13">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Row],[BUYING PRIZE]]*InputData[[#This Row],[QUANTITY]]</f>
        <v>143</v>
      </c>
      <c r="M287" s="13">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Row],[BUYING PRIZE]]*InputData[[#This Row],[QUANTITY]]</f>
        <v>846</v>
      </c>
      <c r="M288" s="13">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Row],[BUYING PRIZE]]*InputData[[#This Row],[QUANTITY]]</f>
        <v>1242</v>
      </c>
      <c r="M289" s="13">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Row],[BUYING PRIZE]]*InputData[[#This Row],[QUANTITY]]</f>
        <v>1197</v>
      </c>
      <c r="M290" s="13">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Row],[BUYING PRIZE]]*InputData[[#This Row],[QUANTITY]]</f>
        <v>896</v>
      </c>
      <c r="M291" s="13">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Row],[BUYING PRIZE]]*InputData[[#This Row],[QUANTITY]]</f>
        <v>222</v>
      </c>
      <c r="M292" s="13">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Row],[BUYING PRIZE]]*InputData[[#This Row],[QUANTITY]]</f>
        <v>630</v>
      </c>
      <c r="M293" s="13">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Row],[BUYING PRIZE]]*InputData[[#This Row],[QUANTITY]]</f>
        <v>1463</v>
      </c>
      <c r="M294" s="13">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Row],[BUYING PRIZE]]*InputData[[#This Row],[QUANTITY]]</f>
        <v>132</v>
      </c>
      <c r="M295" s="13">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Row],[BUYING PRIZE]]*InputData[[#This Row],[QUANTITY]]</f>
        <v>1246</v>
      </c>
      <c r="M296" s="13">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Row],[BUYING PRIZE]]*InputData[[#This Row],[QUANTITY]]</f>
        <v>1924</v>
      </c>
      <c r="M297" s="13">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Row],[BUYING PRIZE]]*InputData[[#This Row],[QUANTITY]]</f>
        <v>144</v>
      </c>
      <c r="M298" s="13">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Row],[BUYING PRIZE]]*InputData[[#This Row],[QUANTITY]]</f>
        <v>111</v>
      </c>
      <c r="M299" s="13">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Row],[BUYING PRIZE]]*InputData[[#This Row],[QUANTITY]]</f>
        <v>89</v>
      </c>
      <c r="M300" s="13">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Row],[BUYING PRIZE]]*InputData[[#This Row],[QUANTITY]]</f>
        <v>1365</v>
      </c>
      <c r="M301" s="13">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Row],[BUYING PRIZE]]*InputData[[#This Row],[QUANTITY]]</f>
        <v>438</v>
      </c>
      <c r="M302" s="13">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Row],[BUYING PRIZE]]*InputData[[#This Row],[QUANTITY]]</f>
        <v>672</v>
      </c>
      <c r="M303" s="13">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Row],[BUYING PRIZE]]*InputData[[#This Row],[QUANTITY]]</f>
        <v>195</v>
      </c>
      <c r="M304" s="13">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Row],[BUYING PRIZE]]*InputData[[#This Row],[QUANTITY]]</f>
        <v>720</v>
      </c>
      <c r="M305" s="13">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Row],[BUYING PRIZE]]*InputData[[#This Row],[QUANTITY]]</f>
        <v>511</v>
      </c>
      <c r="M306" s="13">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Row],[BUYING PRIZE]]*InputData[[#This Row],[QUANTITY]]</f>
        <v>1995</v>
      </c>
      <c r="M307" s="13">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Row],[BUYING PRIZE]]*InputData[[#This Row],[QUANTITY]]</f>
        <v>1005</v>
      </c>
      <c r="M308" s="13">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Row],[BUYING PRIZE]]*InputData[[#This Row],[QUANTITY]]</f>
        <v>234</v>
      </c>
      <c r="M309" s="13">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Row],[BUYING PRIZE]]*InputData[[#This Row],[QUANTITY]]</f>
        <v>88</v>
      </c>
      <c r="M310" s="13">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Row],[BUYING PRIZE]]*InputData[[#This Row],[QUANTITY]]</f>
        <v>71</v>
      </c>
      <c r="M311" s="13">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Row],[BUYING PRIZE]]*InputData[[#This Row],[QUANTITY]]</f>
        <v>456</v>
      </c>
      <c r="M312" s="13">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Row],[BUYING PRIZE]]*InputData[[#This Row],[QUANTITY]]</f>
        <v>444</v>
      </c>
      <c r="M313" s="13">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Row],[BUYING PRIZE]]*InputData[[#This Row],[QUANTITY]]</f>
        <v>484</v>
      </c>
      <c r="M314" s="13">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Row],[BUYING PRIZE]]*InputData[[#This Row],[QUANTITY]]</f>
        <v>1140</v>
      </c>
      <c r="M315" s="13">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Row],[BUYING PRIZE]]*InputData[[#This Row],[QUANTITY]]</f>
        <v>26</v>
      </c>
      <c r="M316" s="13">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Row],[BUYING PRIZE]]*InputData[[#This Row],[QUANTITY]]</f>
        <v>234</v>
      </c>
      <c r="M317" s="13">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Row],[BUYING PRIZE]]*InputData[[#This Row],[QUANTITY]]</f>
        <v>300</v>
      </c>
      <c r="M318" s="13">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Row],[BUYING PRIZE]]*InputData[[#This Row],[QUANTITY]]</f>
        <v>480</v>
      </c>
      <c r="M319" s="13">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Row],[BUYING PRIZE]]*InputData[[#This Row],[QUANTITY]]</f>
        <v>828</v>
      </c>
      <c r="M320" s="13">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Row],[BUYING PRIZE]]*InputData[[#This Row],[QUANTITY]]</f>
        <v>801</v>
      </c>
      <c r="M321" s="13">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Row],[BUYING PRIZE]]*InputData[[#This Row],[QUANTITY]]</f>
        <v>196</v>
      </c>
      <c r="M322" s="13">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Row],[BUYING PRIZE]]*InputData[[#This Row],[QUANTITY]]</f>
        <v>1628</v>
      </c>
      <c r="M323" s="13">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Row],[BUYING PRIZE]]*InputData[[#This Row],[QUANTITY]]</f>
        <v>1068</v>
      </c>
      <c r="M324" s="13">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Row],[BUYING PRIZE]]*InputData[[#This Row],[QUANTITY]]</f>
        <v>1274</v>
      </c>
      <c r="M325" s="13">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Row],[BUYING PRIZE]]*InputData[[#This Row],[QUANTITY]]</f>
        <v>210</v>
      </c>
      <c r="M326" s="13">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Row],[BUYING PRIZE]]*InputData[[#This Row],[QUANTITY]]</f>
        <v>315</v>
      </c>
      <c r="M327" s="13">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Row],[BUYING PRIZE]]*InputData[[#This Row],[QUANTITY]]</f>
        <v>180</v>
      </c>
      <c r="M328" s="13">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Row],[BUYING PRIZE]]*InputData[[#This Row],[QUANTITY]]</f>
        <v>126</v>
      </c>
      <c r="M329" s="13">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Row],[BUYING PRIZE]]*InputData[[#This Row],[QUANTITY]]</f>
        <v>444</v>
      </c>
      <c r="M330" s="13">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Row],[BUYING PRIZE]]*InputData[[#This Row],[QUANTITY]]</f>
        <v>945</v>
      </c>
      <c r="M331" s="13">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Row],[BUYING PRIZE]]*InputData[[#This Row],[QUANTITY]]</f>
        <v>182</v>
      </c>
      <c r="M332" s="13">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Row],[BUYING PRIZE]]*InputData[[#This Row],[QUANTITY]]</f>
        <v>1242</v>
      </c>
      <c r="M333" s="13">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Row],[BUYING PRIZE]]*InputData[[#This Row],[QUANTITY]]</f>
        <v>74</v>
      </c>
      <c r="M334" s="13">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Row],[BUYING PRIZE]]*InputData[[#This Row],[QUANTITY]]</f>
        <v>292</v>
      </c>
      <c r="M335" s="13">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Row],[BUYING PRIZE]]*InputData[[#This Row],[QUANTITY]]</f>
        <v>296</v>
      </c>
      <c r="M336" s="13">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Row],[BUYING PRIZE]]*InputData[[#This Row],[QUANTITY]]</f>
        <v>252</v>
      </c>
      <c r="M337" s="13">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Row],[BUYING PRIZE]]*InputData[[#This Row],[QUANTITY]]</f>
        <v>1140</v>
      </c>
      <c r="M338" s="13">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Row],[BUYING PRIZE]]*InputData[[#This Row],[QUANTITY]]</f>
        <v>220</v>
      </c>
      <c r="M339" s="13">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Row],[BUYING PRIZE]]*InputData[[#This Row],[QUANTITY]]</f>
        <v>396</v>
      </c>
      <c r="M340" s="13">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Row],[BUYING PRIZE]]*InputData[[#This Row],[QUANTITY]]</f>
        <v>568</v>
      </c>
      <c r="M341" s="13">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Row],[BUYING PRIZE]]*InputData[[#This Row],[QUANTITY]]</f>
        <v>96</v>
      </c>
      <c r="M342" s="13">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Row],[BUYING PRIZE]]*InputData[[#This Row],[QUANTITY]]</f>
        <v>1568</v>
      </c>
      <c r="M343" s="13">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Row],[BUYING PRIZE]]*InputData[[#This Row],[QUANTITY]]</f>
        <v>169</v>
      </c>
      <c r="M344" s="13">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Row],[BUYING PRIZE]]*InputData[[#This Row],[QUANTITY]]</f>
        <v>384</v>
      </c>
      <c r="M345" s="13">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Row],[BUYING PRIZE]]*InputData[[#This Row],[QUANTITY]]</f>
        <v>495</v>
      </c>
      <c r="M346" s="13">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Row],[BUYING PRIZE]]*InputData[[#This Row],[QUANTITY]]</f>
        <v>570</v>
      </c>
      <c r="M347" s="13">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Row],[BUYING PRIZE]]*InputData[[#This Row],[QUANTITY]]</f>
        <v>448</v>
      </c>
      <c r="M348" s="13">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Row],[BUYING PRIZE]]*InputData[[#This Row],[QUANTITY]]</f>
        <v>610</v>
      </c>
      <c r="M349" s="13">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Row],[BUYING PRIZE]]*InputData[[#This Row],[QUANTITY]]</f>
        <v>385</v>
      </c>
      <c r="M350" s="13">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Row],[BUYING PRIZE]]*InputData[[#This Row],[QUANTITY]]</f>
        <v>48</v>
      </c>
      <c r="M351" s="13">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Row],[BUYING PRIZE]]*InputData[[#This Row],[QUANTITY]]</f>
        <v>48</v>
      </c>
      <c r="M352" s="13">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Row],[BUYING PRIZE]]*InputData[[#This Row],[QUANTITY]]</f>
        <v>847</v>
      </c>
      <c r="M353" s="13">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Row],[BUYING PRIZE]]*InputData[[#This Row],[QUANTITY]]</f>
        <v>1608</v>
      </c>
      <c r="M354" s="13">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Row],[BUYING PRIZE]]*InputData[[#This Row],[QUANTITY]]</f>
        <v>36</v>
      </c>
      <c r="M355" s="13">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Row],[BUYING PRIZE]]*InputData[[#This Row],[QUANTITY]]</f>
        <v>308</v>
      </c>
      <c r="M356" s="13">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Row],[BUYING PRIZE]]*InputData[[#This Row],[QUANTITY]]</f>
        <v>365</v>
      </c>
      <c r="M357" s="13">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Row],[BUYING PRIZE]]*InputData[[#This Row],[QUANTITY]]</f>
        <v>1162</v>
      </c>
      <c r="M358" s="13">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Row],[BUYING PRIZE]]*InputData[[#This Row],[QUANTITY]]</f>
        <v>305</v>
      </c>
      <c r="M359" s="13">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Row],[BUYING PRIZE]]*InputData[[#This Row],[QUANTITY]]</f>
        <v>1924</v>
      </c>
      <c r="M360" s="13">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Row],[BUYING PRIZE]]*InputData[[#This Row],[QUANTITY]]</f>
        <v>1209</v>
      </c>
      <c r="M361" s="13">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Row],[BUYING PRIZE]]*InputData[[#This Row],[QUANTITY]]</f>
        <v>384</v>
      </c>
      <c r="M362" s="13">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Row],[BUYING PRIZE]]*InputData[[#This Row],[QUANTITY]]</f>
        <v>192</v>
      </c>
      <c r="M363" s="13">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Row],[BUYING PRIZE]]*InputData[[#This Row],[QUANTITY]]</f>
        <v>576</v>
      </c>
      <c r="M364" s="13">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Row],[BUYING PRIZE]]*InputData[[#This Row],[QUANTITY]]</f>
        <v>1140</v>
      </c>
      <c r="M365" s="13">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Row],[BUYING PRIZE]]*InputData[[#This Row],[QUANTITY]]</f>
        <v>144</v>
      </c>
      <c r="M366" s="13">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Row],[BUYING PRIZE]]*InputData[[#This Row],[QUANTITY]]</f>
        <v>735</v>
      </c>
      <c r="M367" s="13">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Row],[BUYING PRIZE]]*InputData[[#This Row],[QUANTITY]]</f>
        <v>74</v>
      </c>
      <c r="M368" s="13">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Row],[BUYING PRIZE]]*InputData[[#This Row],[QUANTITY]]</f>
        <v>96</v>
      </c>
      <c r="M369" s="13">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Row],[BUYING PRIZE]]*InputData[[#This Row],[QUANTITY]]</f>
        <v>1380</v>
      </c>
      <c r="M370" s="13">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Row],[BUYING PRIZE]]*InputData[[#This Row],[QUANTITY]]</f>
        <v>415</v>
      </c>
      <c r="M371" s="13">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Row],[BUYING PRIZE]]*InputData[[#This Row],[QUANTITY]]</f>
        <v>1332</v>
      </c>
      <c r="M372" s="13">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Row],[BUYING PRIZE]]*InputData[[#This Row],[QUANTITY]]</f>
        <v>528</v>
      </c>
      <c r="M373" s="13">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Row],[BUYING PRIZE]]*InputData[[#This Row],[QUANTITY]]</f>
        <v>854</v>
      </c>
      <c r="M374" s="13">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Row],[BUYING PRIZE]]*InputData[[#This Row],[QUANTITY]]</f>
        <v>684</v>
      </c>
      <c r="M375" s="13">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Row],[BUYING PRIZE]]*InputData[[#This Row],[QUANTITY]]</f>
        <v>532</v>
      </c>
      <c r="M376" s="13">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Row],[BUYING PRIZE]]*InputData[[#This Row],[QUANTITY]]</f>
        <v>285</v>
      </c>
      <c r="M377" s="13">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Row],[BUYING PRIZE]]*InputData[[#This Row],[QUANTITY]]</f>
        <v>1162</v>
      </c>
      <c r="M378" s="13">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Row],[BUYING PRIZE]]*InputData[[#This Row],[QUANTITY]]</f>
        <v>296</v>
      </c>
      <c r="M379" s="13">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Row],[BUYING PRIZE]]*InputData[[#This Row],[QUANTITY]]</f>
        <v>481</v>
      </c>
      <c r="M380" s="13">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Row],[BUYING PRIZE]]*InputData[[#This Row],[QUANTITY]]</f>
        <v>756</v>
      </c>
      <c r="M381" s="13">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Row],[BUYING PRIZE]]*InputData[[#This Row],[QUANTITY]]</f>
        <v>108</v>
      </c>
      <c r="M382" s="13">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Row],[BUYING PRIZE]]*InputData[[#This Row],[QUANTITY]]</f>
        <v>1800</v>
      </c>
      <c r="M383" s="13">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Row],[BUYING PRIZE]]*InputData[[#This Row],[QUANTITY]]</f>
        <v>705</v>
      </c>
      <c r="M384" s="13">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Row],[BUYING PRIZE]]*InputData[[#This Row],[QUANTITY]]</f>
        <v>840</v>
      </c>
      <c r="M385" s="13">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Row],[BUYING PRIZE]]*InputData[[#This Row],[QUANTITY]]</f>
        <v>1876</v>
      </c>
      <c r="M386" s="13">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Row],[BUYING PRIZE]]*InputData[[#This Row],[QUANTITY]]</f>
        <v>900</v>
      </c>
      <c r="M387" s="13">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Row],[BUYING PRIZE]]*InputData[[#This Row],[QUANTITY]]</f>
        <v>392</v>
      </c>
      <c r="M388" s="13">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Row],[BUYING PRIZE]]*InputData[[#This Row],[QUANTITY]]</f>
        <v>352</v>
      </c>
      <c r="M389" s="13">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Row],[BUYING PRIZE]]*InputData[[#This Row],[QUANTITY]]</f>
        <v>259</v>
      </c>
      <c r="M390" s="13">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Row],[BUYING PRIZE]]*InputData[[#This Row],[QUANTITY]]</f>
        <v>511</v>
      </c>
      <c r="M391" s="13">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Row],[BUYING PRIZE]]*InputData[[#This Row],[QUANTITY]]</f>
        <v>220</v>
      </c>
      <c r="M392" s="13">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Row],[BUYING PRIZE]]*InputData[[#This Row],[QUANTITY]]</f>
        <v>804</v>
      </c>
      <c r="M393" s="13">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Row],[BUYING PRIZE]]*InputData[[#This Row],[QUANTITY]]</f>
        <v>1425</v>
      </c>
      <c r="M394" s="13">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Row],[BUYING PRIZE]]*InputData[[#This Row],[QUANTITY]]</f>
        <v>301</v>
      </c>
      <c r="M395" s="13">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Row],[BUYING PRIZE]]*InputData[[#This Row],[QUANTITY]]</f>
        <v>49</v>
      </c>
      <c r="M396" s="13">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Row],[BUYING PRIZE]]*InputData[[#This Row],[QUANTITY]]</f>
        <v>96</v>
      </c>
      <c r="M397" s="13">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Row],[BUYING PRIZE]]*InputData[[#This Row],[QUANTITY]]</f>
        <v>276</v>
      </c>
      <c r="M398" s="13">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Row],[BUYING PRIZE]]*InputData[[#This Row],[QUANTITY]]</f>
        <v>74</v>
      </c>
      <c r="M399" s="13">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Row],[BUYING PRIZE]]*InputData[[#This Row],[QUANTITY]]</f>
        <v>1068</v>
      </c>
      <c r="M400" s="13">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Row],[BUYING PRIZE]]*InputData[[#This Row],[QUANTITY]]</f>
        <v>444</v>
      </c>
      <c r="M401" s="13">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Row],[BUYING PRIZE]]*InputData[[#This Row],[QUANTITY]]</f>
        <v>49</v>
      </c>
      <c r="M402" s="13">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Row],[BUYING PRIZE]]*InputData[[#This Row],[QUANTITY]]</f>
        <v>855</v>
      </c>
      <c r="M403" s="13">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Row],[BUYING PRIZE]]*InputData[[#This Row],[QUANTITY]]</f>
        <v>88</v>
      </c>
      <c r="M404" s="13">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Row],[BUYING PRIZE]]*InputData[[#This Row],[QUANTITY]]</f>
        <v>1104</v>
      </c>
      <c r="M405" s="13">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Row],[BUYING PRIZE]]*InputData[[#This Row],[QUANTITY]]</f>
        <v>1776</v>
      </c>
      <c r="M406" s="13">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Row],[BUYING PRIZE]]*InputData[[#This Row],[QUANTITY]]</f>
        <v>960</v>
      </c>
      <c r="M407" s="13">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Row],[BUYING PRIZE]]*InputData[[#This Row],[QUANTITY]]</f>
        <v>330</v>
      </c>
      <c r="M408" s="13">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Row],[BUYING PRIZE]]*InputData[[#This Row],[QUANTITY]]</f>
        <v>74</v>
      </c>
      <c r="M409" s="13">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Row],[BUYING PRIZE]]*InputData[[#This Row],[QUANTITY]]</f>
        <v>1050</v>
      </c>
      <c r="M410" s="13">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Row],[BUYING PRIZE]]*InputData[[#This Row],[QUANTITY]]</f>
        <v>48</v>
      </c>
      <c r="M411" s="13">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Row],[BUYING PRIZE]]*InputData[[#This Row],[QUANTITY]]</f>
        <v>152</v>
      </c>
      <c r="M412" s="13">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Row],[BUYING PRIZE]]*InputData[[#This Row],[QUANTITY]]</f>
        <v>1608</v>
      </c>
      <c r="M413" s="13">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Row],[BUYING PRIZE]]*InputData[[#This Row],[QUANTITY]]</f>
        <v>923</v>
      </c>
      <c r="M414" s="13">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Row],[BUYING PRIZE]]*InputData[[#This Row],[QUANTITY]]</f>
        <v>710</v>
      </c>
      <c r="M415" s="13">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Row],[BUYING PRIZE]]*InputData[[#This Row],[QUANTITY]]</f>
        <v>18</v>
      </c>
      <c r="M416" s="13">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Row],[BUYING PRIZE]]*InputData[[#This Row],[QUANTITY]]</f>
        <v>365</v>
      </c>
      <c r="M417" s="13">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Row],[BUYING PRIZE]]*InputData[[#This Row],[QUANTITY]]</f>
        <v>117</v>
      </c>
      <c r="M418" s="13">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Row],[BUYING PRIZE]]*InputData[[#This Row],[QUANTITY]]</f>
        <v>26</v>
      </c>
      <c r="M419" s="13">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Row],[BUYING PRIZE]]*InputData[[#This Row],[QUANTITY]]</f>
        <v>1068</v>
      </c>
      <c r="M420" s="13">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Row],[BUYING PRIZE]]*InputData[[#This Row],[QUANTITY]]</f>
        <v>1386</v>
      </c>
      <c r="M421" s="13">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Row],[BUYING PRIZE]]*InputData[[#This Row],[QUANTITY]]</f>
        <v>2072</v>
      </c>
      <c r="M422" s="13">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Row],[BUYING PRIZE]]*InputData[[#This Row],[QUANTITY]]</f>
        <v>440</v>
      </c>
      <c r="M423" s="13">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Row],[BUYING PRIZE]]*InputData[[#This Row],[QUANTITY]]</f>
        <v>84</v>
      </c>
      <c r="M424" s="13">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Row],[BUYING PRIZE]]*InputData[[#This Row],[QUANTITY]]</f>
        <v>376</v>
      </c>
      <c r="M425" s="13">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Row],[BUYING PRIZE]]*InputData[[#This Row],[QUANTITY]]</f>
        <v>296</v>
      </c>
      <c r="M426" s="13">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Row],[BUYING PRIZE]]*InputData[[#This Row],[QUANTITY]]</f>
        <v>129</v>
      </c>
      <c r="M427" s="13">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Row],[BUYING PRIZE]]*InputData[[#This Row],[QUANTITY]]</f>
        <v>1833</v>
      </c>
      <c r="M428" s="13">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Row],[BUYING PRIZE]]*InputData[[#This Row],[QUANTITY]]</f>
        <v>1330</v>
      </c>
      <c r="M429" s="13">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Row],[BUYING PRIZE]]*InputData[[#This Row],[QUANTITY]]</f>
        <v>52</v>
      </c>
      <c r="M430" s="13">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Row],[BUYING PRIZE]]*InputData[[#This Row],[QUANTITY]]</f>
        <v>836</v>
      </c>
      <c r="M431" s="13">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Row],[BUYING PRIZE]]*InputData[[#This Row],[QUANTITY]]</f>
        <v>658</v>
      </c>
      <c r="M432" s="13">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Row],[BUYING PRIZE]]*InputData[[#This Row],[QUANTITY]]</f>
        <v>665</v>
      </c>
      <c r="M433" s="13">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Row],[BUYING PRIZE]]*InputData[[#This Row],[QUANTITY]]</f>
        <v>1950</v>
      </c>
      <c r="M434" s="13">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Row],[BUYING PRIZE]]*InputData[[#This Row],[QUANTITY]]</f>
        <v>536</v>
      </c>
      <c r="M435" s="13">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Row],[BUYING PRIZE]]*InputData[[#This Row],[QUANTITY]]</f>
        <v>555</v>
      </c>
      <c r="M436" s="13">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Row],[BUYING PRIZE]]*InputData[[#This Row],[QUANTITY]]</f>
        <v>1197</v>
      </c>
      <c r="M437" s="13">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Row],[BUYING PRIZE]]*InputData[[#This Row],[QUANTITY]]</f>
        <v>185</v>
      </c>
      <c r="M438" s="13">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Row],[BUYING PRIZE]]*InputData[[#This Row],[QUANTITY]]</f>
        <v>450</v>
      </c>
      <c r="M439" s="13">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Row],[BUYING PRIZE]]*InputData[[#This Row],[QUANTITY]]</f>
        <v>402</v>
      </c>
      <c r="M440" s="13">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Row],[BUYING PRIZE]]*InputData[[#This Row],[QUANTITY]]</f>
        <v>35</v>
      </c>
      <c r="M441" s="13">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Row],[BUYING PRIZE]]*InputData[[#This Row],[QUANTITY]]</f>
        <v>156</v>
      </c>
      <c r="M442" s="13">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Row],[BUYING PRIZE]]*InputData[[#This Row],[QUANTITY]]</f>
        <v>105</v>
      </c>
      <c r="M443" s="13">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Row],[BUYING PRIZE]]*InputData[[#This Row],[QUANTITY]]</f>
        <v>1596</v>
      </c>
      <c r="M444" s="13">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Row],[BUYING PRIZE]]*InputData[[#This Row],[QUANTITY]]</f>
        <v>1242</v>
      </c>
      <c r="M445" s="13">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Row],[BUYING PRIZE]]*InputData[[#This Row],[QUANTITY]]</f>
        <v>213</v>
      </c>
      <c r="M446" s="13">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Row],[BUYING PRIZE]]*InputData[[#This Row],[QUANTITY]]</f>
        <v>75</v>
      </c>
      <c r="M447" s="13">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Row],[BUYING PRIZE]]*InputData[[#This Row],[QUANTITY]]</f>
        <v>288</v>
      </c>
      <c r="M448" s="13">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Row],[BUYING PRIZE]]*InputData[[#This Row],[QUANTITY]]</f>
        <v>141</v>
      </c>
      <c r="M449" s="13">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Row],[BUYING PRIZE]]*InputData[[#This Row],[QUANTITY]]</f>
        <v>1005</v>
      </c>
      <c r="M450" s="13">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Row],[BUYING PRIZE]]*InputData[[#This Row],[QUANTITY]]</f>
        <v>252</v>
      </c>
      <c r="M451" s="13">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Row],[BUYING PRIZE]]*InputData[[#This Row],[QUANTITY]]</f>
        <v>760</v>
      </c>
      <c r="M452" s="13">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Row],[BUYING PRIZE]]*InputData[[#This Row],[QUANTITY]]</f>
        <v>570</v>
      </c>
      <c r="M453" s="13">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Row],[BUYING PRIZE]]*InputData[[#This Row],[QUANTITY]]</f>
        <v>980</v>
      </c>
      <c r="M454" s="13">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Row],[BUYING PRIZE]]*InputData[[#This Row],[QUANTITY]]</f>
        <v>518</v>
      </c>
      <c r="M455" s="13">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Row],[BUYING PRIZE]]*InputData[[#This Row],[QUANTITY]]</f>
        <v>90</v>
      </c>
      <c r="M456" s="13">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Row],[BUYING PRIZE]]*InputData[[#This Row],[QUANTITY]]</f>
        <v>804</v>
      </c>
      <c r="M457" s="13">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Row],[BUYING PRIZE]]*InputData[[#This Row],[QUANTITY]]</f>
        <v>876</v>
      </c>
      <c r="M458" s="13">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Row],[BUYING PRIZE]]*InputData[[#This Row],[QUANTITY]]</f>
        <v>1246</v>
      </c>
      <c r="M459" s="13">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Row],[BUYING PRIZE]]*InputData[[#This Row],[QUANTITY]]</f>
        <v>712</v>
      </c>
      <c r="M460" s="13">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Row],[BUYING PRIZE]]*InputData[[#This Row],[QUANTITY]]</f>
        <v>360</v>
      </c>
      <c r="M461" s="13">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Row],[BUYING PRIZE]]*InputData[[#This Row],[QUANTITY]]</f>
        <v>684</v>
      </c>
      <c r="M462" s="13">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Row],[BUYING PRIZE]]*InputData[[#This Row],[QUANTITY]]</f>
        <v>216</v>
      </c>
      <c r="M463" s="13">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Row],[BUYING PRIZE]]*InputData[[#This Row],[QUANTITY]]</f>
        <v>715</v>
      </c>
      <c r="M464" s="13">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Row],[BUYING PRIZE]]*InputData[[#This Row],[QUANTITY]]</f>
        <v>220</v>
      </c>
      <c r="M465" s="13">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Row],[BUYING PRIZE]]*InputData[[#This Row],[QUANTITY]]</f>
        <v>645</v>
      </c>
      <c r="M466" s="13">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Row],[BUYING PRIZE]]*InputData[[#This Row],[QUANTITY]]</f>
        <v>5</v>
      </c>
      <c r="M467" s="13">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Row],[BUYING PRIZE]]*InputData[[#This Row],[QUANTITY]]</f>
        <v>1008</v>
      </c>
      <c r="M468" s="13">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Row],[BUYING PRIZE]]*InputData[[#This Row],[QUANTITY]]</f>
        <v>1350</v>
      </c>
      <c r="M469" s="13">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Row],[BUYING PRIZE]]*InputData[[#This Row],[QUANTITY]]</f>
        <v>912</v>
      </c>
      <c r="M470" s="13">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Row],[BUYING PRIZE]]*InputData[[#This Row],[QUANTITY]]</f>
        <v>830</v>
      </c>
      <c r="M471" s="13">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Row],[BUYING PRIZE]]*InputData[[#This Row],[QUANTITY]]</f>
        <v>1575</v>
      </c>
      <c r="M472" s="13">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Row],[BUYING PRIZE]]*InputData[[#This Row],[QUANTITY]]</f>
        <v>1140</v>
      </c>
      <c r="M473" s="13">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Row],[BUYING PRIZE]]*InputData[[#This Row],[QUANTITY]]</f>
        <v>120</v>
      </c>
      <c r="M474" s="13">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Row],[BUYING PRIZE]]*InputData[[#This Row],[QUANTITY]]</f>
        <v>270</v>
      </c>
      <c r="M475" s="13">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Row],[BUYING PRIZE]]*InputData[[#This Row],[QUANTITY]]</f>
        <v>2016</v>
      </c>
      <c r="M476" s="13">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Row],[BUYING PRIZE]]*InputData[[#This Row],[QUANTITY]]</f>
        <v>360</v>
      </c>
      <c r="M477" s="13">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Row],[BUYING PRIZE]]*InputData[[#This Row],[QUANTITY]]</f>
        <v>576</v>
      </c>
      <c r="M478" s="13">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Row],[BUYING PRIZE]]*InputData[[#This Row],[QUANTITY]]</f>
        <v>1095</v>
      </c>
      <c r="M479" s="13">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Row],[BUYING PRIZE]]*InputData[[#This Row],[QUANTITY]]</f>
        <v>180</v>
      </c>
      <c r="M480" s="13">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Row],[BUYING PRIZE]]*InputData[[#This Row],[QUANTITY]]</f>
        <v>2220</v>
      </c>
      <c r="M481" s="13">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Row],[BUYING PRIZE]]*InputData[[#This Row],[QUANTITY]]</f>
        <v>25</v>
      </c>
      <c r="M482" s="13">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Row],[BUYING PRIZE]]*InputData[[#This Row],[QUANTITY]]</f>
        <v>671</v>
      </c>
      <c r="M483" s="13">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Row],[BUYING PRIZE]]*InputData[[#This Row],[QUANTITY]]</f>
        <v>830</v>
      </c>
      <c r="M484" s="13">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Row],[BUYING PRIZE]]*InputData[[#This Row],[QUANTITY]]</f>
        <v>2250</v>
      </c>
      <c r="M485" s="13">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Row],[BUYING PRIZE]]*InputData[[#This Row],[QUANTITY]]</f>
        <v>871</v>
      </c>
      <c r="M486" s="13">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Row],[BUYING PRIZE]]*InputData[[#This Row],[QUANTITY]]</f>
        <v>156</v>
      </c>
      <c r="M487" s="13">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Row],[BUYING PRIZE]]*InputData[[#This Row],[QUANTITY]]</f>
        <v>1560</v>
      </c>
      <c r="M488" s="13">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Row],[BUYING PRIZE]]*InputData[[#This Row],[QUANTITY]]</f>
        <v>1170</v>
      </c>
      <c r="M489" s="13">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Row],[BUYING PRIZE]]*InputData[[#This Row],[QUANTITY]]</f>
        <v>990</v>
      </c>
      <c r="M490" s="13">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Row],[BUYING PRIZE]]*InputData[[#This Row],[QUANTITY]]</f>
        <v>1500</v>
      </c>
      <c r="M491" s="13">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Row],[BUYING PRIZE]]*InputData[[#This Row],[QUANTITY]]</f>
        <v>384</v>
      </c>
      <c r="M492" s="13">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Row],[BUYING PRIZE]]*InputData[[#This Row],[QUANTITY]]</f>
        <v>259</v>
      </c>
      <c r="M493" s="13">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Row],[BUYING PRIZE]]*InputData[[#This Row],[QUANTITY]]</f>
        <v>480</v>
      </c>
      <c r="M494" s="13">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Row],[BUYING PRIZE]]*InputData[[#This Row],[QUANTITY]]</f>
        <v>105</v>
      </c>
      <c r="M495" s="13">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Row],[BUYING PRIZE]]*InputData[[#This Row],[QUANTITY]]</f>
        <v>1022</v>
      </c>
      <c r="M496" s="13">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Row],[BUYING PRIZE]]*InputData[[#This Row],[QUANTITY]]</f>
        <v>1072</v>
      </c>
      <c r="M497" s="13">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Row],[BUYING PRIZE]]*InputData[[#This Row],[QUANTITY]]</f>
        <v>440</v>
      </c>
      <c r="M498" s="13">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Row],[BUYING PRIZE]]*InputData[[#This Row],[QUANTITY]]</f>
        <v>366</v>
      </c>
      <c r="M499" s="13">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Row],[BUYING PRIZE]]*InputData[[#This Row],[QUANTITY]]</f>
        <v>1080</v>
      </c>
      <c r="M500" s="13">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Row],[BUYING PRIZE]]*InputData[[#This Row],[QUANTITY]]</f>
        <v>220</v>
      </c>
      <c r="M501" s="13">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Row],[BUYING PRIZE]]*InputData[[#This Row],[QUANTITY]]</f>
        <v>445</v>
      </c>
      <c r="M502" s="13">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Row],[BUYING PRIZE]]*InputData[[#This Row],[QUANTITY]]</f>
        <v>825</v>
      </c>
      <c r="M503" s="13">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Row],[BUYING PRIZE]]*InputData[[#This Row],[QUANTITY]]</f>
        <v>744</v>
      </c>
      <c r="M504" s="13">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Row],[BUYING PRIZE]]*InputData[[#This Row],[QUANTITY]]</f>
        <v>24</v>
      </c>
      <c r="M505" s="13">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Row],[BUYING PRIZE]]*InputData[[#This Row],[QUANTITY]]</f>
        <v>185</v>
      </c>
      <c r="M506" s="13">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Row],[BUYING PRIZE]]*InputData[[#This Row],[QUANTITY]]</f>
        <v>180</v>
      </c>
      <c r="M507" s="13">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Row],[BUYING PRIZE]]*InputData[[#This Row],[QUANTITY]]</f>
        <v>1140</v>
      </c>
      <c r="M508" s="13">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Row],[BUYING PRIZE]]*InputData[[#This Row],[QUANTITY]]</f>
        <v>864</v>
      </c>
      <c r="M509" s="13">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Row],[BUYING PRIZE]]*InputData[[#This Row],[QUANTITY]]</f>
        <v>169</v>
      </c>
      <c r="M510" s="13">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Row],[BUYING PRIZE]]*InputData[[#This Row],[QUANTITY]]</f>
        <v>360</v>
      </c>
      <c r="M511" s="13">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Row],[BUYING PRIZE]]*InputData[[#This Row],[QUANTITY]]</f>
        <v>240</v>
      </c>
      <c r="M512" s="13">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Row],[BUYING PRIZE]]*InputData[[#This Row],[QUANTITY]]</f>
        <v>1008</v>
      </c>
      <c r="M513" s="13">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Row],[BUYING PRIZE]]*InputData[[#This Row],[QUANTITY]]</f>
        <v>1120</v>
      </c>
      <c r="M514" s="13">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Row],[BUYING PRIZE]]*InputData[[#This Row],[QUANTITY]]</f>
        <v>1332</v>
      </c>
      <c r="M515" s="13">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Row],[BUYING PRIZE]]*InputData[[#This Row],[QUANTITY]]</f>
        <v>1380</v>
      </c>
      <c r="M516" s="13">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Row],[BUYING PRIZE]]*InputData[[#This Row],[QUANTITY]]</f>
        <v>532</v>
      </c>
      <c r="M517" s="13">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Row],[BUYING PRIZE]]*InputData[[#This Row],[QUANTITY]]</f>
        <v>78</v>
      </c>
      <c r="M518" s="13">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Row],[BUYING PRIZE]]*InputData[[#This Row],[QUANTITY]]</f>
        <v>532</v>
      </c>
      <c r="M519" s="13">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Row],[BUYING PRIZE]]*InputData[[#This Row],[QUANTITY]]</f>
        <v>616</v>
      </c>
      <c r="M520" s="13">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Row],[BUYING PRIZE]]*InputData[[#This Row],[QUANTITY]]</f>
        <v>66</v>
      </c>
      <c r="M521" s="13">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Row],[BUYING PRIZE]]*InputData[[#This Row],[QUANTITY]]</f>
        <v>750</v>
      </c>
      <c r="M522" s="13">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Row],[BUYING PRIZE]]*InputData[[#This Row],[QUANTITY]]</f>
        <v>1245</v>
      </c>
      <c r="M523" s="13">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Row],[BUYING PRIZE]]*InputData[[#This Row],[QUANTITY]]</f>
        <v>120</v>
      </c>
      <c r="M524" s="13">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Row],[BUYING PRIZE]]*InputData[[#This Row],[QUANTITY]]</f>
        <v>1932</v>
      </c>
      <c r="M525" s="13">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Row],[BUYING PRIZE]]*InputData[[#This Row],[QUANTITY]]</f>
        <v>1140</v>
      </c>
      <c r="M526" s="13">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Row],[BUYING PRIZE]]*InputData[[#This Row],[QUANTITY]]</f>
        <v>264</v>
      </c>
      <c r="M527" s="13">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3">
      <c r="A528" s="3">
        <v>44926</v>
      </c>
      <c r="B528" s="4" t="s">
        <v>29</v>
      </c>
      <c r="C528" s="7">
        <v>3</v>
      </c>
      <c r="D528" s="5" t="s">
        <v>105</v>
      </c>
      <c r="E528" s="7"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Row],[BUYING PRIZE]]*InputData[[#This Row],[QUANTITY]]</f>
        <v>132</v>
      </c>
      <c r="M528" s="13">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formula1>"Online,Cash"</formula1>
    </dataValidation>
    <dataValidation type="whole" allowBlank="1" showInputMessage="1" showErrorMessage="1" sqref="C2:C528">
      <formula1>1</formula1>
      <formula2>1000</formula2>
    </dataValidation>
    <dataValidation type="list" allowBlank="1" showInputMessage="1" sqref="D2:D528">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59999389629810485"/>
  </sheetPr>
  <dimension ref="A1:F46"/>
  <sheetViews>
    <sheetView topLeftCell="A18"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8" t="s">
        <v>6</v>
      </c>
      <c r="B2" s="8" t="s">
        <v>7</v>
      </c>
      <c r="C2" s="8" t="s">
        <v>8</v>
      </c>
      <c r="D2" s="8" t="s">
        <v>9</v>
      </c>
      <c r="E2" s="8">
        <v>98</v>
      </c>
      <c r="F2" s="8">
        <v>103.88</v>
      </c>
    </row>
    <row r="3" spans="1:6" x14ac:dyDescent="0.3">
      <c r="A3" s="8" t="s">
        <v>10</v>
      </c>
      <c r="B3" s="8" t="s">
        <v>11</v>
      </c>
      <c r="C3" s="8" t="s">
        <v>8</v>
      </c>
      <c r="D3" s="8" t="s">
        <v>9</v>
      </c>
      <c r="E3" s="8">
        <v>105</v>
      </c>
      <c r="F3" s="8">
        <v>142.80000000000001</v>
      </c>
    </row>
    <row r="4" spans="1:6" x14ac:dyDescent="0.3">
      <c r="A4" s="8" t="s">
        <v>12</v>
      </c>
      <c r="B4" s="8" t="s">
        <v>13</v>
      </c>
      <c r="C4" s="8" t="s">
        <v>8</v>
      </c>
      <c r="D4" s="8" t="s">
        <v>9</v>
      </c>
      <c r="E4" s="8">
        <v>71</v>
      </c>
      <c r="F4" s="8">
        <v>80.94</v>
      </c>
    </row>
    <row r="5" spans="1:6" x14ac:dyDescent="0.3">
      <c r="A5" s="8" t="s">
        <v>14</v>
      </c>
      <c r="B5" s="8" t="s">
        <v>15</v>
      </c>
      <c r="C5" s="8" t="s">
        <v>8</v>
      </c>
      <c r="D5" s="8" t="s">
        <v>109</v>
      </c>
      <c r="E5" s="8">
        <v>44</v>
      </c>
      <c r="F5" s="8">
        <v>48.84</v>
      </c>
    </row>
    <row r="6" spans="1:6" x14ac:dyDescent="0.3">
      <c r="A6" s="8" t="s">
        <v>16</v>
      </c>
      <c r="B6" s="8" t="s">
        <v>17</v>
      </c>
      <c r="C6" s="8" t="s">
        <v>8</v>
      </c>
      <c r="D6" s="8" t="s">
        <v>110</v>
      </c>
      <c r="E6" s="8">
        <v>133</v>
      </c>
      <c r="F6" s="8">
        <v>155.61000000000001</v>
      </c>
    </row>
    <row r="7" spans="1:6" x14ac:dyDescent="0.3">
      <c r="A7" s="8" t="s">
        <v>18</v>
      </c>
      <c r="B7" s="8" t="s">
        <v>19</v>
      </c>
      <c r="C7" s="8" t="s">
        <v>8</v>
      </c>
      <c r="D7" s="8" t="s">
        <v>9</v>
      </c>
      <c r="E7" s="8">
        <v>75</v>
      </c>
      <c r="F7" s="8">
        <v>85.5</v>
      </c>
    </row>
    <row r="8" spans="1:6" x14ac:dyDescent="0.3">
      <c r="A8" s="8" t="s">
        <v>20</v>
      </c>
      <c r="B8" s="8" t="s">
        <v>21</v>
      </c>
      <c r="C8" s="8" t="s">
        <v>8</v>
      </c>
      <c r="D8" s="8" t="s">
        <v>109</v>
      </c>
      <c r="E8" s="8">
        <v>43</v>
      </c>
      <c r="F8" s="8">
        <v>47.730000000000004</v>
      </c>
    </row>
    <row r="9" spans="1:6" x14ac:dyDescent="0.3">
      <c r="A9" s="8" t="s">
        <v>22</v>
      </c>
      <c r="B9" s="8" t="s">
        <v>23</v>
      </c>
      <c r="C9" s="8" t="s">
        <v>8</v>
      </c>
      <c r="D9" s="8" t="s">
        <v>9</v>
      </c>
      <c r="E9" s="8">
        <v>83</v>
      </c>
      <c r="F9" s="8">
        <v>94.62</v>
      </c>
    </row>
    <row r="10" spans="1:6" x14ac:dyDescent="0.3">
      <c r="A10" s="8" t="s">
        <v>24</v>
      </c>
      <c r="B10" s="8" t="s">
        <v>25</v>
      </c>
      <c r="C10" s="8" t="s">
        <v>8</v>
      </c>
      <c r="D10" s="8" t="s">
        <v>111</v>
      </c>
      <c r="E10" s="8">
        <v>6</v>
      </c>
      <c r="F10" s="8">
        <v>7.8599999999999994</v>
      </c>
    </row>
    <row r="11" spans="1:6" x14ac:dyDescent="0.3">
      <c r="A11" s="8" t="s">
        <v>26</v>
      </c>
      <c r="B11" s="8" t="s">
        <v>27</v>
      </c>
      <c r="C11" s="8" t="s">
        <v>28</v>
      </c>
      <c r="D11" s="8" t="s">
        <v>110</v>
      </c>
      <c r="E11" s="8">
        <v>148</v>
      </c>
      <c r="F11" s="8">
        <v>164.28</v>
      </c>
    </row>
    <row r="12" spans="1:6" x14ac:dyDescent="0.3">
      <c r="A12" s="8" t="s">
        <v>29</v>
      </c>
      <c r="B12" s="8" t="s">
        <v>30</v>
      </c>
      <c r="C12" s="8" t="s">
        <v>28</v>
      </c>
      <c r="D12" s="8" t="s">
        <v>109</v>
      </c>
      <c r="E12" s="8">
        <v>44</v>
      </c>
      <c r="F12" s="8">
        <v>48.4</v>
      </c>
    </row>
    <row r="13" spans="1:6" x14ac:dyDescent="0.3">
      <c r="A13" s="8" t="s">
        <v>31</v>
      </c>
      <c r="B13" s="8" t="s">
        <v>32</v>
      </c>
      <c r="C13" s="8" t="s">
        <v>28</v>
      </c>
      <c r="D13" s="8" t="s">
        <v>9</v>
      </c>
      <c r="E13" s="8">
        <v>73</v>
      </c>
      <c r="F13" s="8">
        <v>94.17</v>
      </c>
    </row>
    <row r="14" spans="1:6" x14ac:dyDescent="0.3">
      <c r="A14" s="8" t="s">
        <v>33</v>
      </c>
      <c r="B14" s="8" t="s">
        <v>34</v>
      </c>
      <c r="C14" s="8" t="s">
        <v>28</v>
      </c>
      <c r="D14" s="8" t="s">
        <v>9</v>
      </c>
      <c r="E14" s="8">
        <v>112</v>
      </c>
      <c r="F14" s="8">
        <v>122.08</v>
      </c>
    </row>
    <row r="15" spans="1:6" x14ac:dyDescent="0.3">
      <c r="A15" s="8" t="s">
        <v>35</v>
      </c>
      <c r="B15" s="8" t="s">
        <v>36</v>
      </c>
      <c r="C15" s="8" t="s">
        <v>28</v>
      </c>
      <c r="D15" s="8" t="s">
        <v>9</v>
      </c>
      <c r="E15" s="8">
        <v>112</v>
      </c>
      <c r="F15" s="8">
        <v>146.72</v>
      </c>
    </row>
    <row r="16" spans="1:6" x14ac:dyDescent="0.3">
      <c r="A16" s="8" t="s">
        <v>37</v>
      </c>
      <c r="B16" s="8" t="s">
        <v>38</v>
      </c>
      <c r="C16" s="8" t="s">
        <v>28</v>
      </c>
      <c r="D16" s="8" t="s">
        <v>111</v>
      </c>
      <c r="E16" s="8">
        <v>12</v>
      </c>
      <c r="F16" s="8">
        <v>15.719999999999999</v>
      </c>
    </row>
    <row r="17" spans="1:6" x14ac:dyDescent="0.3">
      <c r="A17" s="8" t="s">
        <v>39</v>
      </c>
      <c r="B17" s="8" t="s">
        <v>40</v>
      </c>
      <c r="C17" s="8" t="s">
        <v>28</v>
      </c>
      <c r="D17" s="8" t="s">
        <v>111</v>
      </c>
      <c r="E17" s="8">
        <v>13</v>
      </c>
      <c r="F17" s="8">
        <v>16.64</v>
      </c>
    </row>
    <row r="18" spans="1:6" x14ac:dyDescent="0.3">
      <c r="A18" s="8" t="s">
        <v>41</v>
      </c>
      <c r="B18" s="8" t="s">
        <v>42</v>
      </c>
      <c r="C18" s="8" t="s">
        <v>28</v>
      </c>
      <c r="D18" s="8" t="s">
        <v>110</v>
      </c>
      <c r="E18" s="8">
        <v>134</v>
      </c>
      <c r="F18" s="8">
        <v>156.78</v>
      </c>
    </row>
    <row r="19" spans="1:6" x14ac:dyDescent="0.3">
      <c r="A19" s="8" t="s">
        <v>43</v>
      </c>
      <c r="B19" s="8" t="s">
        <v>44</v>
      </c>
      <c r="C19" s="8" t="s">
        <v>28</v>
      </c>
      <c r="D19" s="8" t="s">
        <v>111</v>
      </c>
      <c r="E19" s="8">
        <v>37</v>
      </c>
      <c r="F19" s="8">
        <v>49.21</v>
      </c>
    </row>
    <row r="20" spans="1:6" x14ac:dyDescent="0.3">
      <c r="A20" s="8" t="s">
        <v>45</v>
      </c>
      <c r="B20" s="8" t="s">
        <v>46</v>
      </c>
      <c r="C20" s="8" t="s">
        <v>28</v>
      </c>
      <c r="D20" s="8" t="s">
        <v>110</v>
      </c>
      <c r="E20" s="8">
        <v>150</v>
      </c>
      <c r="F20" s="8">
        <v>210</v>
      </c>
    </row>
    <row r="21" spans="1:6" x14ac:dyDescent="0.3">
      <c r="A21" s="8" t="s">
        <v>47</v>
      </c>
      <c r="B21" s="8" t="s">
        <v>48</v>
      </c>
      <c r="C21" s="8" t="s">
        <v>49</v>
      </c>
      <c r="D21" s="8" t="s">
        <v>109</v>
      </c>
      <c r="E21" s="8">
        <v>61</v>
      </c>
      <c r="F21" s="8">
        <v>76.25</v>
      </c>
    </row>
    <row r="22" spans="1:6" x14ac:dyDescent="0.3">
      <c r="A22" s="8" t="s">
        <v>50</v>
      </c>
      <c r="B22" s="8" t="s">
        <v>51</v>
      </c>
      <c r="C22" s="8" t="s">
        <v>49</v>
      </c>
      <c r="D22" s="8" t="s">
        <v>110</v>
      </c>
      <c r="E22" s="8">
        <v>126</v>
      </c>
      <c r="F22" s="8">
        <v>162.54</v>
      </c>
    </row>
    <row r="23" spans="1:6" x14ac:dyDescent="0.3">
      <c r="A23" s="8" t="s">
        <v>52</v>
      </c>
      <c r="B23" s="8" t="s">
        <v>53</v>
      </c>
      <c r="C23" s="8" t="s">
        <v>49</v>
      </c>
      <c r="D23" s="8" t="s">
        <v>110</v>
      </c>
      <c r="E23" s="8">
        <v>121</v>
      </c>
      <c r="F23" s="8">
        <v>141.57</v>
      </c>
    </row>
    <row r="24" spans="1:6" x14ac:dyDescent="0.3">
      <c r="A24" s="8" t="s">
        <v>54</v>
      </c>
      <c r="B24" s="8" t="s">
        <v>55</v>
      </c>
      <c r="C24" s="8" t="s">
        <v>49</v>
      </c>
      <c r="D24" s="8" t="s">
        <v>110</v>
      </c>
      <c r="E24" s="8">
        <v>141</v>
      </c>
      <c r="F24" s="8">
        <v>149.46</v>
      </c>
    </row>
    <row r="25" spans="1:6" x14ac:dyDescent="0.3">
      <c r="A25" s="8" t="s">
        <v>56</v>
      </c>
      <c r="B25" s="8" t="s">
        <v>57</v>
      </c>
      <c r="C25" s="8" t="s">
        <v>49</v>
      </c>
      <c r="D25" s="8" t="s">
        <v>110</v>
      </c>
      <c r="E25" s="8">
        <v>144</v>
      </c>
      <c r="F25" s="8">
        <v>156.96</v>
      </c>
    </row>
    <row r="26" spans="1:6" x14ac:dyDescent="0.3">
      <c r="A26" s="8" t="s">
        <v>58</v>
      </c>
      <c r="B26" s="8" t="s">
        <v>59</v>
      </c>
      <c r="C26" s="8" t="s">
        <v>49</v>
      </c>
      <c r="D26" s="8" t="s">
        <v>111</v>
      </c>
      <c r="E26" s="8">
        <v>7</v>
      </c>
      <c r="F26" s="8">
        <v>8.33</v>
      </c>
    </row>
    <row r="27" spans="1:6" x14ac:dyDescent="0.3">
      <c r="A27" s="8" t="s">
        <v>60</v>
      </c>
      <c r="B27" s="8" t="s">
        <v>61</v>
      </c>
      <c r="C27" s="8" t="s">
        <v>62</v>
      </c>
      <c r="D27" s="8" t="s">
        <v>111</v>
      </c>
      <c r="E27" s="8">
        <v>18</v>
      </c>
      <c r="F27" s="8">
        <v>24.66</v>
      </c>
    </row>
    <row r="28" spans="1:6" x14ac:dyDescent="0.3">
      <c r="A28" s="8" t="s">
        <v>63</v>
      </c>
      <c r="B28" s="8" t="s">
        <v>64</v>
      </c>
      <c r="C28" s="8" t="s">
        <v>62</v>
      </c>
      <c r="D28" s="8" t="s">
        <v>109</v>
      </c>
      <c r="E28" s="8">
        <v>48</v>
      </c>
      <c r="F28" s="8">
        <v>57.120000000000005</v>
      </c>
    </row>
    <row r="29" spans="1:6" x14ac:dyDescent="0.3">
      <c r="A29" s="8" t="s">
        <v>65</v>
      </c>
      <c r="B29" s="8" t="s">
        <v>66</v>
      </c>
      <c r="C29" s="8" t="s">
        <v>62</v>
      </c>
      <c r="D29" s="8" t="s">
        <v>111</v>
      </c>
      <c r="E29" s="8">
        <v>37</v>
      </c>
      <c r="F29" s="8">
        <v>41.81</v>
      </c>
    </row>
    <row r="30" spans="1:6" x14ac:dyDescent="0.3">
      <c r="A30" s="8" t="s">
        <v>67</v>
      </c>
      <c r="B30" s="8" t="s">
        <v>68</v>
      </c>
      <c r="C30" s="8" t="s">
        <v>62</v>
      </c>
      <c r="D30" s="8" t="s">
        <v>109</v>
      </c>
      <c r="E30" s="8">
        <v>47</v>
      </c>
      <c r="F30" s="8">
        <v>53.11</v>
      </c>
    </row>
    <row r="31" spans="1:6" x14ac:dyDescent="0.3">
      <c r="A31" s="8" t="s">
        <v>69</v>
      </c>
      <c r="B31" s="8" t="s">
        <v>70</v>
      </c>
      <c r="C31" s="8" t="s">
        <v>62</v>
      </c>
      <c r="D31" s="8" t="s">
        <v>110</v>
      </c>
      <c r="E31" s="8">
        <v>148</v>
      </c>
      <c r="F31" s="8">
        <v>201.28</v>
      </c>
    </row>
    <row r="32" spans="1:6" x14ac:dyDescent="0.3">
      <c r="A32" s="8" t="s">
        <v>71</v>
      </c>
      <c r="B32" s="8" t="s">
        <v>72</v>
      </c>
      <c r="C32" s="8" t="s">
        <v>62</v>
      </c>
      <c r="D32" s="8" t="s">
        <v>9</v>
      </c>
      <c r="E32" s="8">
        <v>93</v>
      </c>
      <c r="F32" s="8">
        <v>104.16</v>
      </c>
    </row>
    <row r="33" spans="1:6" x14ac:dyDescent="0.3">
      <c r="A33" s="8" t="s">
        <v>73</v>
      </c>
      <c r="B33" s="8" t="s">
        <v>74</v>
      </c>
      <c r="C33" s="8" t="s">
        <v>62</v>
      </c>
      <c r="D33" s="8" t="s">
        <v>9</v>
      </c>
      <c r="E33" s="8">
        <v>89</v>
      </c>
      <c r="F33" s="8">
        <v>117.48</v>
      </c>
    </row>
    <row r="34" spans="1:6" x14ac:dyDescent="0.3">
      <c r="A34" s="8" t="s">
        <v>75</v>
      </c>
      <c r="B34" s="8" t="s">
        <v>76</v>
      </c>
      <c r="C34" s="8" t="s">
        <v>62</v>
      </c>
      <c r="D34" s="8" t="s">
        <v>9</v>
      </c>
      <c r="E34" s="8">
        <v>95</v>
      </c>
      <c r="F34" s="8">
        <v>119.7</v>
      </c>
    </row>
    <row r="35" spans="1:6" x14ac:dyDescent="0.3">
      <c r="A35" s="8" t="s">
        <v>77</v>
      </c>
      <c r="B35" s="8" t="s">
        <v>78</v>
      </c>
      <c r="C35" s="8" t="s">
        <v>62</v>
      </c>
      <c r="D35" s="8" t="s">
        <v>109</v>
      </c>
      <c r="E35" s="8">
        <v>55</v>
      </c>
      <c r="F35" s="8">
        <v>58.3</v>
      </c>
    </row>
    <row r="36" spans="1:6" x14ac:dyDescent="0.3">
      <c r="A36" s="8" t="s">
        <v>79</v>
      </c>
      <c r="B36" s="8" t="s">
        <v>80</v>
      </c>
      <c r="C36" s="8" t="s">
        <v>62</v>
      </c>
      <c r="D36" s="8" t="s">
        <v>111</v>
      </c>
      <c r="E36" s="8">
        <v>5</v>
      </c>
      <c r="F36" s="8">
        <v>6.7</v>
      </c>
    </row>
    <row r="37" spans="1:6" x14ac:dyDescent="0.3">
      <c r="A37" s="8" t="s">
        <v>81</v>
      </c>
      <c r="B37" s="8" t="s">
        <v>82</v>
      </c>
      <c r="C37" s="8" t="s">
        <v>62</v>
      </c>
      <c r="D37" s="8" t="s">
        <v>9</v>
      </c>
      <c r="E37" s="8">
        <v>90</v>
      </c>
      <c r="F37" s="8">
        <v>96.3</v>
      </c>
    </row>
    <row r="38" spans="1:6" x14ac:dyDescent="0.3">
      <c r="A38" s="8" t="s">
        <v>83</v>
      </c>
      <c r="B38" s="8" t="s">
        <v>84</v>
      </c>
      <c r="C38" s="8" t="s">
        <v>85</v>
      </c>
      <c r="D38" s="8" t="s">
        <v>9</v>
      </c>
      <c r="E38" s="8">
        <v>67</v>
      </c>
      <c r="F38" s="8">
        <v>85.76</v>
      </c>
    </row>
    <row r="39" spans="1:6" x14ac:dyDescent="0.3">
      <c r="A39" s="8" t="s">
        <v>86</v>
      </c>
      <c r="B39" s="8" t="s">
        <v>87</v>
      </c>
      <c r="C39" s="8" t="s">
        <v>85</v>
      </c>
      <c r="D39" s="8" t="s">
        <v>9</v>
      </c>
      <c r="E39" s="8">
        <v>72</v>
      </c>
      <c r="F39" s="8">
        <v>79.92</v>
      </c>
    </row>
    <row r="40" spans="1:6" x14ac:dyDescent="0.3">
      <c r="A40" s="8" t="s">
        <v>88</v>
      </c>
      <c r="B40" s="8" t="s">
        <v>89</v>
      </c>
      <c r="C40" s="8" t="s">
        <v>85</v>
      </c>
      <c r="D40" s="8" t="s">
        <v>111</v>
      </c>
      <c r="E40" s="8">
        <v>37</v>
      </c>
      <c r="F40" s="8">
        <v>42.55</v>
      </c>
    </row>
    <row r="41" spans="1:6" x14ac:dyDescent="0.3">
      <c r="A41" s="8" t="s">
        <v>90</v>
      </c>
      <c r="B41" s="8" t="s">
        <v>91</v>
      </c>
      <c r="C41" s="8" t="s">
        <v>85</v>
      </c>
      <c r="D41" s="8" t="s">
        <v>9</v>
      </c>
      <c r="E41" s="8">
        <v>90</v>
      </c>
      <c r="F41" s="8">
        <v>115.2</v>
      </c>
    </row>
    <row r="42" spans="1:6" x14ac:dyDescent="0.3">
      <c r="A42" s="8" t="s">
        <v>92</v>
      </c>
      <c r="B42" s="8" t="s">
        <v>93</v>
      </c>
      <c r="C42" s="8" t="s">
        <v>85</v>
      </c>
      <c r="D42" s="8" t="s">
        <v>110</v>
      </c>
      <c r="E42" s="8">
        <v>138</v>
      </c>
      <c r="F42" s="8">
        <v>173.88</v>
      </c>
    </row>
    <row r="43" spans="1:6" x14ac:dyDescent="0.3">
      <c r="A43" s="8" t="s">
        <v>94</v>
      </c>
      <c r="B43" s="8" t="s">
        <v>95</v>
      </c>
      <c r="C43" s="8" t="s">
        <v>85</v>
      </c>
      <c r="D43" s="8" t="s">
        <v>110</v>
      </c>
      <c r="E43" s="8">
        <v>120</v>
      </c>
      <c r="F43" s="8">
        <v>162</v>
      </c>
    </row>
    <row r="44" spans="1:6" x14ac:dyDescent="0.3">
      <c r="A44" s="8" t="s">
        <v>96</v>
      </c>
      <c r="B44" s="8" t="s">
        <v>97</v>
      </c>
      <c r="C44" s="8" t="s">
        <v>85</v>
      </c>
      <c r="D44" s="8" t="s">
        <v>9</v>
      </c>
      <c r="E44" s="8">
        <v>67</v>
      </c>
      <c r="F44" s="8">
        <v>83.08</v>
      </c>
    </row>
    <row r="45" spans="1:6" x14ac:dyDescent="0.3">
      <c r="A45" s="8" t="s">
        <v>98</v>
      </c>
      <c r="B45" s="8" t="s">
        <v>99</v>
      </c>
      <c r="C45" s="8" t="s">
        <v>85</v>
      </c>
      <c r="D45" s="8" t="s">
        <v>9</v>
      </c>
      <c r="E45" s="8">
        <v>76</v>
      </c>
      <c r="F45" s="8">
        <v>82.08</v>
      </c>
    </row>
    <row r="46" spans="1:6" x14ac:dyDescent="0.3">
      <c r="A46" s="8" t="s">
        <v>112</v>
      </c>
      <c r="B46" s="8" t="s">
        <v>113</v>
      </c>
      <c r="C46" s="8" t="s">
        <v>85</v>
      </c>
      <c r="D46" s="8" t="s">
        <v>9</v>
      </c>
      <c r="E46" s="9">
        <v>50</v>
      </c>
      <c r="F46" s="9">
        <v>62</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
  <sheetViews>
    <sheetView tabSelected="1" zoomScale="79" zoomScaleNormal="79" workbookViewId="0">
      <selection activeCell="V12" sqref="V12"/>
    </sheetView>
  </sheetViews>
  <sheetFormatPr defaultRowHeight="14.4"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6" r:id="rId4" name="Check Box 4">
              <controlPr defaultSize="0" autoFill="0" autoLine="0" autoPict="0">
                <anchor moveWithCells="1">
                  <from>
                    <xdr:col>4</xdr:col>
                    <xdr:colOff>266700</xdr:colOff>
                    <xdr:row>10</xdr:row>
                    <xdr:rowOff>175260</xdr:rowOff>
                  </from>
                  <to>
                    <xdr:col>6</xdr:col>
                    <xdr:colOff>251460</xdr:colOff>
                    <xdr:row>12</xdr:row>
                    <xdr:rowOff>22860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125"/>
  <sheetViews>
    <sheetView workbookViewId="0">
      <selection activeCell="E16" sqref="E16"/>
    </sheetView>
  </sheetViews>
  <sheetFormatPr defaultRowHeight="14.4" x14ac:dyDescent="0.3"/>
  <cols>
    <col min="1" max="1" width="12.5546875" bestFit="1" customWidth="1"/>
    <col min="2" max="2" width="26.77734375" bestFit="1" customWidth="1"/>
    <col min="4" max="4" width="26.77734375" customWidth="1"/>
    <col min="5" max="5" width="26.44140625" customWidth="1"/>
    <col min="7" max="7" width="12.5546875" customWidth="1"/>
    <col min="8" max="8" width="26.77734375" bestFit="1" customWidth="1"/>
    <col min="9" max="9" width="26.44140625" bestFit="1" customWidth="1"/>
    <col min="10" max="10" width="7.33203125" customWidth="1"/>
    <col min="11" max="11" width="8.5546875" customWidth="1"/>
    <col min="12" max="12" width="10" bestFit="1" customWidth="1"/>
    <col min="13" max="13" width="9.88671875" customWidth="1"/>
    <col min="14" max="14" width="10.21875" customWidth="1"/>
    <col min="16" max="16" width="12.5546875" customWidth="1"/>
    <col min="17" max="17" width="7.6640625" bestFit="1" customWidth="1"/>
    <col min="18" max="18" width="26.77734375" bestFit="1" customWidth="1"/>
    <col min="19" max="29" width="16.33203125" customWidth="1"/>
    <col min="31" max="31" width="12.5546875" customWidth="1"/>
    <col min="32" max="33" width="26.77734375" customWidth="1"/>
    <col min="34" max="34" width="2" bestFit="1" customWidth="1"/>
    <col min="35" max="35" width="10.33203125" bestFit="1" customWidth="1"/>
    <col min="36" max="36" width="11.109375" bestFit="1" customWidth="1"/>
    <col min="37" max="37" width="26.77734375" customWidth="1"/>
    <col min="38" max="38" width="10.88671875" customWidth="1"/>
    <col min="39" max="39" width="12.5546875" customWidth="1"/>
    <col min="40" max="40" width="26.77734375" bestFit="1" customWidth="1"/>
    <col min="42" max="42" width="12.5546875" customWidth="1"/>
    <col min="43" max="43" width="26.77734375" bestFit="1" customWidth="1"/>
  </cols>
  <sheetData>
    <row r="1" spans="1:43" x14ac:dyDescent="0.3">
      <c r="A1" s="14" t="s">
        <v>120</v>
      </c>
      <c r="B1" t="s">
        <v>121</v>
      </c>
      <c r="D1" t="s">
        <v>121</v>
      </c>
      <c r="E1" t="s">
        <v>122</v>
      </c>
      <c r="G1" s="14" t="s">
        <v>120</v>
      </c>
      <c r="H1" t="s">
        <v>121</v>
      </c>
      <c r="I1" t="s">
        <v>122</v>
      </c>
      <c r="L1" t="b">
        <v>1</v>
      </c>
      <c r="M1" t="b">
        <v>1</v>
      </c>
      <c r="N1" t="b">
        <v>1</v>
      </c>
      <c r="P1" s="14" t="s">
        <v>1</v>
      </c>
      <c r="Q1" s="14" t="s">
        <v>3</v>
      </c>
      <c r="R1" t="s">
        <v>121</v>
      </c>
      <c r="S1" t="s">
        <v>135</v>
      </c>
      <c r="V1" t="str">
        <f ca="1">VLOOKUP(1,U:Y,2,0)</f>
        <v>Product41</v>
      </c>
      <c r="W1" t="str">
        <f ca="1">VLOOKUP(1,U:Y,3,0)</f>
        <v>Ft</v>
      </c>
      <c r="X1" s="17">
        <f ca="1">VLOOKUP(1,U:Y,4,0)</f>
        <v>22952.16</v>
      </c>
      <c r="Y1">
        <f ca="1">VLOOKUP(1,U:Y,5,0)</f>
        <v>132</v>
      </c>
      <c r="AE1" s="14" t="s">
        <v>120</v>
      </c>
      <c r="AF1" t="s">
        <v>121</v>
      </c>
      <c r="AI1" t="str">
        <f ca="1">VLOOKUP(1,AH:AJ,2,0)</f>
        <v>Category04</v>
      </c>
      <c r="AJ1" s="17">
        <f ca="1">VLOOKUP(1,AH:AJ,3,0)</f>
        <v>95269.4</v>
      </c>
      <c r="AM1" s="14" t="s">
        <v>120</v>
      </c>
      <c r="AN1" t="s">
        <v>121</v>
      </c>
      <c r="AP1" s="14" t="s">
        <v>120</v>
      </c>
      <c r="AQ1" t="s">
        <v>121</v>
      </c>
    </row>
    <row r="2" spans="1:43" x14ac:dyDescent="0.3">
      <c r="A2" s="15">
        <v>1</v>
      </c>
      <c r="B2" s="13">
        <v>13167.810000000001</v>
      </c>
      <c r="D2" s="11">
        <v>401411.91999999969</v>
      </c>
      <c r="E2" s="11">
        <v>332504</v>
      </c>
      <c r="G2" s="15" t="s">
        <v>123</v>
      </c>
      <c r="H2" s="11">
        <v>41346.959999999992</v>
      </c>
      <c r="I2" s="11">
        <v>34290</v>
      </c>
      <c r="J2" s="11"/>
      <c r="K2" s="11" t="s">
        <v>114</v>
      </c>
      <c r="L2" s="11" t="s">
        <v>139</v>
      </c>
      <c r="M2" s="11" t="s">
        <v>140</v>
      </c>
      <c r="N2" s="11" t="s">
        <v>141</v>
      </c>
      <c r="P2" t="s">
        <v>7</v>
      </c>
      <c r="Q2" t="s">
        <v>9</v>
      </c>
      <c r="R2" s="11">
        <v>9764.7199999999993</v>
      </c>
      <c r="S2" s="11">
        <v>94</v>
      </c>
      <c r="T2" s="11"/>
      <c r="U2" s="11">
        <f ca="1">RANK(X2,$X$2:$X$45)</f>
        <v>19</v>
      </c>
      <c r="V2" s="11" t="str">
        <f ca="1">OFFSET($P$1,1,0,COUNT($R:$R))</f>
        <v>Product01</v>
      </c>
      <c r="W2" s="11" t="str">
        <f ca="1">OFFSET($P$1,1,1,COUNT($R:$R))</f>
        <v>Kg</v>
      </c>
      <c r="X2" s="17">
        <f ca="1">OFFSET($P$1,1,2,COUNT($R:$R))</f>
        <v>9764.7199999999993</v>
      </c>
      <c r="Y2" s="11">
        <f ca="1">OFFSET($P$1,1,3,COUNT($R:$R))</f>
        <v>94</v>
      </c>
      <c r="Z2" s="11"/>
      <c r="AA2" s="11" t="str">
        <f ca="1">OFFSET($P$1,1,0,10)</f>
        <v>Product01</v>
      </c>
      <c r="AB2" s="17">
        <f ca="1">OFFSET($P$1,1,2,10)</f>
        <v>9764.7199999999993</v>
      </c>
      <c r="AC2" s="11"/>
      <c r="AE2" s="15" t="s">
        <v>8</v>
      </c>
      <c r="AF2" s="11">
        <v>69261.950000000012</v>
      </c>
      <c r="AG2" s="11"/>
      <c r="AH2" s="11">
        <f ca="1">RANK(AJ2,$AJ$2:$AJ$6)</f>
        <v>4</v>
      </c>
      <c r="AI2" s="11" t="str">
        <f ca="1">OFFSET($AE$1,1,0,COUNT($AF:$AF))</f>
        <v>Category01</v>
      </c>
      <c r="AJ2" s="17">
        <f ca="1">OFFSET($AE$1,1,1,COUNT($AF:$AF))</f>
        <v>69261.950000000012</v>
      </c>
      <c r="AK2" s="11"/>
      <c r="AM2" s="15" t="s">
        <v>108</v>
      </c>
      <c r="AN2" s="11">
        <v>208140.15000000005</v>
      </c>
      <c r="AP2" s="15" t="s">
        <v>107</v>
      </c>
      <c r="AQ2" s="11">
        <v>199516.90000000008</v>
      </c>
    </row>
    <row r="3" spans="1:43" x14ac:dyDescent="0.3">
      <c r="A3" s="15">
        <v>2</v>
      </c>
      <c r="B3" s="13">
        <v>13210.220000000001</v>
      </c>
      <c r="G3" s="15" t="s">
        <v>124</v>
      </c>
      <c r="H3" s="11">
        <v>30857.300000000003</v>
      </c>
      <c r="I3" s="11">
        <v>25341</v>
      </c>
      <c r="J3" s="11"/>
      <c r="K3" s="15" t="s">
        <v>123</v>
      </c>
      <c r="L3" s="13">
        <f>IF($L$1=TRUE,VLOOKUP(K3,G:I,2,0),"")</f>
        <v>41346.959999999992</v>
      </c>
      <c r="M3" s="13">
        <f>IF($M$1=TRUE,VLOOKUP(K3,G:I,2,0)-VLOOKUP(K3,G:I,3,0),"")</f>
        <v>7056.9599999999919</v>
      </c>
      <c r="N3" s="16">
        <f>IF($N$1=TRUE,M3/VLOOKUP(K3,G:I,3,0),"")</f>
        <v>0.20580227471566032</v>
      </c>
      <c r="P3" t="s">
        <v>11</v>
      </c>
      <c r="Q3" t="s">
        <v>9</v>
      </c>
      <c r="R3" s="11">
        <v>13423.199999999999</v>
      </c>
      <c r="S3" s="11">
        <v>94</v>
      </c>
      <c r="T3" s="11"/>
      <c r="U3" s="11">
        <f t="shared" ref="U3:U45" ca="1" si="0">RANK(X3,$X$2:$X$45)</f>
        <v>10</v>
      </c>
      <c r="V3" s="11" t="str">
        <f t="shared" ref="V3:V45" ca="1" si="1">OFFSET($P$1,1,0,COUNT($R:$R))</f>
        <v>Product02</v>
      </c>
      <c r="W3" s="11" t="str">
        <f t="shared" ref="W3:W45" ca="1" si="2">OFFSET($P$1,1,1,COUNT($R:$R))</f>
        <v>Kg</v>
      </c>
      <c r="X3" s="17">
        <f t="shared" ref="X3:X45" ca="1" si="3">OFFSET($P$1,1,2,COUNT($R:$R))</f>
        <v>13423.199999999999</v>
      </c>
      <c r="Y3" s="11">
        <f t="shared" ref="Y3:Y45" ca="1" si="4">OFFSET($P$1,1,3,COUNT($R:$R))</f>
        <v>94</v>
      </c>
      <c r="Z3" s="11"/>
      <c r="AA3" s="11" t="str">
        <f t="shared" ref="AA3:AA11" ca="1" si="5">OFFSET($P$1,1,0,10)</f>
        <v>Product02</v>
      </c>
      <c r="AB3" s="17">
        <f t="shared" ref="AB3:AB11" ca="1" si="6">OFFSET($P$1,1,2,10)</f>
        <v>13423.199999999999</v>
      </c>
      <c r="AC3" s="11"/>
      <c r="AE3" s="15" t="s">
        <v>28</v>
      </c>
      <c r="AF3" s="11">
        <v>92963.87</v>
      </c>
      <c r="AG3" s="11"/>
      <c r="AH3" s="11">
        <f t="shared" ref="AH3:AH6" ca="1" si="7">RANK(AJ3,$AJ$2:$AJ$6)</f>
        <v>2</v>
      </c>
      <c r="AI3" s="11" t="str">
        <f t="shared" ref="AI3:AI5" ca="1" si="8">OFFSET($AE$1,1,0,COUNT($AF:$AF))</f>
        <v>Category02</v>
      </c>
      <c r="AJ3" s="17">
        <f t="shared" ref="AJ3:AJ6" ca="1" si="9">OFFSET($AE$1,1,1,COUNT($AF:$AF))</f>
        <v>92963.87</v>
      </c>
      <c r="AK3" s="11"/>
      <c r="AM3" s="15" t="s">
        <v>106</v>
      </c>
      <c r="AN3" s="11">
        <v>133923.87000000002</v>
      </c>
      <c r="AP3" s="15" t="s">
        <v>106</v>
      </c>
      <c r="AQ3" s="11">
        <v>201895.01999999993</v>
      </c>
    </row>
    <row r="4" spans="1:43" x14ac:dyDescent="0.3">
      <c r="A4" s="15">
        <v>3</v>
      </c>
      <c r="B4" s="13">
        <v>20202.099999999995</v>
      </c>
      <c r="D4" t="s">
        <v>136</v>
      </c>
      <c r="E4" s="13">
        <f>GETPIVOTDATA("Sum of TOTAL SELLING VALUE",$D$1)</f>
        <v>401411.91999999969</v>
      </c>
      <c r="G4" s="15" t="s">
        <v>125</v>
      </c>
      <c r="H4" s="11">
        <v>28616.65</v>
      </c>
      <c r="I4" s="11">
        <v>23437</v>
      </c>
      <c r="J4" s="11"/>
      <c r="K4" s="15" t="s">
        <v>124</v>
      </c>
      <c r="L4" s="13">
        <f t="shared" ref="L4:L14" si="10">IF($L$1=TRUE,VLOOKUP(K4,G:I,2,0),"")</f>
        <v>30857.300000000003</v>
      </c>
      <c r="M4" s="13">
        <f t="shared" ref="M4:M14" si="11">IF($M$1=TRUE,VLOOKUP(K4,G:I,2,0)-VLOOKUP(K4,G:I,3,0),"")</f>
        <v>5516.3000000000029</v>
      </c>
      <c r="N4" s="16">
        <f t="shared" ref="N4:N14" si="12">IF($N$1=TRUE,M4/VLOOKUP(K4,G:I,3,0),"")</f>
        <v>0.21768280651907987</v>
      </c>
      <c r="P4" t="s">
        <v>13</v>
      </c>
      <c r="Q4" t="s">
        <v>9</v>
      </c>
      <c r="R4" s="11">
        <v>6394.2599999999993</v>
      </c>
      <c r="S4" s="11">
        <v>79</v>
      </c>
      <c r="T4" s="11"/>
      <c r="U4" s="11">
        <f t="shared" ca="1" si="0"/>
        <v>26</v>
      </c>
      <c r="V4" s="11" t="str">
        <f t="shared" ca="1" si="1"/>
        <v>Product03</v>
      </c>
      <c r="W4" s="11" t="str">
        <f t="shared" ca="1" si="2"/>
        <v>Kg</v>
      </c>
      <c r="X4" s="17">
        <f t="shared" ca="1" si="3"/>
        <v>6394.2599999999993</v>
      </c>
      <c r="Y4" s="11">
        <f t="shared" ca="1" si="4"/>
        <v>79</v>
      </c>
      <c r="Z4" s="11"/>
      <c r="AA4" s="11" t="str">
        <f t="shared" ca="1" si="5"/>
        <v>Product03</v>
      </c>
      <c r="AB4" s="17">
        <f t="shared" ca="1" si="6"/>
        <v>6394.2599999999993</v>
      </c>
      <c r="AC4" s="11"/>
      <c r="AE4" s="15" t="s">
        <v>49</v>
      </c>
      <c r="AF4" s="11">
        <v>52299.509999999995</v>
      </c>
      <c r="AG4" s="11"/>
      <c r="AH4" s="11">
        <f t="shared" ca="1" si="7"/>
        <v>5</v>
      </c>
      <c r="AI4" s="11" t="str">
        <f t="shared" ca="1" si="8"/>
        <v>Category03</v>
      </c>
      <c r="AJ4" s="17">
        <f t="shared" ca="1" si="9"/>
        <v>52299.509999999995</v>
      </c>
      <c r="AK4" s="11"/>
      <c r="AM4" s="15" t="s">
        <v>105</v>
      </c>
      <c r="AN4" s="11">
        <v>59347.900000000009</v>
      </c>
    </row>
    <row r="5" spans="1:43" x14ac:dyDescent="0.3">
      <c r="A5" s="15">
        <v>4</v>
      </c>
      <c r="B5" s="13">
        <v>11312.2</v>
      </c>
      <c r="D5" t="s">
        <v>137</v>
      </c>
      <c r="E5" s="13">
        <f>GETPIVOTDATA("Sum of TOTAL SELLING VALUE",$D$1)-GETPIVOTDATA("Sum of TOTAL BUYING VALUE",$D$1)</f>
        <v>68907.919999999693</v>
      </c>
      <c r="G5" s="15" t="s">
        <v>126</v>
      </c>
      <c r="H5" s="11">
        <v>26579.11</v>
      </c>
      <c r="I5" s="11">
        <v>21282</v>
      </c>
      <c r="J5" s="11"/>
      <c r="K5" s="15" t="s">
        <v>125</v>
      </c>
      <c r="L5" s="13">
        <f t="shared" si="10"/>
        <v>28616.65</v>
      </c>
      <c r="M5" s="13">
        <f t="shared" si="11"/>
        <v>5179.6500000000015</v>
      </c>
      <c r="N5" s="16">
        <f t="shared" si="12"/>
        <v>0.22100311473311438</v>
      </c>
      <c r="P5" t="s">
        <v>15</v>
      </c>
      <c r="Q5" t="s">
        <v>109</v>
      </c>
      <c r="R5" s="11">
        <v>6056.1600000000008</v>
      </c>
      <c r="S5" s="11">
        <v>124</v>
      </c>
      <c r="T5" s="11"/>
      <c r="U5" s="11">
        <f t="shared" ca="1" si="0"/>
        <v>30</v>
      </c>
      <c r="V5" s="11" t="str">
        <f t="shared" ca="1" si="1"/>
        <v>Product04</v>
      </c>
      <c r="W5" s="11" t="str">
        <f t="shared" ca="1" si="2"/>
        <v>Lt</v>
      </c>
      <c r="X5" s="17">
        <f t="shared" ca="1" si="3"/>
        <v>6056.1600000000008</v>
      </c>
      <c r="Y5" s="11">
        <f t="shared" ca="1" si="4"/>
        <v>124</v>
      </c>
      <c r="Z5" s="11"/>
      <c r="AA5" s="11" t="str">
        <f t="shared" ca="1" si="5"/>
        <v>Product04</v>
      </c>
      <c r="AB5" s="17">
        <f t="shared" ca="1" si="6"/>
        <v>6056.1600000000008</v>
      </c>
      <c r="AC5" s="11"/>
      <c r="AE5" s="15" t="s">
        <v>62</v>
      </c>
      <c r="AF5" s="11">
        <v>95269.4</v>
      </c>
      <c r="AG5" s="11"/>
      <c r="AH5" s="11">
        <f t="shared" ca="1" si="7"/>
        <v>1</v>
      </c>
      <c r="AI5" s="11" t="str">
        <f t="shared" ca="1" si="8"/>
        <v>Category04</v>
      </c>
      <c r="AJ5" s="17">
        <f t="shared" ca="1" si="9"/>
        <v>95269.4</v>
      </c>
      <c r="AK5" s="11"/>
    </row>
    <row r="6" spans="1:43" x14ac:dyDescent="0.3">
      <c r="A6" s="15">
        <v>5</v>
      </c>
      <c r="B6" s="13">
        <v>11711.449999999999</v>
      </c>
      <c r="D6" t="s">
        <v>138</v>
      </c>
      <c r="E6" s="16">
        <f>E5/GETPIVOTDATA("Sum of TOTAL BUYING VALUE",$D$1)</f>
        <v>0.20723937155643149</v>
      </c>
      <c r="G6" s="15" t="s">
        <v>127</v>
      </c>
      <c r="H6" s="11">
        <v>30910.45</v>
      </c>
      <c r="I6" s="11">
        <v>26526</v>
      </c>
      <c r="J6" s="11"/>
      <c r="K6" s="15" t="s">
        <v>126</v>
      </c>
      <c r="L6" s="13">
        <f t="shared" si="10"/>
        <v>26579.11</v>
      </c>
      <c r="M6" s="13">
        <f t="shared" si="11"/>
        <v>5297.1100000000006</v>
      </c>
      <c r="N6" s="16">
        <f t="shared" si="12"/>
        <v>0.24890094915891367</v>
      </c>
      <c r="P6" t="s">
        <v>17</v>
      </c>
      <c r="Q6" t="s">
        <v>110</v>
      </c>
      <c r="R6" s="11">
        <v>15716.61</v>
      </c>
      <c r="S6" s="11">
        <v>101</v>
      </c>
      <c r="T6" s="11"/>
      <c r="U6" s="11">
        <f t="shared" ca="1" si="0"/>
        <v>8</v>
      </c>
      <c r="V6" s="11" t="str">
        <f t="shared" ca="1" si="1"/>
        <v>Product05</v>
      </c>
      <c r="W6" s="11" t="str">
        <f t="shared" ca="1" si="2"/>
        <v>Ft</v>
      </c>
      <c r="X6" s="17">
        <f t="shared" ca="1" si="3"/>
        <v>15716.61</v>
      </c>
      <c r="Y6" s="11">
        <f t="shared" ca="1" si="4"/>
        <v>101</v>
      </c>
      <c r="Z6" s="11"/>
      <c r="AA6" s="11" t="str">
        <f t="shared" ca="1" si="5"/>
        <v>Product05</v>
      </c>
      <c r="AB6" s="17">
        <f t="shared" ca="1" si="6"/>
        <v>15716.61</v>
      </c>
      <c r="AC6" s="11"/>
      <c r="AE6" s="15" t="s">
        <v>85</v>
      </c>
      <c r="AF6" s="11">
        <v>91617.19</v>
      </c>
      <c r="AG6" s="11"/>
      <c r="AH6" s="11">
        <f t="shared" ca="1" si="7"/>
        <v>3</v>
      </c>
      <c r="AI6" s="11" t="str">
        <f ca="1">OFFSET($AE$1,1,0,COUNT($AF:$AF))</f>
        <v>Category05</v>
      </c>
      <c r="AJ6" s="17">
        <f t="shared" ca="1" si="9"/>
        <v>91617.19</v>
      </c>
      <c r="AK6" s="11"/>
    </row>
    <row r="7" spans="1:43" x14ac:dyDescent="0.3">
      <c r="A7" s="15">
        <v>6</v>
      </c>
      <c r="B7" s="13">
        <v>14365.540000000005</v>
      </c>
      <c r="G7" s="15" t="s">
        <v>128</v>
      </c>
      <c r="H7" s="11">
        <v>30533.710000000003</v>
      </c>
      <c r="I7" s="11">
        <v>24879</v>
      </c>
      <c r="J7" s="11"/>
      <c r="K7" s="15" t="s">
        <v>127</v>
      </c>
      <c r="L7" s="13">
        <f t="shared" si="10"/>
        <v>30910.45</v>
      </c>
      <c r="M7" s="13">
        <f t="shared" si="11"/>
        <v>4384.4500000000007</v>
      </c>
      <c r="N7" s="16">
        <f t="shared" si="12"/>
        <v>0.16528877327904701</v>
      </c>
      <c r="P7" t="s">
        <v>19</v>
      </c>
      <c r="Q7" t="s">
        <v>9</v>
      </c>
      <c r="R7" s="11">
        <v>4531.5</v>
      </c>
      <c r="S7" s="11">
        <v>53</v>
      </c>
      <c r="T7" s="11"/>
      <c r="U7" s="11">
        <f t="shared" ca="1" si="0"/>
        <v>35</v>
      </c>
      <c r="V7" s="11" t="str">
        <f t="shared" ca="1" si="1"/>
        <v>Product06</v>
      </c>
      <c r="W7" s="11" t="str">
        <f t="shared" ca="1" si="2"/>
        <v>Kg</v>
      </c>
      <c r="X7" s="17">
        <f t="shared" ca="1" si="3"/>
        <v>4531.5</v>
      </c>
      <c r="Y7" s="11">
        <f t="shared" ca="1" si="4"/>
        <v>53</v>
      </c>
      <c r="Z7" s="11"/>
      <c r="AA7" s="11" t="str">
        <f t="shared" ca="1" si="5"/>
        <v>Product06</v>
      </c>
      <c r="AB7" s="17">
        <f t="shared" ca="1" si="6"/>
        <v>4531.5</v>
      </c>
      <c r="AC7" s="11"/>
    </row>
    <row r="8" spans="1:43" x14ac:dyDescent="0.3">
      <c r="A8" s="15">
        <v>7</v>
      </c>
      <c r="B8" s="13">
        <v>7132.79</v>
      </c>
      <c r="G8" s="15" t="s">
        <v>129</v>
      </c>
      <c r="H8" s="11">
        <v>35251.79</v>
      </c>
      <c r="I8" s="11">
        <v>29878</v>
      </c>
      <c r="J8" s="11"/>
      <c r="K8" s="15" t="s">
        <v>128</v>
      </c>
      <c r="L8" s="13">
        <f t="shared" si="10"/>
        <v>30533.710000000003</v>
      </c>
      <c r="M8" s="13">
        <f t="shared" si="11"/>
        <v>5654.7100000000028</v>
      </c>
      <c r="N8" s="16">
        <f t="shared" si="12"/>
        <v>0.22728847622492876</v>
      </c>
      <c r="P8" t="s">
        <v>21</v>
      </c>
      <c r="Q8" t="s">
        <v>109</v>
      </c>
      <c r="R8" s="11">
        <v>2291.04</v>
      </c>
      <c r="S8" s="11">
        <v>48</v>
      </c>
      <c r="T8" s="11"/>
      <c r="U8" s="11">
        <f t="shared" ca="1" si="0"/>
        <v>39</v>
      </c>
      <c r="V8" s="11" t="str">
        <f t="shared" ca="1" si="1"/>
        <v>Product07</v>
      </c>
      <c r="W8" s="11" t="str">
        <f t="shared" ca="1" si="2"/>
        <v>Lt</v>
      </c>
      <c r="X8" s="17">
        <f t="shared" ca="1" si="3"/>
        <v>2291.04</v>
      </c>
      <c r="Y8" s="11">
        <f t="shared" ca="1" si="4"/>
        <v>48</v>
      </c>
      <c r="Z8" s="11"/>
      <c r="AA8" s="11" t="str">
        <f t="shared" ca="1" si="5"/>
        <v>Product07</v>
      </c>
      <c r="AB8" s="17">
        <f t="shared" ca="1" si="6"/>
        <v>2291.04</v>
      </c>
      <c r="AC8" s="11"/>
    </row>
    <row r="9" spans="1:43" x14ac:dyDescent="0.3">
      <c r="A9" s="15">
        <v>8</v>
      </c>
      <c r="B9" s="13">
        <v>14262.46</v>
      </c>
      <c r="G9" s="15" t="s">
        <v>130</v>
      </c>
      <c r="H9" s="11">
        <v>35350.400000000016</v>
      </c>
      <c r="I9" s="11">
        <v>29831</v>
      </c>
      <c r="J9" s="11"/>
      <c r="K9" s="15" t="s">
        <v>129</v>
      </c>
      <c r="L9" s="13">
        <f t="shared" si="10"/>
        <v>35251.79</v>
      </c>
      <c r="M9" s="13">
        <f t="shared" si="11"/>
        <v>5373.7900000000009</v>
      </c>
      <c r="N9" s="16">
        <f t="shared" si="12"/>
        <v>0.1798577548698039</v>
      </c>
      <c r="P9" t="s">
        <v>23</v>
      </c>
      <c r="Q9" t="s">
        <v>9</v>
      </c>
      <c r="R9" s="11">
        <v>10502.82</v>
      </c>
      <c r="S9" s="11">
        <v>111</v>
      </c>
      <c r="T9" s="11"/>
      <c r="U9" s="11">
        <f t="shared" ca="1" si="0"/>
        <v>15</v>
      </c>
      <c r="V9" s="11" t="str">
        <f t="shared" ca="1" si="1"/>
        <v>Product08</v>
      </c>
      <c r="W9" s="11" t="str">
        <f t="shared" ca="1" si="2"/>
        <v>Kg</v>
      </c>
      <c r="X9" s="17">
        <f t="shared" ca="1" si="3"/>
        <v>10502.82</v>
      </c>
      <c r="Y9" s="11">
        <f t="shared" ca="1" si="4"/>
        <v>111</v>
      </c>
      <c r="Z9" s="11"/>
      <c r="AA9" s="11" t="str">
        <f t="shared" ca="1" si="5"/>
        <v>Product08</v>
      </c>
      <c r="AB9" s="17">
        <f t="shared" ca="1" si="6"/>
        <v>10502.82</v>
      </c>
      <c r="AC9" s="11"/>
    </row>
    <row r="10" spans="1:43" x14ac:dyDescent="0.3">
      <c r="A10" s="15">
        <v>9</v>
      </c>
      <c r="B10" s="13">
        <v>16824.670000000002</v>
      </c>
      <c r="G10" s="15" t="s">
        <v>131</v>
      </c>
      <c r="H10" s="11">
        <v>35242.810000000005</v>
      </c>
      <c r="I10" s="11">
        <v>28758</v>
      </c>
      <c r="J10" s="11"/>
      <c r="K10" s="15" t="s">
        <v>130</v>
      </c>
      <c r="L10" s="13">
        <f t="shared" si="10"/>
        <v>35350.400000000016</v>
      </c>
      <c r="M10" s="13">
        <f t="shared" si="11"/>
        <v>5519.400000000016</v>
      </c>
      <c r="N10" s="16">
        <f t="shared" si="12"/>
        <v>0.18502229224632147</v>
      </c>
      <c r="P10" t="s">
        <v>25</v>
      </c>
      <c r="Q10" t="s">
        <v>111</v>
      </c>
      <c r="R10" s="11">
        <v>581.64</v>
      </c>
      <c r="S10" s="11">
        <v>74</v>
      </c>
      <c r="T10" s="11"/>
      <c r="U10" s="11">
        <f t="shared" ca="1" si="0"/>
        <v>44</v>
      </c>
      <c r="V10" s="11" t="str">
        <f t="shared" ca="1" si="1"/>
        <v>Product09</v>
      </c>
      <c r="W10" s="11" t="str">
        <f t="shared" ca="1" si="2"/>
        <v>No.</v>
      </c>
      <c r="X10" s="17">
        <f t="shared" ca="1" si="3"/>
        <v>581.64</v>
      </c>
      <c r="Y10" s="11">
        <f t="shared" ca="1" si="4"/>
        <v>74</v>
      </c>
      <c r="Z10" s="11"/>
      <c r="AA10" s="11" t="str">
        <f t="shared" ca="1" si="5"/>
        <v>Product09</v>
      </c>
      <c r="AB10" s="17">
        <f t="shared" ca="1" si="6"/>
        <v>581.64</v>
      </c>
      <c r="AC10" s="11"/>
    </row>
    <row r="11" spans="1:43" x14ac:dyDescent="0.3">
      <c r="A11" s="15">
        <v>10</v>
      </c>
      <c r="B11" s="13">
        <v>15229.35</v>
      </c>
      <c r="G11" s="15" t="s">
        <v>132</v>
      </c>
      <c r="H11" s="11">
        <v>33500.69000000001</v>
      </c>
      <c r="I11" s="11">
        <v>27842</v>
      </c>
      <c r="J11" s="11"/>
      <c r="K11" s="15" t="s">
        <v>131</v>
      </c>
      <c r="L11" s="13">
        <f t="shared" si="10"/>
        <v>35242.810000000005</v>
      </c>
      <c r="M11" s="13">
        <f t="shared" si="11"/>
        <v>6484.8100000000049</v>
      </c>
      <c r="N11" s="16">
        <f t="shared" si="12"/>
        <v>0.22549586202100302</v>
      </c>
      <c r="P11" t="s">
        <v>27</v>
      </c>
      <c r="Q11" t="s">
        <v>110</v>
      </c>
      <c r="R11" s="11">
        <v>16428</v>
      </c>
      <c r="S11" s="11">
        <v>100</v>
      </c>
      <c r="T11" s="11"/>
      <c r="U11" s="11">
        <f t="shared" ca="1" si="0"/>
        <v>5</v>
      </c>
      <c r="V11" s="11" t="str">
        <f t="shared" ca="1" si="1"/>
        <v>Product10</v>
      </c>
      <c r="W11" s="11" t="str">
        <f t="shared" ca="1" si="2"/>
        <v>Ft</v>
      </c>
      <c r="X11" s="17">
        <f t="shared" ca="1" si="3"/>
        <v>16428</v>
      </c>
      <c r="Y11" s="11">
        <f t="shared" ca="1" si="4"/>
        <v>100</v>
      </c>
      <c r="Z11" s="11"/>
      <c r="AA11" s="11" t="str">
        <f t="shared" ca="1" si="5"/>
        <v>Product10</v>
      </c>
      <c r="AB11" s="17">
        <f t="shared" ca="1" si="6"/>
        <v>16428</v>
      </c>
      <c r="AC11" s="11"/>
    </row>
    <row r="12" spans="1:43" x14ac:dyDescent="0.3">
      <c r="A12" s="15">
        <v>11</v>
      </c>
      <c r="B12" s="13">
        <v>11915.58</v>
      </c>
      <c r="G12" s="15" t="s">
        <v>133</v>
      </c>
      <c r="H12" s="11">
        <v>36124.07</v>
      </c>
      <c r="I12" s="11">
        <v>29306</v>
      </c>
      <c r="J12" s="11"/>
      <c r="K12" s="15" t="s">
        <v>132</v>
      </c>
      <c r="L12" s="13">
        <f t="shared" si="10"/>
        <v>33500.69000000001</v>
      </c>
      <c r="M12" s="13">
        <f t="shared" si="11"/>
        <v>5658.6900000000096</v>
      </c>
      <c r="N12" s="16">
        <f t="shared" si="12"/>
        <v>0.20324294231736259</v>
      </c>
      <c r="P12" t="s">
        <v>30</v>
      </c>
      <c r="Q12" t="s">
        <v>109</v>
      </c>
      <c r="R12" s="11">
        <v>5856.4</v>
      </c>
      <c r="S12" s="11">
        <v>121</v>
      </c>
      <c r="T12" s="11"/>
      <c r="U12" s="11">
        <f t="shared" ca="1" si="0"/>
        <v>31</v>
      </c>
      <c r="V12" s="11" t="str">
        <f t="shared" ca="1" si="1"/>
        <v>Product11</v>
      </c>
      <c r="W12" s="11" t="str">
        <f t="shared" ca="1" si="2"/>
        <v>Lt</v>
      </c>
      <c r="X12" s="17">
        <f t="shared" ca="1" si="3"/>
        <v>5856.4</v>
      </c>
      <c r="Y12" s="11">
        <f t="shared" ca="1" si="4"/>
        <v>121</v>
      </c>
      <c r="Z12" s="11"/>
      <c r="AA12" s="11"/>
      <c r="AB12" s="11"/>
      <c r="AC12" s="11"/>
    </row>
    <row r="13" spans="1:43" x14ac:dyDescent="0.3">
      <c r="A13" s="15">
        <v>12</v>
      </c>
      <c r="B13" s="13">
        <v>14837.359999999999</v>
      </c>
      <c r="G13" s="15" t="s">
        <v>134</v>
      </c>
      <c r="H13" s="11">
        <v>37097.979999999996</v>
      </c>
      <c r="I13" s="11">
        <v>31134</v>
      </c>
      <c r="J13" s="11"/>
      <c r="K13" s="15" t="s">
        <v>133</v>
      </c>
      <c r="L13" s="13">
        <f t="shared" si="10"/>
        <v>36124.07</v>
      </c>
      <c r="M13" s="13">
        <f t="shared" si="11"/>
        <v>6818.07</v>
      </c>
      <c r="N13" s="16">
        <f t="shared" si="12"/>
        <v>0.2326509929707227</v>
      </c>
      <c r="P13" t="s">
        <v>32</v>
      </c>
      <c r="Q13" t="s">
        <v>9</v>
      </c>
      <c r="R13" s="11">
        <v>11582.910000000003</v>
      </c>
      <c r="S13" s="11">
        <v>123</v>
      </c>
      <c r="T13" s="11"/>
      <c r="U13" s="11">
        <f t="shared" ca="1" si="0"/>
        <v>13</v>
      </c>
      <c r="V13" s="11" t="str">
        <f t="shared" ca="1" si="1"/>
        <v>Product12</v>
      </c>
      <c r="W13" s="11" t="str">
        <f t="shared" ca="1" si="2"/>
        <v>Kg</v>
      </c>
      <c r="X13" s="17">
        <f t="shared" ca="1" si="3"/>
        <v>11582.910000000003</v>
      </c>
      <c r="Y13" s="11">
        <f t="shared" ca="1" si="4"/>
        <v>123</v>
      </c>
      <c r="Z13" s="11"/>
      <c r="AA13" s="11"/>
      <c r="AB13" s="11"/>
      <c r="AC13" s="11"/>
    </row>
    <row r="14" spans="1:43" x14ac:dyDescent="0.3">
      <c r="A14" s="15">
        <v>13</v>
      </c>
      <c r="B14" s="13">
        <v>8084.26</v>
      </c>
      <c r="K14" s="15" t="s">
        <v>134</v>
      </c>
      <c r="L14" s="13">
        <f t="shared" si="10"/>
        <v>37097.979999999996</v>
      </c>
      <c r="M14" s="13">
        <f t="shared" si="11"/>
        <v>5963.9799999999959</v>
      </c>
      <c r="N14" s="16">
        <f t="shared" si="12"/>
        <v>0.19155842487312894</v>
      </c>
      <c r="P14" t="s">
        <v>34</v>
      </c>
      <c r="Q14" t="s">
        <v>9</v>
      </c>
      <c r="R14" s="11">
        <v>8423.52</v>
      </c>
      <c r="S14" s="11">
        <v>69</v>
      </c>
      <c r="T14" s="11"/>
      <c r="U14" s="11">
        <f t="shared" ca="1" si="0"/>
        <v>22</v>
      </c>
      <c r="V14" s="11" t="str">
        <f t="shared" ca="1" si="1"/>
        <v>Product13</v>
      </c>
      <c r="W14" s="11" t="str">
        <f t="shared" ca="1" si="2"/>
        <v>Kg</v>
      </c>
      <c r="X14" s="17">
        <f t="shared" ca="1" si="3"/>
        <v>8423.52</v>
      </c>
      <c r="Y14" s="11">
        <f t="shared" ca="1" si="4"/>
        <v>69</v>
      </c>
      <c r="Z14" s="11"/>
      <c r="AA14" s="11"/>
      <c r="AB14" s="11"/>
      <c r="AC14" s="11"/>
    </row>
    <row r="15" spans="1:43" x14ac:dyDescent="0.3">
      <c r="A15" s="15">
        <v>14</v>
      </c>
      <c r="B15" s="13">
        <v>9461.1400000000012</v>
      </c>
      <c r="P15" t="s">
        <v>36</v>
      </c>
      <c r="Q15" t="s">
        <v>9</v>
      </c>
      <c r="R15" s="11">
        <v>12764.640000000001</v>
      </c>
      <c r="S15" s="11">
        <v>87</v>
      </c>
      <c r="T15" s="11"/>
      <c r="U15" s="11">
        <f t="shared" ca="1" si="0"/>
        <v>12</v>
      </c>
      <c r="V15" s="11" t="str">
        <f t="shared" ca="1" si="1"/>
        <v>Product14</v>
      </c>
      <c r="W15" s="11" t="str">
        <f t="shared" ca="1" si="2"/>
        <v>Kg</v>
      </c>
      <c r="X15" s="17">
        <f t="shared" ca="1" si="3"/>
        <v>12764.640000000001</v>
      </c>
      <c r="Y15" s="11">
        <f t="shared" ca="1" si="4"/>
        <v>87</v>
      </c>
      <c r="Z15" s="11"/>
      <c r="AA15" s="11"/>
      <c r="AB15" s="11"/>
      <c r="AC15" s="11"/>
    </row>
    <row r="16" spans="1:43" x14ac:dyDescent="0.3">
      <c r="A16" s="15">
        <v>15</v>
      </c>
      <c r="B16" s="13">
        <v>12189.7</v>
      </c>
      <c r="P16" t="s">
        <v>38</v>
      </c>
      <c r="Q16" t="s">
        <v>111</v>
      </c>
      <c r="R16" s="11">
        <v>1839.2399999999998</v>
      </c>
      <c r="S16" s="11">
        <v>117</v>
      </c>
      <c r="T16" s="11"/>
      <c r="U16" s="11">
        <f t="shared" ca="1" si="0"/>
        <v>41</v>
      </c>
      <c r="V16" s="11" t="str">
        <f t="shared" ca="1" si="1"/>
        <v>Product15</v>
      </c>
      <c r="W16" s="11" t="str">
        <f t="shared" ca="1" si="2"/>
        <v>No.</v>
      </c>
      <c r="X16" s="17">
        <f t="shared" ca="1" si="3"/>
        <v>1839.2399999999998</v>
      </c>
      <c r="Y16" s="11">
        <f t="shared" ca="1" si="4"/>
        <v>117</v>
      </c>
      <c r="Z16" s="11"/>
      <c r="AA16" s="11"/>
      <c r="AB16" s="11"/>
      <c r="AC16" s="11"/>
    </row>
    <row r="17" spans="1:29" x14ac:dyDescent="0.3">
      <c r="A17" s="15">
        <v>16</v>
      </c>
      <c r="B17" s="13">
        <v>12762.63</v>
      </c>
      <c r="P17" t="s">
        <v>40</v>
      </c>
      <c r="Q17" t="s">
        <v>111</v>
      </c>
      <c r="R17" s="11">
        <v>1996.8</v>
      </c>
      <c r="S17" s="11">
        <v>120</v>
      </c>
      <c r="T17" s="11"/>
      <c r="U17" s="11">
        <f t="shared" ca="1" si="0"/>
        <v>40</v>
      </c>
      <c r="V17" s="11" t="str">
        <f t="shared" ca="1" si="1"/>
        <v>Product16</v>
      </c>
      <c r="W17" s="11" t="str">
        <f t="shared" ca="1" si="2"/>
        <v>No.</v>
      </c>
      <c r="X17" s="17">
        <f t="shared" ca="1" si="3"/>
        <v>1996.8</v>
      </c>
      <c r="Y17" s="11">
        <f t="shared" ca="1" si="4"/>
        <v>120</v>
      </c>
      <c r="Z17" s="11"/>
      <c r="AA17" s="11"/>
      <c r="AB17" s="11"/>
      <c r="AC17" s="11"/>
    </row>
    <row r="18" spans="1:29" x14ac:dyDescent="0.3">
      <c r="A18" s="15">
        <v>17</v>
      </c>
      <c r="B18" s="13">
        <v>3659.24</v>
      </c>
      <c r="P18" t="s">
        <v>42</v>
      </c>
      <c r="Q18" t="s">
        <v>110</v>
      </c>
      <c r="R18" s="11">
        <v>9877.1400000000012</v>
      </c>
      <c r="S18" s="11">
        <v>63</v>
      </c>
      <c r="T18" s="11"/>
      <c r="U18" s="11">
        <f t="shared" ca="1" si="0"/>
        <v>18</v>
      </c>
      <c r="V18" s="11" t="str">
        <f t="shared" ca="1" si="1"/>
        <v>Product17</v>
      </c>
      <c r="W18" s="11" t="str">
        <f t="shared" ca="1" si="2"/>
        <v>Ft</v>
      </c>
      <c r="X18" s="17">
        <f t="shared" ca="1" si="3"/>
        <v>9877.1400000000012</v>
      </c>
      <c r="Y18" s="11">
        <f t="shared" ca="1" si="4"/>
        <v>63</v>
      </c>
      <c r="Z18" s="11"/>
      <c r="AA18" s="11"/>
      <c r="AB18" s="11"/>
      <c r="AC18" s="11"/>
    </row>
    <row r="19" spans="1:29" x14ac:dyDescent="0.3">
      <c r="A19" s="15">
        <v>18</v>
      </c>
      <c r="B19" s="13">
        <v>18582.390000000003</v>
      </c>
      <c r="P19" t="s">
        <v>44</v>
      </c>
      <c r="Q19" t="s">
        <v>111</v>
      </c>
      <c r="R19" s="11">
        <v>4035.2200000000003</v>
      </c>
      <c r="S19" s="11">
        <v>82</v>
      </c>
      <c r="T19" s="11"/>
      <c r="U19" s="11">
        <f t="shared" ca="1" si="0"/>
        <v>36</v>
      </c>
      <c r="V19" s="11" t="str">
        <f t="shared" ca="1" si="1"/>
        <v>Product18</v>
      </c>
      <c r="W19" s="11" t="str">
        <f t="shared" ca="1" si="2"/>
        <v>No.</v>
      </c>
      <c r="X19" s="17">
        <f t="shared" ca="1" si="3"/>
        <v>4035.2200000000003</v>
      </c>
      <c r="Y19" s="11">
        <f t="shared" ca="1" si="4"/>
        <v>82</v>
      </c>
      <c r="Z19" s="11"/>
      <c r="AA19" s="11"/>
      <c r="AB19" s="11"/>
      <c r="AC19" s="11"/>
    </row>
    <row r="20" spans="1:29" x14ac:dyDescent="0.3">
      <c r="A20" s="15">
        <v>19</v>
      </c>
      <c r="B20" s="13">
        <v>10204.229999999998</v>
      </c>
      <c r="P20" t="s">
        <v>46</v>
      </c>
      <c r="Q20" t="s">
        <v>110</v>
      </c>
      <c r="R20" s="11">
        <v>20160</v>
      </c>
      <c r="S20" s="11">
        <v>96</v>
      </c>
      <c r="T20" s="11"/>
      <c r="U20" s="11">
        <f t="shared" ca="1" si="0"/>
        <v>4</v>
      </c>
      <c r="V20" s="11" t="str">
        <f t="shared" ca="1" si="1"/>
        <v>Product19</v>
      </c>
      <c r="W20" s="11" t="str">
        <f t="shared" ca="1" si="2"/>
        <v>Ft</v>
      </c>
      <c r="X20" s="17">
        <f t="shared" ca="1" si="3"/>
        <v>20160</v>
      </c>
      <c r="Y20" s="11">
        <f t="shared" ca="1" si="4"/>
        <v>96</v>
      </c>
      <c r="Z20" s="11"/>
      <c r="AA20" s="11"/>
      <c r="AB20" s="11"/>
      <c r="AC20" s="11"/>
    </row>
    <row r="21" spans="1:29" x14ac:dyDescent="0.3">
      <c r="A21" s="15">
        <v>20</v>
      </c>
      <c r="B21" s="13">
        <v>20482.78</v>
      </c>
      <c r="P21" t="s">
        <v>48</v>
      </c>
      <c r="Q21" t="s">
        <v>109</v>
      </c>
      <c r="R21" s="11">
        <v>8006.25</v>
      </c>
      <c r="S21" s="11">
        <v>105</v>
      </c>
      <c r="T21" s="11"/>
      <c r="U21" s="11">
        <f t="shared" ca="1" si="0"/>
        <v>23</v>
      </c>
      <c r="V21" s="11" t="str">
        <f t="shared" ca="1" si="1"/>
        <v>Product20</v>
      </c>
      <c r="W21" s="11" t="str">
        <f t="shared" ca="1" si="2"/>
        <v>Lt</v>
      </c>
      <c r="X21" s="17">
        <f t="shared" ca="1" si="3"/>
        <v>8006.25</v>
      </c>
      <c r="Y21" s="11">
        <f t="shared" ca="1" si="4"/>
        <v>105</v>
      </c>
      <c r="Z21" s="11"/>
      <c r="AA21" s="11"/>
      <c r="AB21" s="11"/>
      <c r="AC21" s="11"/>
    </row>
    <row r="22" spans="1:29" x14ac:dyDescent="0.3">
      <c r="A22" s="15">
        <v>21</v>
      </c>
      <c r="B22" s="13">
        <v>10665.4</v>
      </c>
      <c r="P22" t="s">
        <v>51</v>
      </c>
      <c r="Q22" t="s">
        <v>110</v>
      </c>
      <c r="R22" s="11">
        <v>10727.64</v>
      </c>
      <c r="S22" s="11">
        <v>66</v>
      </c>
      <c r="T22" s="11"/>
      <c r="U22" s="11">
        <f t="shared" ca="1" si="0"/>
        <v>14</v>
      </c>
      <c r="V22" s="11" t="str">
        <f t="shared" ca="1" si="1"/>
        <v>Product21</v>
      </c>
      <c r="W22" s="11" t="str">
        <f t="shared" ca="1" si="2"/>
        <v>Ft</v>
      </c>
      <c r="X22" s="17">
        <f t="shared" ca="1" si="3"/>
        <v>10727.64</v>
      </c>
      <c r="Y22" s="11">
        <f t="shared" ca="1" si="4"/>
        <v>66</v>
      </c>
      <c r="Z22" s="11"/>
      <c r="AA22" s="11"/>
      <c r="AB22" s="11"/>
      <c r="AC22" s="11"/>
    </row>
    <row r="23" spans="1:29" x14ac:dyDescent="0.3">
      <c r="A23" s="15">
        <v>22</v>
      </c>
      <c r="B23" s="13">
        <v>11315.839999999997</v>
      </c>
      <c r="P23" t="s">
        <v>53</v>
      </c>
      <c r="Q23" t="s">
        <v>110</v>
      </c>
      <c r="R23" s="11">
        <v>9909.9</v>
      </c>
      <c r="S23" s="11">
        <v>70</v>
      </c>
      <c r="T23" s="11"/>
      <c r="U23" s="11">
        <f t="shared" ca="1" si="0"/>
        <v>17</v>
      </c>
      <c r="V23" s="11" t="str">
        <f t="shared" ca="1" si="1"/>
        <v>Product22</v>
      </c>
      <c r="W23" s="11" t="str">
        <f t="shared" ca="1" si="2"/>
        <v>Ft</v>
      </c>
      <c r="X23" s="17">
        <f t="shared" ca="1" si="3"/>
        <v>9909.9</v>
      </c>
      <c r="Y23" s="11">
        <f t="shared" ca="1" si="4"/>
        <v>70</v>
      </c>
      <c r="Z23" s="11"/>
      <c r="AA23" s="11"/>
      <c r="AB23" s="11"/>
      <c r="AC23" s="11"/>
    </row>
    <row r="24" spans="1:29" x14ac:dyDescent="0.3">
      <c r="A24" s="15">
        <v>23</v>
      </c>
      <c r="B24" s="13">
        <v>18818.189999999999</v>
      </c>
      <c r="P24" t="s">
        <v>55</v>
      </c>
      <c r="Q24" t="s">
        <v>110</v>
      </c>
      <c r="R24" s="11">
        <v>12853.560000000001</v>
      </c>
      <c r="S24" s="11">
        <v>86</v>
      </c>
      <c r="T24" s="11"/>
      <c r="U24" s="11">
        <f t="shared" ca="1" si="0"/>
        <v>11</v>
      </c>
      <c r="V24" s="11" t="str">
        <f t="shared" ca="1" si="1"/>
        <v>Product23</v>
      </c>
      <c r="W24" s="11" t="str">
        <f t="shared" ca="1" si="2"/>
        <v>Ft</v>
      </c>
      <c r="X24" s="17">
        <f t="shared" ca="1" si="3"/>
        <v>12853.560000000001</v>
      </c>
      <c r="Y24" s="11">
        <f t="shared" ca="1" si="4"/>
        <v>86</v>
      </c>
      <c r="Z24" s="11"/>
      <c r="AA24" s="11"/>
      <c r="AB24" s="11"/>
      <c r="AC24" s="11"/>
    </row>
    <row r="25" spans="1:29" x14ac:dyDescent="0.3">
      <c r="A25" s="15">
        <v>24</v>
      </c>
      <c r="B25" s="13">
        <v>11488.4</v>
      </c>
      <c r="P25" t="s">
        <v>57</v>
      </c>
      <c r="Q25" t="s">
        <v>110</v>
      </c>
      <c r="R25" s="11">
        <v>10202.400000000001</v>
      </c>
      <c r="S25" s="11">
        <v>65</v>
      </c>
      <c r="T25" s="11"/>
      <c r="U25" s="11">
        <f t="shared" ca="1" si="0"/>
        <v>16</v>
      </c>
      <c r="V25" s="11" t="str">
        <f t="shared" ca="1" si="1"/>
        <v>Product24</v>
      </c>
      <c r="W25" s="11" t="str">
        <f t="shared" ca="1" si="2"/>
        <v>Ft</v>
      </c>
      <c r="X25" s="17">
        <f t="shared" ca="1" si="3"/>
        <v>10202.400000000001</v>
      </c>
      <c r="Y25" s="11">
        <f t="shared" ca="1" si="4"/>
        <v>65</v>
      </c>
      <c r="Z25" s="11"/>
      <c r="AA25" s="11"/>
      <c r="AB25" s="11"/>
      <c r="AC25" s="11"/>
    </row>
    <row r="26" spans="1:29" x14ac:dyDescent="0.3">
      <c r="A26" s="15">
        <v>25</v>
      </c>
      <c r="B26" s="13">
        <v>18688.430000000004</v>
      </c>
      <c r="P26" t="s">
        <v>59</v>
      </c>
      <c r="Q26" t="s">
        <v>111</v>
      </c>
      <c r="R26" s="11">
        <v>599.7600000000001</v>
      </c>
      <c r="S26" s="11">
        <v>72</v>
      </c>
      <c r="T26" s="11"/>
      <c r="U26" s="11">
        <f t="shared" ca="1" si="0"/>
        <v>43</v>
      </c>
      <c r="V26" s="11" t="str">
        <f t="shared" ca="1" si="1"/>
        <v>Product25</v>
      </c>
      <c r="W26" s="11" t="str">
        <f t="shared" ca="1" si="2"/>
        <v>No.</v>
      </c>
      <c r="X26" s="17">
        <f t="shared" ca="1" si="3"/>
        <v>599.7600000000001</v>
      </c>
      <c r="Y26" s="11">
        <f t="shared" ca="1" si="4"/>
        <v>72</v>
      </c>
      <c r="Z26" s="11"/>
      <c r="AA26" s="11"/>
      <c r="AB26" s="11"/>
      <c r="AC26" s="11"/>
    </row>
    <row r="27" spans="1:29" x14ac:dyDescent="0.3">
      <c r="A27" s="15">
        <v>26</v>
      </c>
      <c r="B27" s="13">
        <v>13710.079999999998</v>
      </c>
      <c r="P27" t="s">
        <v>61</v>
      </c>
      <c r="Q27" t="s">
        <v>111</v>
      </c>
      <c r="R27" s="11">
        <v>2761.9200000000005</v>
      </c>
      <c r="S27" s="11">
        <v>112</v>
      </c>
      <c r="T27" s="11"/>
      <c r="U27" s="11">
        <f t="shared" ca="1" si="0"/>
        <v>38</v>
      </c>
      <c r="V27" s="11" t="str">
        <f t="shared" ca="1" si="1"/>
        <v>Product26</v>
      </c>
      <c r="W27" s="11" t="str">
        <f t="shared" ca="1" si="2"/>
        <v>No.</v>
      </c>
      <c r="X27" s="17">
        <f t="shared" ca="1" si="3"/>
        <v>2761.9200000000005</v>
      </c>
      <c r="Y27" s="11">
        <f t="shared" ca="1" si="4"/>
        <v>112</v>
      </c>
      <c r="Z27" s="11"/>
      <c r="AA27" s="11"/>
      <c r="AB27" s="11"/>
      <c r="AC27" s="11"/>
    </row>
    <row r="28" spans="1:29" x14ac:dyDescent="0.3">
      <c r="A28" s="15">
        <v>27</v>
      </c>
      <c r="B28" s="13">
        <v>11440.67</v>
      </c>
      <c r="P28" t="s">
        <v>64</v>
      </c>
      <c r="Q28" t="s">
        <v>109</v>
      </c>
      <c r="R28" s="11">
        <v>6226.0800000000008</v>
      </c>
      <c r="S28" s="11">
        <v>109</v>
      </c>
      <c r="T28" s="11"/>
      <c r="U28" s="11">
        <f t="shared" ca="1" si="0"/>
        <v>28</v>
      </c>
      <c r="V28" s="11" t="str">
        <f t="shared" ca="1" si="1"/>
        <v>Product27</v>
      </c>
      <c r="W28" s="11" t="str">
        <f t="shared" ca="1" si="2"/>
        <v>Lt</v>
      </c>
      <c r="X28" s="17">
        <f t="shared" ca="1" si="3"/>
        <v>6226.0800000000008</v>
      </c>
      <c r="Y28" s="11">
        <f t="shared" ca="1" si="4"/>
        <v>109</v>
      </c>
      <c r="Z28" s="11"/>
      <c r="AA28" s="11"/>
      <c r="AB28" s="11"/>
      <c r="AC28" s="11"/>
    </row>
    <row r="29" spans="1:29" x14ac:dyDescent="0.3">
      <c r="A29" s="15">
        <v>28</v>
      </c>
      <c r="B29" s="13">
        <v>13306.16</v>
      </c>
      <c r="P29" t="s">
        <v>66</v>
      </c>
      <c r="Q29" t="s">
        <v>111</v>
      </c>
      <c r="R29" s="11">
        <v>4682.72</v>
      </c>
      <c r="S29" s="11">
        <v>112</v>
      </c>
      <c r="T29" s="11"/>
      <c r="U29" s="11">
        <f t="shared" ca="1" si="0"/>
        <v>34</v>
      </c>
      <c r="V29" s="11" t="str">
        <f t="shared" ca="1" si="1"/>
        <v>Product28</v>
      </c>
      <c r="W29" s="11" t="str">
        <f t="shared" ca="1" si="2"/>
        <v>No.</v>
      </c>
      <c r="X29" s="17">
        <f t="shared" ca="1" si="3"/>
        <v>4682.72</v>
      </c>
      <c r="Y29" s="11">
        <f t="shared" ca="1" si="4"/>
        <v>112</v>
      </c>
      <c r="Z29" s="11"/>
      <c r="AA29" s="11"/>
      <c r="AB29" s="11"/>
      <c r="AC29" s="11"/>
    </row>
    <row r="30" spans="1:29" x14ac:dyDescent="0.3">
      <c r="A30" s="15">
        <v>29</v>
      </c>
      <c r="B30" s="13">
        <v>8794.48</v>
      </c>
      <c r="P30" t="s">
        <v>68</v>
      </c>
      <c r="Q30" t="s">
        <v>109</v>
      </c>
      <c r="R30" s="11">
        <v>5523.44</v>
      </c>
      <c r="S30" s="11">
        <v>104</v>
      </c>
      <c r="T30" s="11"/>
      <c r="U30" s="11">
        <f t="shared" ca="1" si="0"/>
        <v>32</v>
      </c>
      <c r="V30" s="11" t="str">
        <f t="shared" ca="1" si="1"/>
        <v>Product29</v>
      </c>
      <c r="W30" s="11" t="str">
        <f t="shared" ca="1" si="2"/>
        <v>Lt</v>
      </c>
      <c r="X30" s="17">
        <f t="shared" ca="1" si="3"/>
        <v>5523.44</v>
      </c>
      <c r="Y30" s="11">
        <f t="shared" ca="1" si="4"/>
        <v>104</v>
      </c>
      <c r="Z30" s="11"/>
      <c r="AA30" s="11"/>
      <c r="AB30" s="11"/>
      <c r="AC30" s="11"/>
    </row>
    <row r="31" spans="1:29" x14ac:dyDescent="0.3">
      <c r="A31" s="15">
        <v>30</v>
      </c>
      <c r="B31" s="13">
        <v>16666.269999999997</v>
      </c>
      <c r="P31" t="s">
        <v>70</v>
      </c>
      <c r="Q31" t="s">
        <v>110</v>
      </c>
      <c r="R31" s="11">
        <v>22945.919999999998</v>
      </c>
      <c r="S31" s="11">
        <v>114</v>
      </c>
      <c r="T31" s="11"/>
      <c r="U31" s="11">
        <f t="shared" ca="1" si="0"/>
        <v>2</v>
      </c>
      <c r="V31" s="11" t="str">
        <f t="shared" ca="1" si="1"/>
        <v>Product30</v>
      </c>
      <c r="W31" s="11" t="str">
        <f t="shared" ca="1" si="2"/>
        <v>Ft</v>
      </c>
      <c r="X31" s="17">
        <f t="shared" ca="1" si="3"/>
        <v>22945.919999999998</v>
      </c>
      <c r="Y31" s="11">
        <f t="shared" ca="1" si="4"/>
        <v>114</v>
      </c>
      <c r="Z31" s="11"/>
      <c r="AA31" s="11"/>
      <c r="AB31" s="11"/>
      <c r="AC31" s="11"/>
    </row>
    <row r="32" spans="1:29" x14ac:dyDescent="0.3">
      <c r="A32" s="15">
        <v>31</v>
      </c>
      <c r="B32" s="13">
        <v>6920.0999999999995</v>
      </c>
      <c r="P32" t="s">
        <v>72</v>
      </c>
      <c r="Q32" t="s">
        <v>9</v>
      </c>
      <c r="R32" s="11">
        <v>6249.5999999999995</v>
      </c>
      <c r="S32" s="11">
        <v>60</v>
      </c>
      <c r="T32" s="11"/>
      <c r="U32" s="11">
        <f t="shared" ca="1" si="0"/>
        <v>27</v>
      </c>
      <c r="V32" s="11" t="str">
        <f t="shared" ca="1" si="1"/>
        <v>Product31</v>
      </c>
      <c r="W32" s="11" t="str">
        <f t="shared" ca="1" si="2"/>
        <v>Kg</v>
      </c>
      <c r="X32" s="17">
        <f t="shared" ca="1" si="3"/>
        <v>6249.5999999999995</v>
      </c>
      <c r="Y32" s="11">
        <f t="shared" ca="1" si="4"/>
        <v>60</v>
      </c>
      <c r="Z32" s="11"/>
      <c r="AA32" s="11"/>
      <c r="AB32" s="11"/>
      <c r="AC32" s="11"/>
    </row>
    <row r="33" spans="16:29" x14ac:dyDescent="0.3">
      <c r="P33" t="s">
        <v>74</v>
      </c>
      <c r="Q33" t="s">
        <v>9</v>
      </c>
      <c r="R33" s="11">
        <v>16329.72</v>
      </c>
      <c r="S33" s="11">
        <v>139</v>
      </c>
      <c r="T33" s="11"/>
      <c r="U33" s="11">
        <f t="shared" ca="1" si="0"/>
        <v>7</v>
      </c>
      <c r="V33" s="11" t="str">
        <f t="shared" ca="1" si="1"/>
        <v>Product32</v>
      </c>
      <c r="W33" s="11" t="str">
        <f t="shared" ca="1" si="2"/>
        <v>Kg</v>
      </c>
      <c r="X33" s="17">
        <f t="shared" ca="1" si="3"/>
        <v>16329.72</v>
      </c>
      <c r="Y33" s="11">
        <f t="shared" ca="1" si="4"/>
        <v>139</v>
      </c>
      <c r="Z33" s="11"/>
      <c r="AA33" s="11"/>
      <c r="AB33" s="11"/>
      <c r="AC33" s="11"/>
    </row>
    <row r="34" spans="16:29" x14ac:dyDescent="0.3">
      <c r="P34" t="s">
        <v>76</v>
      </c>
      <c r="Q34" t="s">
        <v>9</v>
      </c>
      <c r="R34" s="11">
        <v>13645.800000000001</v>
      </c>
      <c r="S34" s="11">
        <v>114</v>
      </c>
      <c r="T34" s="11"/>
      <c r="U34" s="11">
        <f t="shared" ca="1" si="0"/>
        <v>9</v>
      </c>
      <c r="V34" s="11" t="str">
        <f t="shared" ca="1" si="1"/>
        <v>Product33</v>
      </c>
      <c r="W34" s="11" t="str">
        <f t="shared" ca="1" si="2"/>
        <v>Kg</v>
      </c>
      <c r="X34" s="17">
        <f t="shared" ca="1" si="3"/>
        <v>13645.800000000001</v>
      </c>
      <c r="Y34" s="11">
        <f t="shared" ca="1" si="4"/>
        <v>114</v>
      </c>
      <c r="Z34" s="11"/>
      <c r="AA34" s="11"/>
      <c r="AB34" s="11"/>
      <c r="AC34" s="11"/>
    </row>
    <row r="35" spans="16:29" x14ac:dyDescent="0.3">
      <c r="P35" t="s">
        <v>78</v>
      </c>
      <c r="Q35" t="s">
        <v>109</v>
      </c>
      <c r="R35" s="11">
        <v>8978.2000000000007</v>
      </c>
      <c r="S35" s="11">
        <v>154</v>
      </c>
      <c r="T35" s="11"/>
      <c r="U35" s="11">
        <f t="shared" ca="1" si="0"/>
        <v>20</v>
      </c>
      <c r="V35" s="11" t="str">
        <f t="shared" ca="1" si="1"/>
        <v>Product34</v>
      </c>
      <c r="W35" s="11" t="str">
        <f t="shared" ca="1" si="2"/>
        <v>Lt</v>
      </c>
      <c r="X35" s="17">
        <f t="shared" ca="1" si="3"/>
        <v>8978.2000000000007</v>
      </c>
      <c r="Y35" s="11">
        <f t="shared" ca="1" si="4"/>
        <v>154</v>
      </c>
      <c r="Z35" s="11"/>
      <c r="AA35" s="11"/>
      <c r="AB35" s="11"/>
      <c r="AC35" s="11"/>
    </row>
    <row r="36" spans="16:29" x14ac:dyDescent="0.3">
      <c r="P36" t="s">
        <v>80</v>
      </c>
      <c r="Q36" t="s">
        <v>111</v>
      </c>
      <c r="R36" s="11">
        <v>703.5</v>
      </c>
      <c r="S36" s="11">
        <v>105</v>
      </c>
      <c r="T36" s="11"/>
      <c r="U36" s="11">
        <f t="shared" ca="1" si="0"/>
        <v>42</v>
      </c>
      <c r="V36" s="11" t="str">
        <f t="shared" ca="1" si="1"/>
        <v>Product35</v>
      </c>
      <c r="W36" s="11" t="str">
        <f t="shared" ca="1" si="2"/>
        <v>No.</v>
      </c>
      <c r="X36" s="17">
        <f t="shared" ca="1" si="3"/>
        <v>703.5</v>
      </c>
      <c r="Y36" s="11">
        <f t="shared" ca="1" si="4"/>
        <v>105</v>
      </c>
      <c r="Z36" s="11"/>
      <c r="AA36" s="11"/>
      <c r="AB36" s="11"/>
      <c r="AC36" s="11"/>
    </row>
    <row r="37" spans="16:29" x14ac:dyDescent="0.3">
      <c r="P37" t="s">
        <v>82</v>
      </c>
      <c r="Q37" t="s">
        <v>9</v>
      </c>
      <c r="R37" s="11">
        <v>7222.5</v>
      </c>
      <c r="S37" s="11">
        <v>75</v>
      </c>
      <c r="T37" s="11"/>
      <c r="U37" s="11">
        <f t="shared" ca="1" si="0"/>
        <v>25</v>
      </c>
      <c r="V37" s="11" t="str">
        <f t="shared" ca="1" si="1"/>
        <v>Product36</v>
      </c>
      <c r="W37" s="11" t="str">
        <f t="shared" ca="1" si="2"/>
        <v>Kg</v>
      </c>
      <c r="X37" s="17">
        <f t="shared" ca="1" si="3"/>
        <v>7222.5</v>
      </c>
      <c r="Y37" s="11">
        <f t="shared" ca="1" si="4"/>
        <v>75</v>
      </c>
      <c r="Z37" s="11"/>
      <c r="AA37" s="11"/>
      <c r="AB37" s="11"/>
      <c r="AC37" s="11"/>
    </row>
    <row r="38" spans="16:29" x14ac:dyDescent="0.3">
      <c r="P38" t="s">
        <v>84</v>
      </c>
      <c r="Q38" t="s">
        <v>9</v>
      </c>
      <c r="R38" s="11">
        <v>5145.6000000000004</v>
      </c>
      <c r="S38" s="11">
        <v>60</v>
      </c>
      <c r="T38" s="11"/>
      <c r="U38" s="11">
        <f t="shared" ca="1" si="0"/>
        <v>33</v>
      </c>
      <c r="V38" s="11" t="str">
        <f t="shared" ca="1" si="1"/>
        <v>Product37</v>
      </c>
      <c r="W38" s="11" t="str">
        <f t="shared" ca="1" si="2"/>
        <v>Kg</v>
      </c>
      <c r="X38" s="17">
        <f t="shared" ca="1" si="3"/>
        <v>5145.6000000000004</v>
      </c>
      <c r="Y38" s="11">
        <f t="shared" ca="1" si="4"/>
        <v>60</v>
      </c>
      <c r="Z38" s="11"/>
      <c r="AA38" s="11"/>
      <c r="AB38" s="11"/>
      <c r="AC38" s="11"/>
    </row>
    <row r="39" spans="16:29" x14ac:dyDescent="0.3">
      <c r="P39" t="s">
        <v>87</v>
      </c>
      <c r="Q39" t="s">
        <v>9</v>
      </c>
      <c r="R39" s="11">
        <v>8871.1200000000008</v>
      </c>
      <c r="S39" s="11">
        <v>111</v>
      </c>
      <c r="T39" s="11"/>
      <c r="U39" s="11">
        <f t="shared" ca="1" si="0"/>
        <v>21</v>
      </c>
      <c r="V39" s="11" t="str">
        <f t="shared" ca="1" si="1"/>
        <v>Product38</v>
      </c>
      <c r="W39" s="11" t="str">
        <f t="shared" ca="1" si="2"/>
        <v>Kg</v>
      </c>
      <c r="X39" s="17">
        <f t="shared" ca="1" si="3"/>
        <v>8871.1200000000008</v>
      </c>
      <c r="Y39" s="11">
        <f t="shared" ca="1" si="4"/>
        <v>111</v>
      </c>
      <c r="Z39" s="11"/>
      <c r="AA39" s="11"/>
      <c r="AB39" s="11"/>
      <c r="AC39" s="11"/>
    </row>
    <row r="40" spans="16:29" x14ac:dyDescent="0.3">
      <c r="P40" t="s">
        <v>89</v>
      </c>
      <c r="Q40" t="s">
        <v>111</v>
      </c>
      <c r="R40" s="11">
        <v>3957.15</v>
      </c>
      <c r="S40" s="11">
        <v>93</v>
      </c>
      <c r="T40" s="11"/>
      <c r="U40" s="11">
        <f t="shared" ca="1" si="0"/>
        <v>37</v>
      </c>
      <c r="V40" s="11" t="str">
        <f t="shared" ca="1" si="1"/>
        <v>Product39</v>
      </c>
      <c r="W40" s="11" t="str">
        <f t="shared" ca="1" si="2"/>
        <v>No.</v>
      </c>
      <c r="X40" s="17">
        <f t="shared" ca="1" si="3"/>
        <v>3957.15</v>
      </c>
      <c r="Y40" s="11">
        <f t="shared" ca="1" si="4"/>
        <v>93</v>
      </c>
      <c r="Z40" s="11"/>
      <c r="AA40" s="11"/>
      <c r="AB40" s="11"/>
      <c r="AC40" s="11"/>
    </row>
    <row r="41" spans="16:29" x14ac:dyDescent="0.3">
      <c r="P41" t="s">
        <v>91</v>
      </c>
      <c r="Q41" t="s">
        <v>9</v>
      </c>
      <c r="R41" s="11">
        <v>7718.4000000000005</v>
      </c>
      <c r="S41" s="11">
        <v>67</v>
      </c>
      <c r="T41" s="11"/>
      <c r="U41" s="11">
        <f t="shared" ca="1" si="0"/>
        <v>24</v>
      </c>
      <c r="V41" s="11" t="str">
        <f t="shared" ca="1" si="1"/>
        <v>Product40</v>
      </c>
      <c r="W41" s="11" t="str">
        <f t="shared" ca="1" si="2"/>
        <v>Kg</v>
      </c>
      <c r="X41" s="17">
        <f t="shared" ca="1" si="3"/>
        <v>7718.4000000000005</v>
      </c>
      <c r="Y41" s="11">
        <f t="shared" ca="1" si="4"/>
        <v>67</v>
      </c>
      <c r="Z41" s="11"/>
      <c r="AA41" s="11"/>
      <c r="AB41" s="11"/>
      <c r="AC41" s="11"/>
    </row>
    <row r="42" spans="16:29" x14ac:dyDescent="0.3">
      <c r="P42" t="s">
        <v>93</v>
      </c>
      <c r="Q42" t="s">
        <v>110</v>
      </c>
      <c r="R42" s="11">
        <v>22952.16</v>
      </c>
      <c r="S42" s="11">
        <v>132</v>
      </c>
      <c r="T42" s="11"/>
      <c r="U42" s="11">
        <f t="shared" ca="1" si="0"/>
        <v>1</v>
      </c>
      <c r="V42" s="11" t="str">
        <f t="shared" ca="1" si="1"/>
        <v>Product41</v>
      </c>
      <c r="W42" s="11" t="str">
        <f t="shared" ca="1" si="2"/>
        <v>Ft</v>
      </c>
      <c r="X42" s="17">
        <f t="shared" ca="1" si="3"/>
        <v>22952.16</v>
      </c>
      <c r="Y42" s="11">
        <f t="shared" ca="1" si="4"/>
        <v>132</v>
      </c>
      <c r="Z42" s="11"/>
      <c r="AA42" s="11"/>
      <c r="AB42" s="11"/>
      <c r="AC42" s="11"/>
    </row>
    <row r="43" spans="16:29" x14ac:dyDescent="0.3">
      <c r="P43" t="s">
        <v>95</v>
      </c>
      <c r="Q43" t="s">
        <v>110</v>
      </c>
      <c r="R43" s="11">
        <v>20574</v>
      </c>
      <c r="S43" s="11">
        <v>127</v>
      </c>
      <c r="T43" s="11"/>
      <c r="U43" s="11">
        <f t="shared" ca="1" si="0"/>
        <v>3</v>
      </c>
      <c r="V43" s="11" t="str">
        <f t="shared" ca="1" si="1"/>
        <v>Product42</v>
      </c>
      <c r="W43" s="11" t="str">
        <f t="shared" ca="1" si="2"/>
        <v>Ft</v>
      </c>
      <c r="X43" s="17">
        <f t="shared" ca="1" si="3"/>
        <v>20574</v>
      </c>
      <c r="Y43" s="11">
        <f t="shared" ca="1" si="4"/>
        <v>127</v>
      </c>
      <c r="Z43" s="11"/>
      <c r="AA43" s="11"/>
      <c r="AB43" s="11"/>
      <c r="AC43" s="11"/>
    </row>
    <row r="44" spans="16:29" x14ac:dyDescent="0.3">
      <c r="P44" t="s">
        <v>97</v>
      </c>
      <c r="Q44" t="s">
        <v>9</v>
      </c>
      <c r="R44" s="11">
        <v>6064.8399999999992</v>
      </c>
      <c r="S44" s="11">
        <v>73</v>
      </c>
      <c r="T44" s="11"/>
      <c r="U44" s="11">
        <f t="shared" ca="1" si="0"/>
        <v>29</v>
      </c>
      <c r="V44" s="11" t="str">
        <f t="shared" ca="1" si="1"/>
        <v>Product43</v>
      </c>
      <c r="W44" s="11" t="str">
        <f t="shared" ca="1" si="2"/>
        <v>Kg</v>
      </c>
      <c r="X44" s="17">
        <f t="shared" ca="1" si="3"/>
        <v>6064.8399999999992</v>
      </c>
      <c r="Y44" s="11">
        <f t="shared" ca="1" si="4"/>
        <v>73</v>
      </c>
      <c r="Z44" s="11"/>
      <c r="AA44" s="11"/>
      <c r="AB44" s="11"/>
      <c r="AC44" s="11"/>
    </row>
    <row r="45" spans="16:29" x14ac:dyDescent="0.3">
      <c r="P45" t="s">
        <v>99</v>
      </c>
      <c r="Q45" t="s">
        <v>9</v>
      </c>
      <c r="R45" s="11">
        <v>16333.92</v>
      </c>
      <c r="S45" s="11">
        <v>199</v>
      </c>
      <c r="T45" s="11"/>
      <c r="U45" s="11">
        <f t="shared" ca="1" si="0"/>
        <v>6</v>
      </c>
      <c r="V45" s="11" t="str">
        <f t="shared" ca="1" si="1"/>
        <v>Product44</v>
      </c>
      <c r="W45" s="11" t="str">
        <f t="shared" ca="1" si="2"/>
        <v>Kg</v>
      </c>
      <c r="X45" s="17">
        <f t="shared" ca="1" si="3"/>
        <v>16333.92</v>
      </c>
      <c r="Y45" s="11">
        <f t="shared" ca="1" si="4"/>
        <v>199</v>
      </c>
      <c r="Z45" s="11"/>
      <c r="AA45" s="11"/>
      <c r="AB45" s="11"/>
      <c r="AC45" s="11"/>
    </row>
    <row r="46" spans="16:29" x14ac:dyDescent="0.3">
      <c r="Y46" s="11"/>
      <c r="Z46" s="11"/>
      <c r="AA46" s="11"/>
      <c r="AB46" s="11"/>
    </row>
    <row r="47" spans="16:29" x14ac:dyDescent="0.3">
      <c r="Y47" s="11"/>
      <c r="Z47" s="11"/>
      <c r="AA47" s="11"/>
      <c r="AB47" s="11"/>
    </row>
    <row r="48" spans="16:29" x14ac:dyDescent="0.3">
      <c r="Y48" s="11"/>
      <c r="Z48" s="11"/>
      <c r="AA48" s="11"/>
      <c r="AB48" s="11"/>
    </row>
    <row r="49" spans="25:28" x14ac:dyDescent="0.3">
      <c r="Y49" s="11"/>
      <c r="Z49" s="11"/>
      <c r="AA49" s="11"/>
      <c r="AB49" s="11"/>
    </row>
    <row r="50" spans="25:28" x14ac:dyDescent="0.3">
      <c r="Y50" s="11"/>
      <c r="Z50" s="11"/>
      <c r="AA50" s="11"/>
      <c r="AB50" s="11"/>
    </row>
    <row r="51" spans="25:28" x14ac:dyDescent="0.3">
      <c r="Y51" s="11"/>
      <c r="Z51" s="11"/>
      <c r="AA51" s="11"/>
      <c r="AB51" s="11"/>
    </row>
    <row r="52" spans="25:28" x14ac:dyDescent="0.3">
      <c r="Y52" s="11"/>
      <c r="Z52" s="11"/>
      <c r="AA52" s="11"/>
      <c r="AB52" s="11"/>
    </row>
    <row r="53" spans="25:28" x14ac:dyDescent="0.3">
      <c r="Y53" s="11"/>
      <c r="Z53" s="11"/>
      <c r="AA53" s="11"/>
      <c r="AB53" s="11"/>
    </row>
    <row r="54" spans="25:28" x14ac:dyDescent="0.3">
      <c r="Y54" s="11"/>
      <c r="Z54" s="11"/>
      <c r="AA54" s="11"/>
      <c r="AB54" s="11"/>
    </row>
    <row r="55" spans="25:28" x14ac:dyDescent="0.3">
      <c r="Y55" s="11"/>
      <c r="Z55" s="11"/>
      <c r="AA55" s="11"/>
      <c r="AB55" s="11"/>
    </row>
    <row r="56" spans="25:28" x14ac:dyDescent="0.3">
      <c r="Y56" s="11"/>
      <c r="Z56" s="11"/>
      <c r="AA56" s="11"/>
      <c r="AB56" s="11"/>
    </row>
    <row r="57" spans="25:28" x14ac:dyDescent="0.3">
      <c r="Y57" s="11"/>
      <c r="Z57" s="11"/>
      <c r="AA57" s="11"/>
      <c r="AB57" s="11"/>
    </row>
    <row r="58" spans="25:28" x14ac:dyDescent="0.3">
      <c r="Y58" s="11"/>
      <c r="Z58" s="11"/>
      <c r="AA58" s="11"/>
      <c r="AB58" s="11"/>
    </row>
    <row r="59" spans="25:28" x14ac:dyDescent="0.3">
      <c r="Y59" s="11"/>
      <c r="Z59" s="11"/>
      <c r="AA59" s="11"/>
      <c r="AB59" s="11"/>
    </row>
    <row r="60" spans="25:28" x14ac:dyDescent="0.3">
      <c r="Y60" s="11"/>
      <c r="Z60" s="11"/>
      <c r="AA60" s="11"/>
      <c r="AB60" s="11"/>
    </row>
    <row r="61" spans="25:28" x14ac:dyDescent="0.3">
      <c r="Y61" s="11"/>
      <c r="Z61" s="11"/>
      <c r="AA61" s="11"/>
      <c r="AB61" s="11"/>
    </row>
    <row r="62" spans="25:28" x14ac:dyDescent="0.3">
      <c r="Y62" s="11"/>
      <c r="Z62" s="11"/>
      <c r="AA62" s="11"/>
      <c r="AB62" s="11"/>
    </row>
    <row r="63" spans="25:28" x14ac:dyDescent="0.3">
      <c r="Y63" s="11"/>
      <c r="Z63" s="11"/>
      <c r="AA63" s="11"/>
      <c r="AB63" s="11"/>
    </row>
    <row r="64" spans="25:28" x14ac:dyDescent="0.3">
      <c r="Y64" s="11"/>
      <c r="Z64" s="11"/>
      <c r="AA64" s="11"/>
      <c r="AB64" s="11"/>
    </row>
    <row r="65" spans="25:28" x14ac:dyDescent="0.3">
      <c r="Y65" s="11"/>
      <c r="Z65" s="11"/>
      <c r="AA65" s="11"/>
      <c r="AB65" s="11"/>
    </row>
    <row r="66" spans="25:28" x14ac:dyDescent="0.3">
      <c r="Y66" s="11"/>
      <c r="Z66" s="11"/>
      <c r="AA66" s="11"/>
      <c r="AB66" s="11"/>
    </row>
    <row r="67" spans="25:28" x14ac:dyDescent="0.3">
      <c r="Y67" s="11"/>
      <c r="Z67" s="11"/>
      <c r="AA67" s="11"/>
      <c r="AB67" s="11"/>
    </row>
    <row r="68" spans="25:28" x14ac:dyDescent="0.3">
      <c r="Y68" s="11"/>
      <c r="Z68" s="11"/>
      <c r="AA68" s="11"/>
      <c r="AB68" s="11"/>
    </row>
    <row r="69" spans="25:28" x14ac:dyDescent="0.3">
      <c r="Y69" s="11"/>
      <c r="Z69" s="11"/>
      <c r="AA69" s="11"/>
      <c r="AB69" s="11"/>
    </row>
    <row r="70" spans="25:28" x14ac:dyDescent="0.3">
      <c r="Y70" s="11"/>
      <c r="Z70" s="11"/>
      <c r="AA70" s="11"/>
      <c r="AB70" s="11"/>
    </row>
    <row r="71" spans="25:28" x14ac:dyDescent="0.3">
      <c r="Y71" s="11"/>
      <c r="Z71" s="11"/>
      <c r="AA71" s="11"/>
      <c r="AB71" s="11"/>
    </row>
    <row r="72" spans="25:28" x14ac:dyDescent="0.3">
      <c r="Y72" s="11"/>
      <c r="Z72" s="11"/>
      <c r="AA72" s="11"/>
      <c r="AB72" s="11"/>
    </row>
    <row r="73" spans="25:28" x14ac:dyDescent="0.3">
      <c r="Y73" s="11"/>
      <c r="Z73" s="11"/>
      <c r="AA73" s="11"/>
      <c r="AB73" s="11"/>
    </row>
    <row r="74" spans="25:28" x14ac:dyDescent="0.3">
      <c r="Y74" s="11"/>
      <c r="Z74" s="11"/>
      <c r="AA74" s="11"/>
      <c r="AB74" s="11"/>
    </row>
    <row r="75" spans="25:28" x14ac:dyDescent="0.3">
      <c r="Y75" s="11"/>
      <c r="Z75" s="11"/>
      <c r="AA75" s="11"/>
      <c r="AB75" s="11"/>
    </row>
    <row r="76" spans="25:28" x14ac:dyDescent="0.3">
      <c r="Y76" s="11"/>
      <c r="Z76" s="11"/>
      <c r="AA76" s="11"/>
      <c r="AB76" s="11"/>
    </row>
    <row r="77" spans="25:28" x14ac:dyDescent="0.3">
      <c r="Y77" s="11"/>
      <c r="Z77" s="11"/>
      <c r="AA77" s="11"/>
      <c r="AB77" s="11"/>
    </row>
    <row r="78" spans="25:28" x14ac:dyDescent="0.3">
      <c r="Y78" s="11"/>
      <c r="Z78" s="11"/>
      <c r="AA78" s="11"/>
      <c r="AB78" s="11"/>
    </row>
    <row r="79" spans="25:28" x14ac:dyDescent="0.3">
      <c r="Y79" s="11"/>
      <c r="Z79" s="11"/>
      <c r="AA79" s="11"/>
      <c r="AB79" s="11"/>
    </row>
    <row r="80" spans="25:28" x14ac:dyDescent="0.3">
      <c r="Y80" s="11"/>
      <c r="Z80" s="11"/>
      <c r="AA80" s="11"/>
      <c r="AB80" s="11"/>
    </row>
    <row r="81" spans="25:28" x14ac:dyDescent="0.3">
      <c r="Y81" s="11"/>
      <c r="Z81" s="11"/>
      <c r="AA81" s="11"/>
      <c r="AB81" s="11"/>
    </row>
    <row r="82" spans="25:28" x14ac:dyDescent="0.3">
      <c r="Y82" s="11"/>
      <c r="Z82" s="11"/>
      <c r="AA82" s="11"/>
      <c r="AB82" s="11"/>
    </row>
    <row r="83" spans="25:28" x14ac:dyDescent="0.3">
      <c r="Y83" s="11"/>
      <c r="Z83" s="11"/>
      <c r="AA83" s="11"/>
      <c r="AB83" s="11"/>
    </row>
    <row r="84" spans="25:28" x14ac:dyDescent="0.3">
      <c r="Y84" s="11"/>
      <c r="Z84" s="11"/>
      <c r="AA84" s="11"/>
      <c r="AB84" s="11"/>
    </row>
    <row r="85" spans="25:28" x14ac:dyDescent="0.3">
      <c r="Y85" s="11"/>
      <c r="Z85" s="11"/>
      <c r="AA85" s="11"/>
      <c r="AB85" s="11"/>
    </row>
    <row r="86" spans="25:28" x14ac:dyDescent="0.3">
      <c r="Y86" s="11"/>
      <c r="Z86" s="11"/>
      <c r="AA86" s="11"/>
      <c r="AB86" s="11"/>
    </row>
    <row r="87" spans="25:28" x14ac:dyDescent="0.3">
      <c r="Y87" s="11"/>
      <c r="Z87" s="11"/>
      <c r="AA87" s="11"/>
      <c r="AB87" s="11"/>
    </row>
    <row r="88" spans="25:28" x14ac:dyDescent="0.3">
      <c r="Y88" s="11"/>
      <c r="Z88" s="11"/>
      <c r="AA88" s="11"/>
      <c r="AB88" s="11"/>
    </row>
    <row r="89" spans="25:28" x14ac:dyDescent="0.3">
      <c r="Y89" s="11"/>
      <c r="Z89" s="11"/>
      <c r="AA89" s="11"/>
      <c r="AB89" s="11"/>
    </row>
    <row r="90" spans="25:28" x14ac:dyDescent="0.3">
      <c r="Y90" s="11"/>
      <c r="Z90" s="11"/>
      <c r="AA90" s="11"/>
      <c r="AB90" s="11"/>
    </row>
    <row r="91" spans="25:28" x14ac:dyDescent="0.3">
      <c r="Y91" s="11"/>
      <c r="Z91" s="11"/>
      <c r="AA91" s="11"/>
      <c r="AB91" s="11"/>
    </row>
    <row r="92" spans="25:28" x14ac:dyDescent="0.3">
      <c r="Y92" s="11"/>
      <c r="Z92" s="11"/>
      <c r="AA92" s="11"/>
      <c r="AB92" s="11"/>
    </row>
    <row r="93" spans="25:28" x14ac:dyDescent="0.3">
      <c r="Y93" s="11"/>
      <c r="Z93" s="11"/>
      <c r="AA93" s="11"/>
      <c r="AB93" s="11"/>
    </row>
    <row r="94" spans="25:28" x14ac:dyDescent="0.3">
      <c r="Y94" s="11"/>
      <c r="Z94" s="11"/>
      <c r="AA94" s="11"/>
      <c r="AB94" s="11"/>
    </row>
    <row r="95" spans="25:28" x14ac:dyDescent="0.3">
      <c r="Y95" s="11"/>
      <c r="Z95" s="11"/>
      <c r="AA95" s="11"/>
      <c r="AB95" s="11"/>
    </row>
    <row r="96" spans="25:28" x14ac:dyDescent="0.3">
      <c r="Y96" s="11"/>
      <c r="Z96" s="11"/>
      <c r="AA96" s="11"/>
      <c r="AB96" s="11"/>
    </row>
    <row r="97" spans="25:28" x14ac:dyDescent="0.3">
      <c r="Y97" s="11"/>
      <c r="Z97" s="11"/>
      <c r="AA97" s="11"/>
      <c r="AB97" s="11"/>
    </row>
    <row r="98" spans="25:28" x14ac:dyDescent="0.3">
      <c r="Y98" s="11"/>
      <c r="Z98" s="11"/>
      <c r="AA98" s="11"/>
      <c r="AB98" s="11"/>
    </row>
    <row r="99" spans="25:28" x14ac:dyDescent="0.3">
      <c r="Y99" s="11"/>
      <c r="Z99" s="11"/>
      <c r="AA99" s="11"/>
      <c r="AB99" s="11"/>
    </row>
    <row r="100" spans="25:28" x14ac:dyDescent="0.3">
      <c r="Y100" s="11"/>
      <c r="Z100" s="11"/>
      <c r="AA100" s="11"/>
      <c r="AB100" s="11"/>
    </row>
    <row r="101" spans="25:28" x14ac:dyDescent="0.3">
      <c r="Y101" s="11"/>
      <c r="Z101" s="11"/>
      <c r="AA101" s="11"/>
      <c r="AB101" s="11"/>
    </row>
    <row r="102" spans="25:28" x14ac:dyDescent="0.3">
      <c r="Y102" s="11"/>
      <c r="Z102" s="11"/>
      <c r="AA102" s="11"/>
      <c r="AB102" s="11"/>
    </row>
    <row r="103" spans="25:28" x14ac:dyDescent="0.3">
      <c r="Y103" s="11"/>
      <c r="Z103" s="11"/>
      <c r="AA103" s="11"/>
      <c r="AB103" s="11"/>
    </row>
    <row r="104" spans="25:28" x14ac:dyDescent="0.3">
      <c r="Y104" s="11"/>
      <c r="Z104" s="11"/>
      <c r="AA104" s="11"/>
      <c r="AB104" s="11"/>
    </row>
    <row r="105" spans="25:28" x14ac:dyDescent="0.3">
      <c r="Y105" s="11"/>
      <c r="Z105" s="11"/>
      <c r="AA105" s="11"/>
      <c r="AB105" s="11"/>
    </row>
    <row r="106" spans="25:28" x14ac:dyDescent="0.3">
      <c r="Y106" s="11"/>
      <c r="Z106" s="11"/>
      <c r="AA106" s="11"/>
      <c r="AB106" s="11"/>
    </row>
    <row r="107" spans="25:28" x14ac:dyDescent="0.3">
      <c r="Y107" s="11"/>
      <c r="Z107" s="11"/>
      <c r="AA107" s="11"/>
      <c r="AB107" s="11"/>
    </row>
    <row r="108" spans="25:28" x14ac:dyDescent="0.3">
      <c r="Y108" s="11"/>
      <c r="Z108" s="11"/>
      <c r="AA108" s="11"/>
      <c r="AB108" s="11"/>
    </row>
    <row r="109" spans="25:28" x14ac:dyDescent="0.3">
      <c r="Y109" s="11"/>
      <c r="Z109" s="11"/>
      <c r="AA109" s="11"/>
      <c r="AB109" s="11"/>
    </row>
    <row r="110" spans="25:28" x14ac:dyDescent="0.3">
      <c r="Y110" s="11"/>
      <c r="Z110" s="11"/>
      <c r="AA110" s="11"/>
      <c r="AB110" s="11"/>
    </row>
    <row r="111" spans="25:28" x14ac:dyDescent="0.3">
      <c r="Y111" s="11"/>
      <c r="Z111" s="11"/>
      <c r="AA111" s="11"/>
      <c r="AB111" s="11"/>
    </row>
    <row r="112" spans="25:28" x14ac:dyDescent="0.3">
      <c r="Y112" s="11"/>
      <c r="Z112" s="11"/>
      <c r="AA112" s="11"/>
      <c r="AB112" s="11"/>
    </row>
    <row r="113" spans="25:28" x14ac:dyDescent="0.3">
      <c r="Y113" s="11"/>
      <c r="Z113" s="11"/>
      <c r="AA113" s="11"/>
      <c r="AB113" s="11"/>
    </row>
    <row r="114" spans="25:28" x14ac:dyDescent="0.3">
      <c r="Y114" s="11"/>
      <c r="Z114" s="11"/>
      <c r="AA114" s="11"/>
      <c r="AB114" s="11"/>
    </row>
    <row r="115" spans="25:28" x14ac:dyDescent="0.3">
      <c r="Y115" s="11"/>
      <c r="Z115" s="11"/>
      <c r="AA115" s="11"/>
      <c r="AB115" s="11"/>
    </row>
    <row r="116" spans="25:28" x14ac:dyDescent="0.3">
      <c r="Y116" s="11"/>
      <c r="Z116" s="11"/>
      <c r="AA116" s="11"/>
      <c r="AB116" s="11"/>
    </row>
    <row r="117" spans="25:28" x14ac:dyDescent="0.3">
      <c r="Y117" s="11"/>
      <c r="Z117" s="11"/>
      <c r="AA117" s="11"/>
      <c r="AB117" s="11"/>
    </row>
    <row r="118" spans="25:28" x14ac:dyDescent="0.3">
      <c r="Y118" s="11"/>
      <c r="Z118" s="11"/>
      <c r="AA118" s="11"/>
      <c r="AB118" s="11"/>
    </row>
    <row r="119" spans="25:28" x14ac:dyDescent="0.3">
      <c r="Y119" s="11"/>
      <c r="Z119" s="11"/>
      <c r="AA119" s="11"/>
      <c r="AB119" s="11"/>
    </row>
    <row r="120" spans="25:28" x14ac:dyDescent="0.3">
      <c r="Y120" s="11"/>
      <c r="Z120" s="11"/>
      <c r="AA120" s="11"/>
      <c r="AB120" s="11"/>
    </row>
    <row r="121" spans="25:28" x14ac:dyDescent="0.3">
      <c r="Y121" s="11"/>
      <c r="Z121" s="11"/>
      <c r="AA121" s="11"/>
      <c r="AB121" s="11"/>
    </row>
    <row r="122" spans="25:28" x14ac:dyDescent="0.3">
      <c r="Y122" s="11"/>
      <c r="Z122" s="11"/>
      <c r="AA122" s="11"/>
      <c r="AB122" s="11"/>
    </row>
    <row r="123" spans="25:28" x14ac:dyDescent="0.3">
      <c r="Y123" s="11"/>
      <c r="Z123" s="11"/>
      <c r="AA123" s="11"/>
      <c r="AB123" s="11"/>
    </row>
    <row r="124" spans="25:28" x14ac:dyDescent="0.3">
      <c r="Y124" s="11"/>
      <c r="Z124" s="11"/>
      <c r="AA124" s="11"/>
      <c r="AB124" s="11"/>
    </row>
    <row r="125" spans="25:28" x14ac:dyDescent="0.3">
      <c r="Y125" s="11"/>
      <c r="Z125" s="11"/>
      <c r="AA125" s="11"/>
      <c r="AB12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DashBoard</vt:lpstr>
      <vt:lpstr>Calculations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2021-11-03T11:40:02Z</dcterms:created>
  <dcterms:modified xsi:type="dcterms:W3CDTF">2022-09-27T03:54:21Z</dcterms:modified>
</cp:coreProperties>
</file>