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ill\Downloads\Selected Templates\"/>
    </mc:Choice>
  </mc:AlternateContent>
  <xr:revisionPtr revIDLastSave="0" documentId="13_ncr:1_{6670F02B-D790-4FDF-911B-D90E42FDF5B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Weekly" sheetId="1" r:id="rId1"/>
    <sheet name="Biweekly" sheetId="6" r:id="rId2"/>
    <sheet name="Weekly_hmm" sheetId="4" r:id="rId3"/>
    <sheet name="Biweekly_hmm" sheetId="7" r:id="rId4"/>
  </sheets>
  <definedNames>
    <definedName name="_xlnm.Print_Area" localSheetId="1">Biweekly!$A$1:$L$34</definedName>
    <definedName name="_xlnm.Print_Area" localSheetId="3">Biweekly_hmm!$A$1:$L$35</definedName>
    <definedName name="_xlnm.Print_Area" localSheetId="0">Weekly!$A$1:$L$25</definedName>
    <definedName name="_xlnm.Print_Area" localSheetId="2">Weekly_hmm!$A$1:$L$26</definedName>
    <definedName name="valuevx">42.314159</definedName>
    <definedName name="vertex42_copyright" hidden="1">"© 2010-2017 Vertex42 LLC"</definedName>
    <definedName name="vertex42_id" hidden="1">"timesheet-with-breaks.xlsx"</definedName>
    <definedName name="vertex42_title" hidden="1">"Employee Time Sheet with Breaks"</definedName>
  </definedNames>
  <calcPr calcId="181029"/>
</workbook>
</file>

<file path=xl/calcChain.xml><?xml version="1.0" encoding="utf-8"?>
<calcChain xmlns="http://schemas.openxmlformats.org/spreadsheetml/2006/main">
  <c r="H9" i="4" l="1"/>
  <c r="H9" i="6"/>
  <c r="H9" i="7"/>
  <c r="H9" i="1"/>
  <c r="N3" i="1"/>
  <c r="N3" i="7" l="1"/>
  <c r="O5" i="7" s="1"/>
  <c r="N3" i="4"/>
  <c r="O10" i="4" s="1"/>
  <c r="N3" i="6"/>
  <c r="O5" i="6" s="1"/>
  <c r="T9" i="1"/>
  <c r="G22" i="7"/>
  <c r="I22" i="7" s="1"/>
  <c r="G23" i="7"/>
  <c r="G22" i="6"/>
  <c r="G23" i="6"/>
  <c r="A13" i="7"/>
  <c r="A14" i="7" s="1"/>
  <c r="A15" i="7" s="1"/>
  <c r="A16" i="7" s="1"/>
  <c r="A17" i="7" s="1"/>
  <c r="A18" i="7" s="1"/>
  <c r="A19" i="7" s="1"/>
  <c r="A22" i="7" s="1"/>
  <c r="A23" i="7" s="1"/>
  <c r="A24" i="7" s="1"/>
  <c r="A25" i="7" s="1"/>
  <c r="A26" i="7" s="1"/>
  <c r="A27" i="7" s="1"/>
  <c r="A28" i="7" s="1"/>
  <c r="G24" i="7"/>
  <c r="G25" i="7"/>
  <c r="G26" i="7"/>
  <c r="G27" i="7"/>
  <c r="G14" i="7"/>
  <c r="G15" i="7"/>
  <c r="G16" i="7"/>
  <c r="G17" i="7"/>
  <c r="G18" i="7"/>
  <c r="L29" i="7"/>
  <c r="K29" i="7"/>
  <c r="J29" i="7"/>
  <c r="J30" i="7" s="1"/>
  <c r="J32" i="7" s="1"/>
  <c r="G28" i="7"/>
  <c r="G13" i="7"/>
  <c r="I13" i="7"/>
  <c r="G19" i="7"/>
  <c r="J20" i="7"/>
  <c r="K20" i="7"/>
  <c r="K30" i="7" s="1"/>
  <c r="K32" i="7" s="1"/>
  <c r="L20" i="7"/>
  <c r="L30" i="7" s="1"/>
  <c r="L32" i="7" s="1"/>
  <c r="I31" i="7"/>
  <c r="A13" i="6"/>
  <c r="A14" i="6" s="1"/>
  <c r="A15" i="6" s="1"/>
  <c r="A16" i="6" s="1"/>
  <c r="A17" i="6" s="1"/>
  <c r="A18" i="6" s="1"/>
  <c r="A19" i="6" s="1"/>
  <c r="A22" i="6" s="1"/>
  <c r="A23" i="6" s="1"/>
  <c r="A24" i="6" s="1"/>
  <c r="A25" i="6" s="1"/>
  <c r="A26" i="6" s="1"/>
  <c r="A27" i="6" s="1"/>
  <c r="A28" i="6" s="1"/>
  <c r="G14" i="6"/>
  <c r="G15" i="6"/>
  <c r="G16" i="6"/>
  <c r="G17" i="6"/>
  <c r="G18" i="6"/>
  <c r="G24" i="6"/>
  <c r="G25" i="6"/>
  <c r="G26" i="6"/>
  <c r="G27" i="6"/>
  <c r="J29" i="6"/>
  <c r="K29" i="6"/>
  <c r="L29" i="6"/>
  <c r="G28" i="6"/>
  <c r="G13" i="6"/>
  <c r="I13" i="6"/>
  <c r="G19" i="6"/>
  <c r="J20" i="6"/>
  <c r="J31" i="6"/>
  <c r="K20" i="6"/>
  <c r="K31" i="6"/>
  <c r="L20" i="6"/>
  <c r="L31" i="6" s="1"/>
  <c r="I30" i="6"/>
  <c r="I22" i="4"/>
  <c r="I21" i="1"/>
  <c r="G13" i="4"/>
  <c r="I13" i="4"/>
  <c r="J20" i="4"/>
  <c r="J21" i="4" s="1"/>
  <c r="J23" i="4" s="1"/>
  <c r="K20" i="4"/>
  <c r="K21" i="4" s="1"/>
  <c r="K23" i="4" s="1"/>
  <c r="L20" i="4"/>
  <c r="L21" i="4"/>
  <c r="L23" i="4" s="1"/>
  <c r="G14" i="4"/>
  <c r="G15" i="4"/>
  <c r="G16" i="4"/>
  <c r="G17" i="4"/>
  <c r="G18" i="4"/>
  <c r="G19" i="4"/>
  <c r="G13" i="1"/>
  <c r="I13" i="1"/>
  <c r="H13" i="1" s="1"/>
  <c r="G14" i="1"/>
  <c r="G15" i="1"/>
  <c r="G16" i="1"/>
  <c r="G17" i="1"/>
  <c r="G18" i="1"/>
  <c r="J20" i="1"/>
  <c r="J22" i="1"/>
  <c r="K20" i="1"/>
  <c r="K22" i="1"/>
  <c r="G19" i="1"/>
  <c r="N5" i="1"/>
  <c r="Q10" i="4"/>
  <c r="P10" i="4"/>
  <c r="P9" i="4"/>
  <c r="O9" i="4"/>
  <c r="O8" i="4"/>
  <c r="N8" i="4"/>
  <c r="N7" i="4"/>
  <c r="T6" i="4"/>
  <c r="T5" i="4"/>
  <c r="S5" i="4"/>
  <c r="R10" i="1"/>
  <c r="O10" i="1"/>
  <c r="N10" i="1"/>
  <c r="Q9" i="1"/>
  <c r="N9" i="1"/>
  <c r="T8" i="1"/>
  <c r="P8" i="1"/>
  <c r="T7" i="1"/>
  <c r="S7" i="1"/>
  <c r="O7" i="1"/>
  <c r="S6" i="1"/>
  <c r="R6" i="1"/>
  <c r="N6" i="1"/>
  <c r="R5" i="1"/>
  <c r="Q5" i="1"/>
  <c r="A13" i="4"/>
  <c r="A14" i="4" s="1"/>
  <c r="A15" i="4" s="1"/>
  <c r="A16" i="4" s="1"/>
  <c r="A17" i="4" s="1"/>
  <c r="A18" i="4" s="1"/>
  <c r="A19" i="4" s="1"/>
  <c r="A13" i="1"/>
  <c r="A14" i="1" s="1"/>
  <c r="A15" i="1" s="1"/>
  <c r="A16" i="1" s="1"/>
  <c r="A17" i="1" s="1"/>
  <c r="A18" i="1" s="1"/>
  <c r="A19" i="1" s="1"/>
  <c r="L20" i="1"/>
  <c r="L22" i="1" s="1"/>
  <c r="S8" i="6"/>
  <c r="Q6" i="6"/>
  <c r="P5" i="6"/>
  <c r="S10" i="6"/>
  <c r="R9" i="6"/>
  <c r="Q8" i="6"/>
  <c r="P7" i="6"/>
  <c r="O6" i="6"/>
  <c r="N5" i="6"/>
  <c r="Q9" i="6"/>
  <c r="N6" i="6"/>
  <c r="Q10" i="6"/>
  <c r="O8" i="6"/>
  <c r="T5" i="6"/>
  <c r="P10" i="6"/>
  <c r="O9" i="6"/>
  <c r="N8" i="6"/>
  <c r="T6" i="6"/>
  <c r="S5" i="6"/>
  <c r="R10" i="6"/>
  <c r="P8" i="6"/>
  <c r="O7" i="6"/>
  <c r="P9" i="6"/>
  <c r="N7" i="6"/>
  <c r="O10" i="6"/>
  <c r="N9" i="6"/>
  <c r="T7" i="6"/>
  <c r="S6" i="6"/>
  <c r="R5" i="6"/>
  <c r="N10" i="6"/>
  <c r="T8" i="6"/>
  <c r="S7" i="6"/>
  <c r="R6" i="6"/>
  <c r="Q5" i="6"/>
  <c r="T9" i="6"/>
  <c r="R7" i="6"/>
  <c r="T10" i="6"/>
  <c r="S9" i="6"/>
  <c r="R8" i="6"/>
  <c r="Q7" i="6"/>
  <c r="P6" i="6"/>
  <c r="T6" i="1"/>
  <c r="N8" i="1"/>
  <c r="O9" i="1"/>
  <c r="P10" i="1"/>
  <c r="S5" i="1"/>
  <c r="T5" i="1"/>
  <c r="N7" i="1"/>
  <c r="O8" i="1"/>
  <c r="P9" i="1"/>
  <c r="Q10" i="1"/>
  <c r="O6" i="1"/>
  <c r="P7" i="1"/>
  <c r="Q8" i="1"/>
  <c r="R9" i="1"/>
  <c r="S10" i="1"/>
  <c r="P6" i="1"/>
  <c r="Q7" i="1"/>
  <c r="R8" i="1"/>
  <c r="S9" i="1"/>
  <c r="T10" i="1"/>
  <c r="O5" i="1"/>
  <c r="P5" i="1"/>
  <c r="Q6" i="1"/>
  <c r="R7" i="1"/>
  <c r="S8" i="1"/>
  <c r="H13" i="6"/>
  <c r="H13" i="7"/>
  <c r="H13" i="4"/>
  <c r="I14" i="6"/>
  <c r="I14" i="7"/>
  <c r="H14" i="6"/>
  <c r="H14" i="7"/>
  <c r="I15" i="6"/>
  <c r="H15" i="6" s="1"/>
  <c r="O6" i="4" l="1"/>
  <c r="P7" i="4"/>
  <c r="Q8" i="4"/>
  <c r="R9" i="4"/>
  <c r="S10" i="4"/>
  <c r="O5" i="4"/>
  <c r="P6" i="4"/>
  <c r="Q7" i="4"/>
  <c r="R8" i="4"/>
  <c r="S9" i="4"/>
  <c r="T10" i="4"/>
  <c r="P5" i="4"/>
  <c r="Q6" i="4"/>
  <c r="R7" i="4"/>
  <c r="S8" i="4"/>
  <c r="T9" i="4"/>
  <c r="N6" i="4"/>
  <c r="O7" i="4"/>
  <c r="P8" i="4"/>
  <c r="Q9" i="4"/>
  <c r="R10" i="4"/>
  <c r="N5" i="4"/>
  <c r="S7" i="4"/>
  <c r="Q5" i="4"/>
  <c r="R6" i="4"/>
  <c r="T8" i="4"/>
  <c r="N10" i="4"/>
  <c r="R5" i="4"/>
  <c r="S6" i="4"/>
  <c r="T7" i="4"/>
  <c r="N9" i="4"/>
  <c r="H22" i="7"/>
  <c r="H16" i="6"/>
  <c r="I17" i="6" s="1"/>
  <c r="H17" i="6" s="1"/>
  <c r="I14" i="1"/>
  <c r="Q5" i="7"/>
  <c r="Q9" i="7"/>
  <c r="P5" i="7"/>
  <c r="R6" i="7"/>
  <c r="T7" i="7"/>
  <c r="N7" i="7"/>
  <c r="R10" i="7"/>
  <c r="P10" i="7"/>
  <c r="P8" i="7"/>
  <c r="I15" i="7"/>
  <c r="P6" i="7"/>
  <c r="Q6" i="7"/>
  <c r="S7" i="7"/>
  <c r="N9" i="7"/>
  <c r="O8" i="7"/>
  <c r="P7" i="7"/>
  <c r="I22" i="6"/>
  <c r="O6" i="7"/>
  <c r="T5" i="7"/>
  <c r="I14" i="4"/>
  <c r="Q7" i="7"/>
  <c r="R7" i="7"/>
  <c r="T8" i="7"/>
  <c r="O10" i="7"/>
  <c r="P9" i="7"/>
  <c r="S6" i="7"/>
  <c r="I16" i="6"/>
  <c r="R8" i="7"/>
  <c r="S8" i="7"/>
  <c r="N10" i="7"/>
  <c r="N8" i="7"/>
  <c r="Q10" i="7"/>
  <c r="R5" i="7"/>
  <c r="Q8" i="7"/>
  <c r="S9" i="7"/>
  <c r="T9" i="7"/>
  <c r="O9" i="7"/>
  <c r="S10" i="7"/>
  <c r="N6" i="7"/>
  <c r="N5" i="7"/>
  <c r="T10" i="7"/>
  <c r="T6" i="7"/>
  <c r="R9" i="7"/>
  <c r="S5" i="7"/>
  <c r="O7" i="7"/>
  <c r="H14" i="1" l="1"/>
  <c r="I23" i="7"/>
  <c r="H15" i="7"/>
  <c r="I18" i="6"/>
  <c r="H18" i="6" s="1"/>
  <c r="I19" i="6" s="1"/>
  <c r="H19" i="6" s="1"/>
  <c r="H22" i="6"/>
  <c r="H14" i="4"/>
  <c r="I16" i="7" l="1"/>
  <c r="H20" i="6"/>
  <c r="H23" i="7"/>
  <c r="I15" i="4"/>
  <c r="I15" i="1"/>
  <c r="I23" i="6"/>
  <c r="I20" i="6"/>
  <c r="H16" i="7" l="1"/>
  <c r="H23" i="6"/>
  <c r="I24" i="7"/>
  <c r="H15" i="1"/>
  <c r="H15" i="4"/>
  <c r="I16" i="4" l="1"/>
  <c r="I16" i="1"/>
  <c r="H24" i="7"/>
  <c r="I17" i="7"/>
  <c r="I24" i="6"/>
  <c r="H16" i="1" l="1"/>
  <c r="H24" i="6"/>
  <c r="I25" i="7"/>
  <c r="H16" i="4"/>
  <c r="H17" i="7"/>
  <c r="H25" i="7" l="1"/>
  <c r="I25" i="6"/>
  <c r="I17" i="4"/>
  <c r="I18" i="7"/>
  <c r="I17" i="1"/>
  <c r="H17" i="1" l="1"/>
  <c r="H25" i="6"/>
  <c r="H18" i="7"/>
  <c r="H17" i="4"/>
  <c r="I26" i="7"/>
  <c r="H26" i="7" l="1"/>
  <c r="I26" i="6"/>
  <c r="H26" i="6" s="1"/>
  <c r="I19" i="7"/>
  <c r="I18" i="4"/>
  <c r="H18" i="4" s="1"/>
  <c r="I19" i="4" s="1"/>
  <c r="I18" i="1"/>
  <c r="H18" i="1" s="1"/>
  <c r="I19" i="1" s="1"/>
  <c r="H19" i="1" l="1"/>
  <c r="H20" i="1" s="1"/>
  <c r="H22" i="1" s="1"/>
  <c r="K24" i="1" s="1"/>
  <c r="I20" i="1"/>
  <c r="I22" i="1" s="1"/>
  <c r="H19" i="4"/>
  <c r="H20" i="4" s="1"/>
  <c r="H21" i="4" s="1"/>
  <c r="H23" i="4" s="1"/>
  <c r="K25" i="4" s="1"/>
  <c r="I20" i="4"/>
  <c r="I21" i="4" s="1"/>
  <c r="I23" i="4" s="1"/>
  <c r="I28" i="6"/>
  <c r="H19" i="7"/>
  <c r="H20" i="7" s="1"/>
  <c r="I20" i="7"/>
  <c r="I27" i="6"/>
  <c r="H27" i="6" s="1"/>
  <c r="I27" i="7"/>
  <c r="H27" i="7" s="1"/>
  <c r="I28" i="7" s="1"/>
  <c r="H28" i="7" l="1"/>
  <c r="H29" i="7" s="1"/>
  <c r="I29" i="7"/>
  <c r="I30" i="7" s="1"/>
  <c r="I32" i="7" s="1"/>
  <c r="H28" i="6"/>
  <c r="H29" i="6" s="1"/>
  <c r="H31" i="6" s="1"/>
  <c r="K33" i="6" s="1"/>
  <c r="I29" i="6"/>
  <c r="I31" i="6" s="1"/>
  <c r="H30" i="7"/>
  <c r="H32" i="7" s="1"/>
  <c r="K34" i="7" l="1"/>
</calcChain>
</file>

<file path=xl/sharedStrings.xml><?xml version="1.0" encoding="utf-8"?>
<sst xmlns="http://schemas.openxmlformats.org/spreadsheetml/2006/main" count="176" uniqueCount="46">
  <si>
    <t>Date</t>
  </si>
  <si>
    <t>Employee Name:</t>
  </si>
  <si>
    <t>Manager Name:</t>
  </si>
  <si>
    <t>Week Starting:</t>
  </si>
  <si>
    <t>Employee Signature</t>
  </si>
  <si>
    <t>Manager Signature</t>
  </si>
  <si>
    <t>Weekly Employee Time Sheet</t>
  </si>
  <si>
    <t>Day of Week</t>
  </si>
  <si>
    <t>Time
In</t>
  </si>
  <si>
    <t>Time
Out</t>
  </si>
  <si>
    <t>Total
Hrs</t>
  </si>
  <si>
    <t>[Company Name]</t>
  </si>
  <si>
    <t>[Address 1]</t>
  </si>
  <si>
    <t>[Address 2]</t>
  </si>
  <si>
    <t>[City, State  ZIP]</t>
  </si>
  <si>
    <t>Total Hrs:</t>
  </si>
  <si>
    <t>[Phone]</t>
  </si>
  <si>
    <t>Biweekly Employee Time Sheet</t>
  </si>
  <si>
    <t>[42]</t>
  </si>
  <si>
    <t>Rate/Hr:</t>
  </si>
  <si>
    <t>Total [h]:mm</t>
  </si>
  <si>
    <t>Month:</t>
  </si>
  <si>
    <t>Su</t>
  </si>
  <si>
    <t>M</t>
  </si>
  <si>
    <t>Tu</t>
  </si>
  <si>
    <t>W</t>
  </si>
  <si>
    <t>Th</t>
  </si>
  <si>
    <t>F</t>
  </si>
  <si>
    <t>Sa</t>
  </si>
  <si>
    <t>Grand Total Pay:</t>
  </si>
  <si>
    <t>Total Pay:</t>
  </si>
  <si>
    <t>{42}</t>
  </si>
  <si>
    <t>Overtime Options</t>
  </si>
  <si>
    <t>After:</t>
  </si>
  <si>
    <t>Hrs</t>
  </si>
  <si>
    <r>
      <t>Regular</t>
    </r>
    <r>
      <rPr>
        <sz val="10"/>
        <color indexed="9"/>
        <rFont val="Trebuchet MS"/>
        <family val="2"/>
        <scheme val="major"/>
      </rPr>
      <t xml:space="preserve">
Hrs</t>
    </r>
  </si>
  <si>
    <r>
      <t>Overtime</t>
    </r>
    <r>
      <rPr>
        <sz val="10"/>
        <color indexed="9"/>
        <rFont val="Trebuchet MS"/>
        <family val="2"/>
        <scheme val="major"/>
      </rPr>
      <t xml:space="preserve">
Hrs</t>
    </r>
  </si>
  <si>
    <r>
      <t xml:space="preserve">Sick
</t>
    </r>
    <r>
      <rPr>
        <sz val="10"/>
        <color indexed="9"/>
        <rFont val="Trebuchet MS"/>
        <family val="2"/>
        <scheme val="major"/>
      </rPr>
      <t>Hrs</t>
    </r>
  </si>
  <si>
    <r>
      <t xml:space="preserve">Holiday
</t>
    </r>
    <r>
      <rPr>
        <sz val="10"/>
        <color indexed="9"/>
        <rFont val="Trebuchet MS"/>
        <family val="2"/>
        <scheme val="major"/>
      </rPr>
      <t>Hrs</t>
    </r>
  </si>
  <si>
    <r>
      <t xml:space="preserve">Vacation
</t>
    </r>
    <r>
      <rPr>
        <sz val="10"/>
        <color indexed="9"/>
        <rFont val="Trebuchet MS"/>
        <family val="2"/>
        <scheme val="major"/>
      </rPr>
      <t>Hrs</t>
    </r>
  </si>
  <si>
    <r>
      <t xml:space="preserve">Total
</t>
    </r>
    <r>
      <rPr>
        <sz val="8"/>
        <color indexed="9"/>
        <rFont val="Trebuchet MS"/>
        <family val="2"/>
        <scheme val="major"/>
      </rPr>
      <t>[h]:mm</t>
    </r>
  </si>
  <si>
    <r>
      <t>Regular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</si>
  <si>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Overtime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</si>
  <si>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Sick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</si>
  <si>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Holiday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</si>
  <si>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Vacation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</si>
</sst>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h:mm\ AM/PM;@"/>
    <numFmt numFmtId="167" formatCode="_(* #,##0.00_);_(* \(#,##0.00\);;_(@_)"/>
    <numFmt numFmtId="168" formatCode="ddd\ m/d"/>
    <numFmt numFmtId="169" formatCode="d"/>
    <numFmt numFmtId="170" formatCode="[h]:mm"/>
    <numFmt numFmtId="171" formatCode="mmmm\ yyyy"/>
  </numFmts>
  <fonts count="43">
    <font>
      <sz val="10"/>
      <name val="Trebuchet MS"/>
      <family val="2"/>
    </font>
    <font>
      <sz val="10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8"/>
      <name val="Trebuchet MS"/>
      <family val="2"/>
    </font>
    <font>
      <b/>
      <sz val="12"/>
      <color indexed="9"/>
      <name val="Trebuchet MS"/>
      <family val="2"/>
    </font>
    <font>
      <sz val="10"/>
      <color indexed="2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8"/>
      <color indexed="12"/>
      <name val="Trebuchet MS"/>
      <family val="2"/>
      <scheme val="minor"/>
    </font>
    <font>
      <sz val="10"/>
      <name val="Trebuchet MS"/>
      <family val="2"/>
      <scheme val="minor"/>
    </font>
    <font>
      <sz val="8"/>
      <color indexed="55"/>
      <name val="Trebuchet MS"/>
      <family val="2"/>
      <scheme val="minor"/>
    </font>
    <font>
      <b/>
      <sz val="16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9"/>
      <name val="Trebuchet MS"/>
      <family val="2"/>
      <scheme val="minor"/>
    </font>
    <font>
      <b/>
      <sz val="12"/>
      <name val="Trebuchet MS"/>
      <family val="2"/>
      <scheme val="minor"/>
    </font>
    <font>
      <sz val="6"/>
      <color indexed="9"/>
      <name val="Trebuchet MS"/>
      <family val="2"/>
      <scheme val="minor"/>
    </font>
    <font>
      <b/>
      <sz val="18"/>
      <color theme="4" tint="-0.249977111117893"/>
      <name val="Trebuchet MS"/>
      <family val="2"/>
      <scheme val="major"/>
    </font>
    <font>
      <sz val="10"/>
      <color indexed="9"/>
      <name val="Trebuchet MS"/>
      <family val="2"/>
      <scheme val="major"/>
    </font>
    <font>
      <b/>
      <sz val="10"/>
      <color indexed="9"/>
      <name val="Trebuchet MS"/>
      <family val="2"/>
      <scheme val="major"/>
    </font>
    <font>
      <sz val="8"/>
      <color indexed="9"/>
      <name val="Trebuchet MS"/>
      <family val="2"/>
      <scheme val="major"/>
    </font>
    <font>
      <sz val="8"/>
      <color rgb="FF00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9999084444715716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4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1" applyNumberFormat="0" applyAlignment="0" applyProtection="0"/>
    <xf numFmtId="0" fontId="15" fillId="18" borderId="2" applyNumberFormat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1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1" fillId="11" borderId="1" applyNumberFormat="0" applyAlignment="0" applyProtection="0"/>
    <xf numFmtId="0" fontId="22" fillId="0" borderId="6" applyNumberFormat="0" applyFill="0" applyAlignment="0" applyProtection="0"/>
    <xf numFmtId="0" fontId="23" fillId="5" borderId="0" applyNumberFormat="0" applyBorder="0" applyAlignment="0" applyProtection="0"/>
    <xf numFmtId="0" fontId="24" fillId="0" borderId="0"/>
    <xf numFmtId="0" fontId="2" fillId="0" borderId="0"/>
    <xf numFmtId="0" fontId="24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 applyProtection="1"/>
    <xf numFmtId="0" fontId="5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5" fillId="20" borderId="11" xfId="0" applyFont="1" applyFill="1" applyBorder="1" applyAlignment="1" applyProtection="1">
      <alignment horizontal="center"/>
    </xf>
    <xf numFmtId="0" fontId="5" fillId="20" borderId="0" xfId="0" applyFont="1" applyFill="1" applyBorder="1" applyAlignment="1" applyProtection="1">
      <alignment horizontal="center"/>
    </xf>
    <xf numFmtId="0" fontId="5" fillId="20" borderId="12" xfId="0" applyFont="1" applyFill="1" applyBorder="1" applyAlignment="1" applyProtection="1">
      <alignment horizontal="center"/>
    </xf>
    <xf numFmtId="169" fontId="5" fillId="0" borderId="7" xfId="0" applyNumberFormat="1" applyFont="1" applyBorder="1" applyAlignment="1" applyProtection="1">
      <alignment horizontal="center"/>
    </xf>
    <xf numFmtId="18" fontId="0" fillId="0" borderId="0" xfId="0" applyNumberFormat="1" applyAlignment="1" applyProtection="1">
      <alignment vertical="center"/>
    </xf>
    <xf numFmtId="0" fontId="5" fillId="0" borderId="0" xfId="0" applyFont="1" applyAlignment="1" applyProtection="1">
      <alignment horizontal="right"/>
    </xf>
    <xf numFmtId="0" fontId="6" fillId="0" borderId="0" xfId="0" applyFont="1" applyProtection="1"/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0" fillId="0" borderId="0" xfId="0" applyFont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3" fillId="0" borderId="0" xfId="36" applyAlignment="1" applyProtection="1"/>
    <xf numFmtId="0" fontId="29" fillId="0" borderId="0" xfId="36" applyFont="1" applyAlignment="1" applyProtection="1"/>
    <xf numFmtId="0" fontId="30" fillId="0" borderId="0" xfId="0" applyFont="1" applyProtection="1"/>
    <xf numFmtId="0" fontId="31" fillId="0" borderId="0" xfId="28" applyNumberFormat="1" applyFont="1" applyFill="1" applyAlignment="1">
      <alignment horizontal="right"/>
    </xf>
    <xf numFmtId="0" fontId="30" fillId="0" borderId="0" xfId="0" applyFont="1" applyAlignment="1" applyProtection="1">
      <alignment horizontal="left" indent="1"/>
    </xf>
    <xf numFmtId="0" fontId="34" fillId="0" borderId="0" xfId="0" applyFont="1" applyAlignment="1" applyProtection="1">
      <alignment horizontal="right"/>
    </xf>
    <xf numFmtId="168" fontId="33" fillId="22" borderId="0" xfId="0" applyNumberFormat="1" applyFont="1" applyFill="1" applyAlignment="1" applyProtection="1">
      <alignment horizontal="left" vertical="center"/>
    </xf>
    <xf numFmtId="166" fontId="30" fillId="0" borderId="13" xfId="41" applyNumberFormat="1" applyFont="1" applyFill="1" applyBorder="1" applyAlignment="1" applyProtection="1">
      <alignment horizontal="center" vertical="center"/>
      <protection locked="0"/>
    </xf>
    <xf numFmtId="0" fontId="30" fillId="22" borderId="0" xfId="0" applyFont="1" applyFill="1" applyAlignment="1" applyProtection="1">
      <alignment horizontal="center" vertical="center"/>
    </xf>
    <xf numFmtId="4" fontId="30" fillId="22" borderId="0" xfId="0" applyNumberFormat="1" applyFont="1" applyFill="1" applyAlignment="1">
      <alignment horizontal="center" vertical="center"/>
    </xf>
    <xf numFmtId="2" fontId="30" fillId="22" borderId="14" xfId="0" applyNumberFormat="1" applyFont="1" applyFill="1" applyBorder="1" applyAlignment="1" applyProtection="1">
      <alignment horizontal="center" vertical="center"/>
    </xf>
    <xf numFmtId="2" fontId="30" fillId="0" borderId="13" xfId="0" applyNumberFormat="1" applyFont="1" applyBorder="1" applyAlignment="1" applyProtection="1">
      <alignment horizontal="center" vertical="center"/>
    </xf>
    <xf numFmtId="2" fontId="30" fillId="0" borderId="13" xfId="0" applyNumberFormat="1" applyFont="1" applyBorder="1" applyAlignment="1" applyProtection="1">
      <alignment horizontal="center" vertical="center"/>
      <protection locked="0"/>
    </xf>
    <xf numFmtId="167" fontId="30" fillId="0" borderId="0" xfId="0" applyNumberFormat="1" applyFont="1" applyFill="1" applyAlignment="1" applyProtection="1">
      <alignment horizontal="center" vertical="center"/>
    </xf>
    <xf numFmtId="4" fontId="30" fillId="0" borderId="13" xfId="29" applyNumberFormat="1" applyFont="1" applyBorder="1" applyAlignment="1" applyProtection="1">
      <alignment horizontal="right" vertical="center"/>
      <protection locked="0"/>
    </xf>
    <xf numFmtId="4" fontId="30" fillId="0" borderId="13" xfId="29" applyNumberFormat="1" applyFont="1" applyBorder="1" applyAlignment="1" applyProtection="1">
      <alignment horizontal="right" vertical="center"/>
    </xf>
    <xf numFmtId="4" fontId="35" fillId="22" borderId="0" xfId="29" applyNumberFormat="1" applyFont="1" applyFill="1" applyAlignment="1" applyProtection="1">
      <alignment horizontal="right" vertical="center"/>
    </xf>
    <xf numFmtId="0" fontId="33" fillId="0" borderId="0" xfId="0" applyFont="1" applyAlignment="1" applyProtection="1">
      <alignment horizontal="right" vertical="center"/>
    </xf>
    <xf numFmtId="0" fontId="37" fillId="0" borderId="0" xfId="0" applyFont="1" applyFill="1" applyBorder="1" applyAlignment="1" applyProtection="1">
      <alignment horizontal="right" vertical="center"/>
    </xf>
    <xf numFmtId="0" fontId="32" fillId="0" borderId="0" xfId="0" applyFont="1" applyAlignment="1" applyProtection="1">
      <protection locked="0"/>
    </xf>
    <xf numFmtId="0" fontId="30" fillId="0" borderId="0" xfId="0" applyFont="1" applyAlignment="1" applyProtection="1">
      <alignment horizontal="right"/>
    </xf>
    <xf numFmtId="0" fontId="30" fillId="0" borderId="0" xfId="0" applyFont="1" applyAlignment="1" applyProtection="1">
      <protection locked="0"/>
    </xf>
    <xf numFmtId="170" fontId="30" fillId="22" borderId="0" xfId="0" applyNumberFormat="1" applyFont="1" applyFill="1" applyAlignment="1" applyProtection="1">
      <alignment horizontal="center" vertical="center"/>
    </xf>
    <xf numFmtId="170" fontId="30" fillId="22" borderId="14" xfId="0" applyNumberFormat="1" applyFont="1" applyFill="1" applyBorder="1" applyAlignment="1" applyProtection="1">
      <alignment horizontal="center" vertical="center"/>
    </xf>
    <xf numFmtId="170" fontId="30" fillId="0" borderId="13" xfId="0" applyNumberFormat="1" applyFont="1" applyBorder="1" applyAlignment="1" applyProtection="1">
      <alignment horizontal="center" vertical="center"/>
    </xf>
    <xf numFmtId="170" fontId="30" fillId="0" borderId="13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</xf>
    <xf numFmtId="170" fontId="30" fillId="0" borderId="0" xfId="0" applyNumberFormat="1" applyFont="1" applyFill="1" applyAlignment="1" applyProtection="1">
      <alignment horizontal="center" vertical="center"/>
    </xf>
    <xf numFmtId="0" fontId="30" fillId="0" borderId="0" xfId="0" applyNumberFormat="1" applyFont="1" applyFill="1" applyAlignment="1" applyProtection="1">
      <alignment horizontal="center" vertical="center"/>
    </xf>
    <xf numFmtId="0" fontId="30" fillId="0" borderId="0" xfId="0" applyNumberFormat="1" applyFont="1" applyProtection="1"/>
    <xf numFmtId="0" fontId="39" fillId="21" borderId="10" xfId="0" applyFont="1" applyFill="1" applyBorder="1" applyAlignment="1" applyProtection="1">
      <alignment horizontal="center" vertical="center" wrapText="1"/>
    </xf>
    <xf numFmtId="0" fontId="40" fillId="21" borderId="10" xfId="0" applyFont="1" applyFill="1" applyBorder="1" applyAlignment="1" applyProtection="1">
      <alignment horizontal="center" vertical="center" wrapText="1"/>
    </xf>
    <xf numFmtId="0" fontId="39" fillId="21" borderId="10" xfId="0" applyFont="1" applyFill="1" applyBorder="1" applyAlignment="1" applyProtection="1">
      <alignment vertical="center"/>
    </xf>
    <xf numFmtId="0" fontId="38" fillId="22" borderId="0" xfId="0" applyFont="1" applyFill="1" applyAlignment="1" applyProtection="1">
      <alignment horizontal="center" vertical="center"/>
    </xf>
    <xf numFmtId="0" fontId="30" fillId="0" borderId="10" xfId="0" applyFont="1" applyBorder="1" applyAlignment="1" applyProtection="1">
      <alignment horizontal="left"/>
      <protection locked="0"/>
    </xf>
    <xf numFmtId="0" fontId="30" fillId="0" borderId="0" xfId="0" applyFont="1" applyAlignment="1" applyProtection="1">
      <alignment horizontal="right"/>
    </xf>
    <xf numFmtId="14" fontId="33" fillId="0" borderId="10" xfId="0" applyNumberFormat="1" applyFont="1" applyBorder="1" applyAlignment="1" applyProtection="1">
      <alignment horizontal="left" indent="1"/>
      <protection locked="0"/>
    </xf>
    <xf numFmtId="0" fontId="33" fillId="0" borderId="10" xfId="0" applyFont="1" applyBorder="1" applyAlignment="1" applyProtection="1">
      <alignment horizontal="left" indent="1"/>
      <protection locked="0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165" fontId="36" fillId="22" borderId="0" xfId="29" applyNumberFormat="1" applyFont="1" applyFill="1" applyAlignment="1" applyProtection="1">
      <alignment horizontal="center" vertical="center"/>
    </xf>
    <xf numFmtId="171" fontId="9" fillId="21" borderId="15" xfId="0" applyNumberFormat="1" applyFont="1" applyFill="1" applyBorder="1" applyAlignment="1" applyProtection="1">
      <alignment horizontal="center"/>
    </xf>
    <xf numFmtId="171" fontId="9" fillId="21" borderId="17" xfId="0" applyNumberFormat="1" applyFont="1" applyFill="1" applyBorder="1" applyAlignment="1" applyProtection="1">
      <alignment horizontal="center"/>
    </xf>
    <xf numFmtId="171" fontId="9" fillId="21" borderId="16" xfId="0" applyNumberFormat="1" applyFont="1" applyFill="1" applyBorder="1" applyAlignment="1" applyProtection="1">
      <alignment horizontal="center"/>
    </xf>
    <xf numFmtId="0" fontId="30" fillId="0" borderId="18" xfId="0" applyFont="1" applyBorder="1" applyAlignment="1" applyProtection="1">
      <alignment horizontal="left"/>
    </xf>
    <xf numFmtId="0" fontId="35" fillId="0" borderId="10" xfId="0" applyFont="1" applyBorder="1" applyAlignment="1" applyProtection="1">
      <alignment horizontal="right"/>
      <protection locked="0"/>
    </xf>
    <xf numFmtId="0" fontId="30" fillId="0" borderId="0" xfId="0" applyFont="1" applyAlignment="1" applyProtection="1">
      <alignment horizontal="right" vertical="center"/>
    </xf>
    <xf numFmtId="14" fontId="35" fillId="0" borderId="10" xfId="0" applyNumberFormat="1" applyFont="1" applyBorder="1" applyAlignment="1" applyProtection="1">
      <alignment horizontal="right"/>
      <protection locked="0"/>
    </xf>
    <xf numFmtId="0" fontId="32" fillId="0" borderId="0" xfId="0" applyFont="1" applyAlignment="1" applyProtection="1">
      <alignment horizontal="left"/>
      <protection locked="0"/>
    </xf>
    <xf numFmtId="0" fontId="30" fillId="0" borderId="14" xfId="0" applyFont="1" applyBorder="1" applyAlignment="1" applyProtection="1">
      <alignment horizontal="right" vertical="center"/>
    </xf>
    <xf numFmtId="0" fontId="35" fillId="0" borderId="10" xfId="0" applyFont="1" applyBorder="1" applyAlignment="1" applyProtection="1">
      <alignment horizontal="left"/>
      <protection locked="0"/>
    </xf>
    <xf numFmtId="165" fontId="36" fillId="22" borderId="0" xfId="29" applyNumberFormat="1" applyFont="1" applyFill="1" applyAlignment="1" applyProtection="1">
      <alignment horizontal="left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 xr:uid="{00000000-0005-0000-0000-000028000000}"/>
    <cellStyle name="Normal_Sheet1" xfId="41" xr:uid="{00000000-0005-0000-0000-000029000000}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2.xml><?xml version="1.0" encoding="utf-8"?>
<formControlPr xmlns="http://schemas.microsoft.com/office/spreadsheetml/2009/9/main" objectType="CheckBox" checked="Checked" fmlaLink="$W$8" lockText="1" noThreeD="1"/>
</file>

<file path=xl/ctrlProps/ctrlProp3.xml><?xml version="1.0" encoding="utf-8"?>
<formControlPr xmlns="http://schemas.microsoft.com/office/spreadsheetml/2009/9/main" objectType="CheckBox" fmlaLink="$W$5" lockText="1" noThreeD="1"/>
</file>

<file path=xl/ctrlProps/ctrlProp4.xml><?xml version="1.0" encoding="utf-8"?>
<formControlPr xmlns="http://schemas.microsoft.com/office/spreadsheetml/2009/9/main" objectType="CheckBox" checked="Checked" fmlaLink="$W$8" lockText="1" noThreeD="1"/>
</file>

<file path=xl/ctrlProps/ctrlProp5.xml><?xml version="1.0" encoding="utf-8"?>
<formControlPr xmlns="http://schemas.microsoft.com/office/spreadsheetml/2009/9/main" objectType="CheckBox" fmlaLink="$W$5" lockText="1" noThreeD="1"/>
</file>

<file path=xl/ctrlProps/ctrlProp6.xml><?xml version="1.0" encoding="utf-8"?>
<formControlPr xmlns="http://schemas.microsoft.com/office/spreadsheetml/2009/9/main" objectType="CheckBox" checked="Checked" fmlaLink="$W$8" lockText="1" noThreeD="1"/>
</file>

<file path=xl/ctrlProps/ctrlProp7.xml><?xml version="1.0" encoding="utf-8"?>
<formControlPr xmlns="http://schemas.microsoft.com/office/spreadsheetml/2009/9/main" objectType="CheckBox" fmlaLink="$W$5" lockText="1" noThreeD="1"/>
</file>

<file path=xl/ctrlProps/ctrlProp8.xml><?xml version="1.0" encoding="utf-8"?>
<formControlPr xmlns="http://schemas.microsoft.com/office/spreadsheetml/2009/9/main" objectType="CheckBox" checked="Checked" fmlaLink="$W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</xdr:colOff>
          <xdr:row>3</xdr:row>
          <xdr:rowOff>236220</xdr:rowOff>
        </xdr:from>
        <xdr:to>
          <xdr:col>21</xdr:col>
          <xdr:colOff>601980</xdr:colOff>
          <xdr:row>5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</xdr:colOff>
          <xdr:row>6</xdr:row>
          <xdr:rowOff>160020</xdr:rowOff>
        </xdr:from>
        <xdr:to>
          <xdr:col>21</xdr:col>
          <xdr:colOff>601980</xdr:colOff>
          <xdr:row>8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</xdr:colOff>
          <xdr:row>3</xdr:row>
          <xdr:rowOff>236220</xdr:rowOff>
        </xdr:from>
        <xdr:to>
          <xdr:col>21</xdr:col>
          <xdr:colOff>601980</xdr:colOff>
          <xdr:row>5</xdr:row>
          <xdr:rowOff>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</xdr:colOff>
          <xdr:row>6</xdr:row>
          <xdr:rowOff>160020</xdr:rowOff>
        </xdr:from>
        <xdr:to>
          <xdr:col>21</xdr:col>
          <xdr:colOff>601980</xdr:colOff>
          <xdr:row>8</xdr:row>
          <xdr:rowOff>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</xdr:colOff>
          <xdr:row>3</xdr:row>
          <xdr:rowOff>236220</xdr:rowOff>
        </xdr:from>
        <xdr:to>
          <xdr:col>21</xdr:col>
          <xdr:colOff>601980</xdr:colOff>
          <xdr:row>5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</xdr:colOff>
          <xdr:row>6</xdr:row>
          <xdr:rowOff>160020</xdr:rowOff>
        </xdr:from>
        <xdr:to>
          <xdr:col>21</xdr:col>
          <xdr:colOff>601980</xdr:colOff>
          <xdr:row>8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</xdr:colOff>
          <xdr:row>3</xdr:row>
          <xdr:rowOff>236220</xdr:rowOff>
        </xdr:from>
        <xdr:to>
          <xdr:col>21</xdr:col>
          <xdr:colOff>601980</xdr:colOff>
          <xdr:row>5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</xdr:colOff>
          <xdr:row>6</xdr:row>
          <xdr:rowOff>160020</xdr:rowOff>
        </xdr:from>
        <xdr:to>
          <xdr:col>21</xdr:col>
          <xdr:colOff>601980</xdr:colOff>
          <xdr:row>8</xdr:row>
          <xdr:rowOff>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Timesheet With Breaks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346378"/>
      </a:accent1>
      <a:accent2>
        <a:srgbClr val="B04340"/>
      </a:accent2>
      <a:accent3>
        <a:srgbClr val="405BB0"/>
      </a:accent3>
      <a:accent4>
        <a:srgbClr val="40B04D"/>
      </a:accent4>
      <a:accent5>
        <a:srgbClr val="7860B4"/>
      </a:accent5>
      <a:accent6>
        <a:srgbClr val="B07540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26"/>
  <sheetViews>
    <sheetView showGridLines="0" showRuler="0" zoomScaleNormal="100" workbookViewId="0">
      <selection activeCell="S11" sqref="S11"/>
    </sheetView>
  </sheetViews>
  <sheetFormatPr defaultColWidth="9.109375" defaultRowHeight="14.4"/>
  <cols>
    <col min="1" max="1" width="11" style="3" customWidth="1"/>
    <col min="2" max="3" width="9.33203125" style="3" customWidth="1"/>
    <col min="4" max="4" width="2" style="3" customWidth="1"/>
    <col min="5" max="6" width="9.33203125" style="3" customWidth="1"/>
    <col min="7" max="7" width="6.5546875" style="3" customWidth="1"/>
    <col min="8" max="12" width="8.88671875" style="3" customWidth="1"/>
    <col min="13" max="13" width="9.109375" style="3" customWidth="1"/>
    <col min="14" max="21" width="3.109375" style="3" customWidth="1"/>
    <col min="22" max="22" width="10.33203125" style="3" customWidth="1"/>
    <col min="23" max="16384" width="9.109375" style="3"/>
  </cols>
  <sheetData>
    <row r="1" spans="1:24" s="1" customFormat="1" ht="32.25" customHeight="1">
      <c r="A1" s="51" t="s">
        <v>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V1" s="18"/>
    </row>
    <row r="2" spans="1:24" s="1" customFormat="1" ht="15" customHeigh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N2" s="58">
        <v>2020</v>
      </c>
      <c r="O2" s="59"/>
      <c r="P2" s="3"/>
      <c r="Q2" s="3"/>
      <c r="R2" s="12" t="s">
        <v>21</v>
      </c>
      <c r="S2" s="58">
        <v>1</v>
      </c>
      <c r="T2" s="59"/>
    </row>
    <row r="3" spans="1:24" ht="16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N3" s="61">
        <f>DATE(N2,S2,1)</f>
        <v>43831</v>
      </c>
      <c r="O3" s="62"/>
      <c r="P3" s="62"/>
      <c r="Q3" s="62"/>
      <c r="R3" s="62"/>
      <c r="S3" s="62"/>
      <c r="T3" s="63"/>
    </row>
    <row r="4" spans="1:24" ht="22.2">
      <c r="A4" s="68" t="s">
        <v>11</v>
      </c>
      <c r="B4" s="68"/>
      <c r="C4" s="68"/>
      <c r="D4" s="68"/>
      <c r="E4" s="68"/>
      <c r="F4" s="20"/>
      <c r="G4" s="20"/>
      <c r="H4" s="20"/>
      <c r="I4" s="20"/>
      <c r="J4" s="20"/>
      <c r="K4" s="20"/>
      <c r="L4" s="20"/>
      <c r="N4" s="7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9" t="s">
        <v>28</v>
      </c>
      <c r="V4" s="13" t="s">
        <v>32</v>
      </c>
    </row>
    <row r="5" spans="1:24">
      <c r="A5" s="57"/>
      <c r="B5" s="57"/>
      <c r="C5" s="57"/>
      <c r="D5" s="57"/>
      <c r="E5" s="20"/>
      <c r="F5" s="53" t="s">
        <v>1</v>
      </c>
      <c r="G5" s="53"/>
      <c r="H5" s="52"/>
      <c r="I5" s="52"/>
      <c r="J5" s="52"/>
      <c r="K5" s="52"/>
      <c r="L5" s="52"/>
      <c r="N5" s="10" t="str">
        <f>IF(MONTH($N$3)&lt;&gt;MONTH($N$3-WEEKDAY($N$3,1)+(ROW(N5)-ROW($N$5))*7+(COLUMN(N5)-COLUMN($N$5)+1)),"",$N$3-WEEKDAY($N$3,1)+(ROW(N5)-ROW($N$5))*7+(COLUMN(N5)-COLUMN($N$5)+1))</f>
        <v/>
      </c>
      <c r="O5" s="10" t="str">
        <f t="shared" ref="N5:T10" si="0">IF(MONTH($N$3)&lt;&gt;MONTH($N$3-WEEKDAY($N$3,1)+(ROW(O5)-ROW($N$5))*7+(COLUMN(O5)-COLUMN($N$5)+1)),"",$N$3-WEEKDAY($N$3,1)+(ROW(O5)-ROW($N$5))*7+(COLUMN(O5)-COLUMN($N$5)+1))</f>
        <v/>
      </c>
      <c r="P5" s="10" t="str">
        <f t="shared" si="0"/>
        <v/>
      </c>
      <c r="Q5" s="10">
        <f t="shared" si="0"/>
        <v>43831</v>
      </c>
      <c r="R5" s="10">
        <f t="shared" si="0"/>
        <v>43832</v>
      </c>
      <c r="S5" s="10">
        <f t="shared" si="0"/>
        <v>43833</v>
      </c>
      <c r="T5" s="10">
        <f t="shared" si="0"/>
        <v>43834</v>
      </c>
      <c r="W5" s="16" t="b">
        <v>0</v>
      </c>
    </row>
    <row r="6" spans="1:24">
      <c r="A6" s="57" t="s">
        <v>12</v>
      </c>
      <c r="B6" s="57"/>
      <c r="C6" s="57"/>
      <c r="D6" s="57"/>
      <c r="E6" s="20"/>
      <c r="F6" s="20"/>
      <c r="G6" s="20"/>
      <c r="H6" s="22"/>
      <c r="I6" s="22"/>
      <c r="J6" s="20"/>
      <c r="K6" s="20"/>
      <c r="L6" s="20"/>
      <c r="N6" s="10">
        <f t="shared" si="0"/>
        <v>43835</v>
      </c>
      <c r="O6" s="10">
        <f t="shared" si="0"/>
        <v>43836</v>
      </c>
      <c r="P6" s="10">
        <f t="shared" si="0"/>
        <v>43837</v>
      </c>
      <c r="Q6" s="10">
        <f t="shared" si="0"/>
        <v>43838</v>
      </c>
      <c r="R6" s="10">
        <f t="shared" si="0"/>
        <v>43839</v>
      </c>
      <c r="S6" s="10">
        <f t="shared" si="0"/>
        <v>43840</v>
      </c>
      <c r="T6" s="10">
        <f t="shared" si="0"/>
        <v>43841</v>
      </c>
      <c r="V6" s="14" t="s">
        <v>33</v>
      </c>
      <c r="W6" s="17">
        <v>8</v>
      </c>
      <c r="X6" s="15" t="s">
        <v>34</v>
      </c>
    </row>
    <row r="7" spans="1:24">
      <c r="A7" s="57" t="s">
        <v>13</v>
      </c>
      <c r="B7" s="57"/>
      <c r="C7" s="57"/>
      <c r="D7" s="57"/>
      <c r="E7" s="20"/>
      <c r="F7" s="53" t="s">
        <v>2</v>
      </c>
      <c r="G7" s="53"/>
      <c r="H7" s="52"/>
      <c r="I7" s="52"/>
      <c r="J7" s="52"/>
      <c r="K7" s="52"/>
      <c r="L7" s="52"/>
      <c r="N7" s="10">
        <f t="shared" si="0"/>
        <v>43842</v>
      </c>
      <c r="O7" s="10">
        <f t="shared" si="0"/>
        <v>43843</v>
      </c>
      <c r="P7" s="10">
        <f t="shared" si="0"/>
        <v>43844</v>
      </c>
      <c r="Q7" s="10">
        <f t="shared" si="0"/>
        <v>43845</v>
      </c>
      <c r="R7" s="10">
        <f t="shared" si="0"/>
        <v>43846</v>
      </c>
      <c r="S7" s="10">
        <f t="shared" si="0"/>
        <v>43847</v>
      </c>
      <c r="T7" s="10">
        <f t="shared" si="0"/>
        <v>43848</v>
      </c>
    </row>
    <row r="8" spans="1:24">
      <c r="A8" s="57" t="s">
        <v>14</v>
      </c>
      <c r="B8" s="57"/>
      <c r="C8" s="57"/>
      <c r="D8" s="57"/>
      <c r="E8" s="20"/>
      <c r="F8" s="20"/>
      <c r="G8" s="20"/>
      <c r="H8" s="22"/>
      <c r="I8" s="22"/>
      <c r="J8" s="20"/>
      <c r="K8" s="20"/>
      <c r="L8" s="20"/>
      <c r="N8" s="10">
        <f t="shared" si="0"/>
        <v>43849</v>
      </c>
      <c r="O8" s="10">
        <f t="shared" si="0"/>
        <v>43850</v>
      </c>
      <c r="P8" s="10">
        <f t="shared" si="0"/>
        <v>43851</v>
      </c>
      <c r="Q8" s="10">
        <f t="shared" si="0"/>
        <v>43852</v>
      </c>
      <c r="R8" s="10">
        <f t="shared" si="0"/>
        <v>43853</v>
      </c>
      <c r="S8" s="10">
        <f t="shared" si="0"/>
        <v>43854</v>
      </c>
      <c r="T8" s="10">
        <f t="shared" si="0"/>
        <v>43855</v>
      </c>
      <c r="W8" s="16" t="b">
        <v>1</v>
      </c>
    </row>
    <row r="9" spans="1:24">
      <c r="A9" s="57" t="s">
        <v>16</v>
      </c>
      <c r="B9" s="57"/>
      <c r="C9" s="57"/>
      <c r="D9" s="57"/>
      <c r="E9" s="20"/>
      <c r="F9" s="53" t="s">
        <v>3</v>
      </c>
      <c r="G9" s="53"/>
      <c r="H9" s="54">
        <f ca="1">TODAY()</f>
        <v>44186</v>
      </c>
      <c r="I9" s="55"/>
      <c r="J9" s="20"/>
      <c r="K9" s="20"/>
      <c r="L9" s="23" t="s">
        <v>18</v>
      </c>
      <c r="N9" s="10">
        <f t="shared" si="0"/>
        <v>43856</v>
      </c>
      <c r="O9" s="10">
        <f t="shared" si="0"/>
        <v>43857</v>
      </c>
      <c r="P9" s="10">
        <f t="shared" si="0"/>
        <v>43858</v>
      </c>
      <c r="Q9" s="10">
        <f t="shared" si="0"/>
        <v>43859</v>
      </c>
      <c r="R9" s="10">
        <f t="shared" si="0"/>
        <v>43860</v>
      </c>
      <c r="S9" s="10">
        <f t="shared" si="0"/>
        <v>43861</v>
      </c>
      <c r="T9" s="10" t="str">
        <f t="shared" si="0"/>
        <v/>
      </c>
      <c r="V9" s="14" t="s">
        <v>33</v>
      </c>
      <c r="W9" s="17">
        <v>40</v>
      </c>
      <c r="X9" s="15" t="s">
        <v>34</v>
      </c>
    </row>
    <row r="10" spans="1:24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>
      <c r="A11" s="48" t="s">
        <v>7</v>
      </c>
      <c r="B11" s="49" t="s">
        <v>8</v>
      </c>
      <c r="C11" s="49" t="s">
        <v>9</v>
      </c>
      <c r="D11" s="50"/>
      <c r="E11" s="49" t="s">
        <v>8</v>
      </c>
      <c r="F11" s="49" t="s">
        <v>9</v>
      </c>
      <c r="G11" s="48" t="s">
        <v>10</v>
      </c>
      <c r="H11" s="49" t="s">
        <v>35</v>
      </c>
      <c r="I11" s="49" t="s">
        <v>36</v>
      </c>
      <c r="J11" s="49" t="s">
        <v>37</v>
      </c>
      <c r="K11" s="49" t="s">
        <v>38</v>
      </c>
      <c r="L11" s="49" t="s">
        <v>39</v>
      </c>
      <c r="M11" s="4"/>
    </row>
    <row r="12" spans="1:24" hidden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24" ht="24" customHeight="1">
      <c r="A13" s="24">
        <f ca="1">H9</f>
        <v>44186</v>
      </c>
      <c r="B13" s="25">
        <v>0.37847222222222227</v>
      </c>
      <c r="C13" s="25">
        <v>0.48958333333333331</v>
      </c>
      <c r="D13" s="26"/>
      <c r="E13" s="25">
        <v>0.5</v>
      </c>
      <c r="F13" s="25">
        <v>0.75</v>
      </c>
      <c r="G13" s="27">
        <f t="shared" ref="G13:G19" si="1">ROUND(IF((OR(B13="",C13="")),0,IF((C13&lt;B13),((C13-B13)*24)+24,(C13-B13)*24))+IF((OR(E13="",F13="")),0,IF((F13&lt;E13),((F13-E13)*24)+24,(F13-E13)*24)),2)</f>
        <v>8.67</v>
      </c>
      <c r="H13" s="28">
        <f>G13-I13</f>
        <v>8.67</v>
      </c>
      <c r="I13" s="29">
        <f>ROUND(MAX(IF($W$8,MAX(0,SUM(H$12:H12)+G13-$W$9),0),IF($W$5,IF(G13&gt;$W$6,G13-$W$6,0),0)),2)</f>
        <v>0</v>
      </c>
      <c r="J13" s="30"/>
      <c r="K13" s="30"/>
      <c r="L13" s="30"/>
      <c r="M13" s="4"/>
      <c r="N13" s="5"/>
      <c r="O13" s="5"/>
      <c r="P13" s="5"/>
      <c r="Q13" s="5"/>
      <c r="R13" s="5"/>
      <c r="S13" s="5"/>
      <c r="T13" s="5"/>
    </row>
    <row r="14" spans="1:24" ht="24" customHeight="1">
      <c r="A14" s="24">
        <f t="shared" ref="A14:A19" ca="1" si="2">A13+1</f>
        <v>44187</v>
      </c>
      <c r="B14" s="25">
        <v>0.37847222222222227</v>
      </c>
      <c r="C14" s="25">
        <v>0.5</v>
      </c>
      <c r="D14" s="26"/>
      <c r="E14" s="25">
        <v>0.52083333333333337</v>
      </c>
      <c r="F14" s="25">
        <v>0.73958333333333337</v>
      </c>
      <c r="G14" s="27">
        <f t="shared" si="1"/>
        <v>8.17</v>
      </c>
      <c r="H14" s="28">
        <f t="shared" ref="H14:H19" si="3">G14-I14</f>
        <v>8.17</v>
      </c>
      <c r="I14" s="29">
        <f>ROUND(MAX(IF($W$8,MAX(0,SUM(H$12:H13)+G14-$W$9),0),IF($W$5,IF(G14&gt;$W$6,G14-$W$6,0),0)),2)</f>
        <v>0</v>
      </c>
      <c r="J14" s="30"/>
      <c r="K14" s="30"/>
      <c r="L14" s="30"/>
      <c r="M14" s="4"/>
    </row>
    <row r="15" spans="1:24" ht="24" customHeight="1">
      <c r="A15" s="24">
        <f t="shared" ca="1" si="2"/>
        <v>44188</v>
      </c>
      <c r="B15" s="25">
        <v>0.375</v>
      </c>
      <c r="C15" s="25">
        <v>0.48958333333333331</v>
      </c>
      <c r="D15" s="26"/>
      <c r="E15" s="25">
        <v>0.52083333333333326</v>
      </c>
      <c r="F15" s="25">
        <v>0.77083333333333337</v>
      </c>
      <c r="G15" s="27">
        <f t="shared" si="1"/>
        <v>8.75</v>
      </c>
      <c r="H15" s="28">
        <f t="shared" si="3"/>
        <v>8.75</v>
      </c>
      <c r="I15" s="29">
        <f>ROUND(MAX(IF($W$8,MAX(0,SUM(H$12:H14)+G15-$W$9),0),IF($W$5,IF(G15&gt;$W$6,G15-$W$6,0),0)),2)</f>
        <v>0</v>
      </c>
      <c r="J15" s="30"/>
      <c r="K15" s="30"/>
      <c r="L15" s="30"/>
      <c r="M15" s="4"/>
    </row>
    <row r="16" spans="1:24" ht="24" customHeight="1">
      <c r="A16" s="24">
        <f t="shared" ca="1" si="2"/>
        <v>44189</v>
      </c>
      <c r="B16" s="25">
        <v>0.375</v>
      </c>
      <c r="C16" s="25">
        <v>0.5</v>
      </c>
      <c r="D16" s="26"/>
      <c r="E16" s="25">
        <v>0.53125</v>
      </c>
      <c r="F16" s="25">
        <v>0.77083333333333337</v>
      </c>
      <c r="G16" s="27">
        <f t="shared" si="1"/>
        <v>8.75</v>
      </c>
      <c r="H16" s="28">
        <f t="shared" si="3"/>
        <v>8.75</v>
      </c>
      <c r="I16" s="29">
        <f>ROUND(MAX(IF($W$8,MAX(0,SUM(H$12:H15)+G16-$W$9),0),IF($W$5,IF(G16&gt;$W$6,G16-$W$6,0),0)),2)</f>
        <v>0</v>
      </c>
      <c r="J16" s="30"/>
      <c r="K16" s="30"/>
      <c r="L16" s="30"/>
      <c r="M16" s="4"/>
    </row>
    <row r="17" spans="1:13" ht="24" customHeight="1">
      <c r="A17" s="24">
        <f t="shared" ca="1" si="2"/>
        <v>44190</v>
      </c>
      <c r="B17" s="25">
        <v>0.375</v>
      </c>
      <c r="C17" s="25">
        <v>0.48958333333333331</v>
      </c>
      <c r="D17" s="26"/>
      <c r="E17" s="25">
        <v>0.51736111111111105</v>
      </c>
      <c r="F17" s="25">
        <v>0.69791666666666663</v>
      </c>
      <c r="G17" s="27">
        <f t="shared" si="1"/>
        <v>7.08</v>
      </c>
      <c r="H17" s="28">
        <f t="shared" si="3"/>
        <v>5.66</v>
      </c>
      <c r="I17" s="29">
        <f>ROUND(MAX(IF($W$8,MAX(0,SUM(H$12:H16)+G17-$W$9),0),IF($W$5,IF(G17&gt;$W$6,G17-$W$6,0),0)),2)</f>
        <v>1.42</v>
      </c>
      <c r="J17" s="30"/>
      <c r="K17" s="30"/>
      <c r="L17" s="30"/>
      <c r="M17" s="4"/>
    </row>
    <row r="18" spans="1:13" ht="24" customHeight="1">
      <c r="A18" s="24">
        <f t="shared" ca="1" si="2"/>
        <v>44191</v>
      </c>
      <c r="B18" s="25">
        <v>0.33333333333333331</v>
      </c>
      <c r="C18" s="25">
        <v>0.41666666666666669</v>
      </c>
      <c r="D18" s="26"/>
      <c r="E18" s="25"/>
      <c r="F18" s="25"/>
      <c r="G18" s="27">
        <f t="shared" si="1"/>
        <v>2</v>
      </c>
      <c r="H18" s="28">
        <f t="shared" si="3"/>
        <v>0</v>
      </c>
      <c r="I18" s="29">
        <f>ROUND(MAX(IF($W$8,MAX(0,SUM(H$12:H17)+G18-$W$9),0),IF($W$5,IF(G18&gt;$W$6,G18-$W$6,0),0)),2)</f>
        <v>2</v>
      </c>
      <c r="J18" s="30"/>
      <c r="K18" s="30"/>
      <c r="L18" s="30"/>
      <c r="M18" s="4"/>
    </row>
    <row r="19" spans="1:13" ht="24" customHeight="1">
      <c r="A19" s="24">
        <f t="shared" ca="1" si="2"/>
        <v>44192</v>
      </c>
      <c r="B19" s="25"/>
      <c r="C19" s="25"/>
      <c r="D19" s="26"/>
      <c r="E19" s="25"/>
      <c r="F19" s="25"/>
      <c r="G19" s="27">
        <f t="shared" si="1"/>
        <v>0</v>
      </c>
      <c r="H19" s="28">
        <f t="shared" si="3"/>
        <v>0</v>
      </c>
      <c r="I19" s="29">
        <f>ROUND(MAX(IF($W$8,MAX(0,SUM(H$12:H18)+G19-$W$9),0),IF($W$5,IF(G19&gt;$W$6,G19-$W$6,0),0)),2)</f>
        <v>0</v>
      </c>
      <c r="J19" s="30"/>
      <c r="K19" s="30"/>
      <c r="L19" s="30"/>
      <c r="M19" s="4"/>
    </row>
    <row r="20" spans="1:13" ht="24" customHeight="1">
      <c r="A20" s="20"/>
      <c r="B20" s="20"/>
      <c r="C20" s="20"/>
      <c r="D20" s="20"/>
      <c r="E20" s="20"/>
      <c r="F20" s="66" t="s">
        <v>15</v>
      </c>
      <c r="G20" s="66"/>
      <c r="H20" s="31">
        <f>SUM(H13:H19)</f>
        <v>40</v>
      </c>
      <c r="I20" s="31">
        <f>SUM(I13:I19)</f>
        <v>3.42</v>
      </c>
      <c r="J20" s="31">
        <f>SUM(J13:J19)</f>
        <v>0</v>
      </c>
      <c r="K20" s="31">
        <f>SUM(K13:K19)</f>
        <v>0</v>
      </c>
      <c r="L20" s="31">
        <f>SUM(L13:L19)</f>
        <v>0</v>
      </c>
      <c r="M20" s="4"/>
    </row>
    <row r="21" spans="1:13" ht="24" customHeight="1">
      <c r="A21" s="20"/>
      <c r="B21" s="20"/>
      <c r="C21" s="20"/>
      <c r="D21" s="20"/>
      <c r="E21" s="20"/>
      <c r="F21" s="66" t="s">
        <v>19</v>
      </c>
      <c r="G21" s="69"/>
      <c r="H21" s="32">
        <v>15</v>
      </c>
      <c r="I21" s="33">
        <f>1.5*H21</f>
        <v>22.5</v>
      </c>
      <c r="J21" s="32">
        <v>15</v>
      </c>
      <c r="K21" s="32">
        <v>15</v>
      </c>
      <c r="L21" s="32">
        <v>15</v>
      </c>
      <c r="M21" s="4"/>
    </row>
    <row r="22" spans="1:13" ht="24" customHeight="1">
      <c r="A22" s="56"/>
      <c r="B22" s="56"/>
      <c r="C22" s="56"/>
      <c r="D22" s="67"/>
      <c r="E22" s="65"/>
      <c r="F22" s="66" t="s">
        <v>30</v>
      </c>
      <c r="G22" s="66"/>
      <c r="H22" s="34">
        <f>ROUND(H21*H20,2)</f>
        <v>600</v>
      </c>
      <c r="I22" s="34">
        <f>ROUND(I21*I20,2)</f>
        <v>76.95</v>
      </c>
      <c r="J22" s="34">
        <f>ROUND(J21*J20,2)</f>
        <v>0</v>
      </c>
      <c r="K22" s="34">
        <f>ROUND(K21*K20,2)</f>
        <v>0</v>
      </c>
      <c r="L22" s="34">
        <f>ROUND(L21*L20,2)</f>
        <v>0</v>
      </c>
      <c r="M22" s="4"/>
    </row>
    <row r="23" spans="1:13">
      <c r="A23" s="64" t="s">
        <v>4</v>
      </c>
      <c r="B23" s="64"/>
      <c r="C23" s="64"/>
      <c r="D23" s="64" t="s">
        <v>0</v>
      </c>
      <c r="E23" s="64"/>
      <c r="F23" s="20"/>
      <c r="G23" s="20"/>
      <c r="H23" s="20"/>
      <c r="I23" s="20"/>
      <c r="J23" s="20"/>
      <c r="K23" s="20"/>
      <c r="L23" s="20"/>
    </row>
    <row r="24" spans="1:13" ht="26.25" customHeight="1">
      <c r="A24" s="56"/>
      <c r="B24" s="56"/>
      <c r="C24" s="56"/>
      <c r="D24" s="65"/>
      <c r="E24" s="65"/>
      <c r="F24" s="20"/>
      <c r="G24" s="20"/>
      <c r="H24" s="20"/>
      <c r="I24" s="20"/>
      <c r="J24" s="35" t="s">
        <v>29</v>
      </c>
      <c r="K24" s="60">
        <f>SUM(H22:L22)</f>
        <v>676.95</v>
      </c>
      <c r="L24" s="60"/>
    </row>
    <row r="25" spans="1:13">
      <c r="A25" s="64" t="s">
        <v>5</v>
      </c>
      <c r="B25" s="64"/>
      <c r="C25" s="64"/>
      <c r="D25" s="64" t="s">
        <v>0</v>
      </c>
      <c r="E25" s="64"/>
      <c r="F25" s="20"/>
      <c r="G25" s="36" t="s">
        <v>31</v>
      </c>
      <c r="H25" s="20"/>
      <c r="I25" s="20"/>
      <c r="J25" s="20"/>
      <c r="K25" s="20"/>
      <c r="L25" s="20"/>
    </row>
    <row r="26" spans="1:1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mergeCells count="28">
    <mergeCell ref="K24:L24"/>
    <mergeCell ref="S2:T2"/>
    <mergeCell ref="N3:T3"/>
    <mergeCell ref="A25:C25"/>
    <mergeCell ref="A23:C23"/>
    <mergeCell ref="D23:E23"/>
    <mergeCell ref="D25:E25"/>
    <mergeCell ref="D24:E24"/>
    <mergeCell ref="A24:C24"/>
    <mergeCell ref="F22:G22"/>
    <mergeCell ref="D22:E22"/>
    <mergeCell ref="A9:D9"/>
    <mergeCell ref="F20:G20"/>
    <mergeCell ref="A4:E4"/>
    <mergeCell ref="A5:D5"/>
    <mergeCell ref="F21:G21"/>
    <mergeCell ref="A22:C22"/>
    <mergeCell ref="F5:G5"/>
    <mergeCell ref="A6:D6"/>
    <mergeCell ref="A7:D7"/>
    <mergeCell ref="N2:O2"/>
    <mergeCell ref="A8:D8"/>
    <mergeCell ref="A1:L1"/>
    <mergeCell ref="H5:L5"/>
    <mergeCell ref="F9:G9"/>
    <mergeCell ref="F7:G7"/>
    <mergeCell ref="H7:L7"/>
    <mergeCell ref="H9:I9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" xr:uid="{00000000-0002-0000-0000-000000000000}">
      <formula1>0</formula1>
      <formula2>0.999988425925926</formula2>
    </dataValidation>
  </dataValidations>
  <printOptions horizontalCentered="1"/>
  <pageMargins left="0.5" right="0.5" top="0.5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21</xdr:col>
                    <xdr:colOff>30480</xdr:colOff>
                    <xdr:row>3</xdr:row>
                    <xdr:rowOff>236220</xdr:rowOff>
                  </from>
                  <to>
                    <xdr:col>21</xdr:col>
                    <xdr:colOff>601980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21</xdr:col>
                    <xdr:colOff>30480</xdr:colOff>
                    <xdr:row>6</xdr:row>
                    <xdr:rowOff>160020</xdr:rowOff>
                  </from>
                  <to>
                    <xdr:col>21</xdr:col>
                    <xdr:colOff>601980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X35"/>
  <sheetViews>
    <sheetView showGridLines="0" topLeftCell="A14" workbookViewId="0">
      <selection activeCell="H10" sqref="H10"/>
    </sheetView>
  </sheetViews>
  <sheetFormatPr defaultColWidth="9.109375" defaultRowHeight="14.4"/>
  <cols>
    <col min="1" max="1" width="11" style="3" customWidth="1"/>
    <col min="2" max="3" width="9.33203125" style="3" customWidth="1"/>
    <col min="4" max="4" width="2" style="3" customWidth="1"/>
    <col min="5" max="6" width="9.33203125" style="3" customWidth="1"/>
    <col min="7" max="7" width="6.5546875" style="3" customWidth="1"/>
    <col min="8" max="12" width="8.88671875" style="3" customWidth="1"/>
    <col min="13" max="13" width="9.109375" style="3" customWidth="1"/>
    <col min="14" max="21" width="3.109375" style="3" customWidth="1"/>
    <col min="22" max="22" width="10.33203125" style="3" customWidth="1"/>
    <col min="23" max="16384" width="9.109375" style="3"/>
  </cols>
  <sheetData>
    <row r="1" spans="1:24" s="1" customFormat="1" ht="32.25" customHeight="1">
      <c r="A1" s="51" t="s">
        <v>17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V1" s="18"/>
    </row>
    <row r="2" spans="1:24" s="1" customFormat="1" ht="15" customHeigh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N2" s="58">
        <v>2020</v>
      </c>
      <c r="O2" s="59"/>
      <c r="P2" s="3"/>
      <c r="Q2" s="3"/>
      <c r="R2" s="12" t="s">
        <v>21</v>
      </c>
      <c r="S2" s="58">
        <v>1</v>
      </c>
      <c r="T2" s="59"/>
      <c r="V2" s="3"/>
    </row>
    <row r="3" spans="1:24" ht="16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N3" s="61">
        <f>DATE(N2,S2,1)</f>
        <v>43831</v>
      </c>
      <c r="O3" s="62"/>
      <c r="P3" s="62"/>
      <c r="Q3" s="62"/>
      <c r="R3" s="62"/>
      <c r="S3" s="62"/>
      <c r="T3" s="63"/>
    </row>
    <row r="4" spans="1:24" ht="22.2">
      <c r="A4" s="68" t="s">
        <v>11</v>
      </c>
      <c r="B4" s="68"/>
      <c r="C4" s="68"/>
      <c r="D4" s="68"/>
      <c r="E4" s="68"/>
      <c r="F4" s="20"/>
      <c r="G4" s="20"/>
      <c r="H4" s="20"/>
      <c r="I4" s="20"/>
      <c r="J4" s="20"/>
      <c r="K4" s="20"/>
      <c r="L4" s="20"/>
      <c r="N4" s="7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9" t="s">
        <v>28</v>
      </c>
      <c r="V4" s="13" t="s">
        <v>32</v>
      </c>
    </row>
    <row r="5" spans="1:24">
      <c r="A5" s="57"/>
      <c r="B5" s="57"/>
      <c r="C5" s="57"/>
      <c r="D5" s="57"/>
      <c r="E5" s="20"/>
      <c r="F5" s="53" t="s">
        <v>1</v>
      </c>
      <c r="G5" s="53"/>
      <c r="H5" s="52"/>
      <c r="I5" s="52"/>
      <c r="J5" s="52"/>
      <c r="K5" s="52"/>
      <c r="L5" s="52"/>
      <c r="N5" s="10" t="str">
        <f t="shared" ref="N5:T10" si="0">IF(MONTH($N$3)&lt;&gt;MONTH($N$3-WEEKDAY($N$3,1)+(ROW(N5)-ROW($N$5))*7+(COLUMN(N5)-COLUMN($N$5)+1)),"",$N$3-WEEKDAY($N$3,1)+(ROW(N5)-ROW($N$5))*7+(COLUMN(N5)-COLUMN($N$5)+1))</f>
        <v/>
      </c>
      <c r="O5" s="10" t="str">
        <f t="shared" si="0"/>
        <v/>
      </c>
      <c r="P5" s="10" t="str">
        <f t="shared" si="0"/>
        <v/>
      </c>
      <c r="Q5" s="10">
        <f t="shared" si="0"/>
        <v>43831</v>
      </c>
      <c r="R5" s="10">
        <f t="shared" si="0"/>
        <v>43832</v>
      </c>
      <c r="S5" s="10">
        <f t="shared" si="0"/>
        <v>43833</v>
      </c>
      <c r="T5" s="10">
        <f t="shared" si="0"/>
        <v>43834</v>
      </c>
      <c r="W5" s="16" t="b">
        <v>0</v>
      </c>
    </row>
    <row r="6" spans="1:24">
      <c r="A6" s="57" t="s">
        <v>12</v>
      </c>
      <c r="B6" s="57"/>
      <c r="C6" s="57"/>
      <c r="D6" s="57"/>
      <c r="E6" s="20"/>
      <c r="F6" s="20"/>
      <c r="G6" s="20"/>
      <c r="H6" s="22"/>
      <c r="I6" s="22"/>
      <c r="J6" s="20"/>
      <c r="K6" s="20"/>
      <c r="L6" s="20"/>
      <c r="N6" s="10">
        <f t="shared" si="0"/>
        <v>43835</v>
      </c>
      <c r="O6" s="10">
        <f t="shared" si="0"/>
        <v>43836</v>
      </c>
      <c r="P6" s="10">
        <f t="shared" si="0"/>
        <v>43837</v>
      </c>
      <c r="Q6" s="10">
        <f t="shared" si="0"/>
        <v>43838</v>
      </c>
      <c r="R6" s="10">
        <f t="shared" si="0"/>
        <v>43839</v>
      </c>
      <c r="S6" s="10">
        <f t="shared" si="0"/>
        <v>43840</v>
      </c>
      <c r="T6" s="10">
        <f t="shared" si="0"/>
        <v>43841</v>
      </c>
      <c r="V6" s="14" t="s">
        <v>33</v>
      </c>
      <c r="W6" s="17">
        <v>8</v>
      </c>
      <c r="X6" s="15" t="s">
        <v>34</v>
      </c>
    </row>
    <row r="7" spans="1:24">
      <c r="A7" s="57" t="s">
        <v>13</v>
      </c>
      <c r="B7" s="57"/>
      <c r="C7" s="57"/>
      <c r="D7" s="57"/>
      <c r="E7" s="20"/>
      <c r="F7" s="53" t="s">
        <v>2</v>
      </c>
      <c r="G7" s="53"/>
      <c r="H7" s="52"/>
      <c r="I7" s="52"/>
      <c r="J7" s="52"/>
      <c r="K7" s="52"/>
      <c r="L7" s="52"/>
      <c r="N7" s="10">
        <f t="shared" si="0"/>
        <v>43842</v>
      </c>
      <c r="O7" s="10">
        <f t="shared" si="0"/>
        <v>43843</v>
      </c>
      <c r="P7" s="10">
        <f t="shared" si="0"/>
        <v>43844</v>
      </c>
      <c r="Q7" s="10">
        <f t="shared" si="0"/>
        <v>43845</v>
      </c>
      <c r="R7" s="10">
        <f t="shared" si="0"/>
        <v>43846</v>
      </c>
      <c r="S7" s="10">
        <f t="shared" si="0"/>
        <v>43847</v>
      </c>
      <c r="T7" s="10">
        <f t="shared" si="0"/>
        <v>43848</v>
      </c>
    </row>
    <row r="8" spans="1:24">
      <c r="A8" s="57" t="s">
        <v>14</v>
      </c>
      <c r="B8" s="57"/>
      <c r="C8" s="57"/>
      <c r="D8" s="57"/>
      <c r="E8" s="20"/>
      <c r="F8" s="20"/>
      <c r="G8" s="20"/>
      <c r="H8" s="22"/>
      <c r="I8" s="22"/>
      <c r="J8" s="20"/>
      <c r="K8" s="20"/>
      <c r="L8" s="20"/>
      <c r="N8" s="10">
        <f t="shared" si="0"/>
        <v>43849</v>
      </c>
      <c r="O8" s="10">
        <f t="shared" si="0"/>
        <v>43850</v>
      </c>
      <c r="P8" s="10">
        <f t="shared" si="0"/>
        <v>43851</v>
      </c>
      <c r="Q8" s="10">
        <f t="shared" si="0"/>
        <v>43852</v>
      </c>
      <c r="R8" s="10">
        <f t="shared" si="0"/>
        <v>43853</v>
      </c>
      <c r="S8" s="10">
        <f t="shared" si="0"/>
        <v>43854</v>
      </c>
      <c r="T8" s="10">
        <f t="shared" si="0"/>
        <v>43855</v>
      </c>
      <c r="W8" s="16" t="b">
        <v>1</v>
      </c>
    </row>
    <row r="9" spans="1:24">
      <c r="A9" s="57" t="s">
        <v>16</v>
      </c>
      <c r="B9" s="57"/>
      <c r="C9" s="57"/>
      <c r="D9" s="57"/>
      <c r="E9" s="20"/>
      <c r="F9" s="53" t="s">
        <v>3</v>
      </c>
      <c r="G9" s="53"/>
      <c r="H9" s="54">
        <f ca="1">TODAY()</f>
        <v>44186</v>
      </c>
      <c r="I9" s="55"/>
      <c r="J9" s="20"/>
      <c r="K9" s="20"/>
      <c r="L9" s="23" t="s">
        <v>18</v>
      </c>
      <c r="N9" s="10">
        <f t="shared" si="0"/>
        <v>43856</v>
      </c>
      <c r="O9" s="10">
        <f t="shared" si="0"/>
        <v>43857</v>
      </c>
      <c r="P9" s="10">
        <f t="shared" si="0"/>
        <v>43858</v>
      </c>
      <c r="Q9" s="10">
        <f t="shared" si="0"/>
        <v>43859</v>
      </c>
      <c r="R9" s="10">
        <f t="shared" si="0"/>
        <v>43860</v>
      </c>
      <c r="S9" s="10">
        <f t="shared" si="0"/>
        <v>43861</v>
      </c>
      <c r="T9" s="10" t="str">
        <f t="shared" si="0"/>
        <v/>
      </c>
      <c r="V9" s="14" t="s">
        <v>33</v>
      </c>
      <c r="W9" s="17">
        <v>40</v>
      </c>
      <c r="X9" s="15" t="s">
        <v>34</v>
      </c>
    </row>
    <row r="10" spans="1:24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>
      <c r="A11" s="48" t="s">
        <v>7</v>
      </c>
      <c r="B11" s="49" t="s">
        <v>8</v>
      </c>
      <c r="C11" s="49" t="s">
        <v>9</v>
      </c>
      <c r="D11" s="50"/>
      <c r="E11" s="49" t="s">
        <v>8</v>
      </c>
      <c r="F11" s="49" t="s">
        <v>9</v>
      </c>
      <c r="G11" s="48" t="s">
        <v>10</v>
      </c>
      <c r="H11" s="49" t="s">
        <v>35</v>
      </c>
      <c r="I11" s="49" t="s">
        <v>36</v>
      </c>
      <c r="J11" s="49" t="s">
        <v>37</v>
      </c>
      <c r="K11" s="49" t="s">
        <v>38</v>
      </c>
      <c r="L11" s="49" t="s">
        <v>39</v>
      </c>
      <c r="M11" s="4"/>
    </row>
    <row r="12" spans="1:24" hidden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24" ht="24" customHeight="1">
      <c r="A13" s="24">
        <f ca="1">H9</f>
        <v>44186</v>
      </c>
      <c r="B13" s="25">
        <v>0.37847222222222227</v>
      </c>
      <c r="C13" s="25">
        <v>0.48958333333333331</v>
      </c>
      <c r="D13" s="26"/>
      <c r="E13" s="25">
        <v>0.5</v>
      </c>
      <c r="F13" s="25">
        <v>0.75</v>
      </c>
      <c r="G13" s="27">
        <f t="shared" ref="G13:G19" si="1">ROUND(IF((OR(B13="",C13="")),0,IF((C13&lt;B13),((C13-B13)*24)+24,(C13-B13)*24))+IF((OR(E13="",F13="")),0,IF((F13&lt;E13),((F13-E13)*24)+24,(F13-E13)*24)),2)</f>
        <v>8.67</v>
      </c>
      <c r="H13" s="28">
        <f t="shared" ref="H13:H19" si="2">G13-I13</f>
        <v>8.67</v>
      </c>
      <c r="I13" s="29">
        <f>ROUND(MAX(IF($W$8,MAX(0,SUM(H$12:H12)+G13-$W$9),0),IF($W$5,IF(G13&gt;$W$6,G13-$W$6,0),0)),2)</f>
        <v>0</v>
      </c>
      <c r="J13" s="30"/>
      <c r="K13" s="30"/>
      <c r="L13" s="30"/>
      <c r="M13" s="4"/>
      <c r="N13" s="5"/>
      <c r="O13" s="5"/>
      <c r="P13" s="5"/>
      <c r="Q13" s="5"/>
      <c r="R13" s="5"/>
      <c r="S13" s="5"/>
      <c r="T13" s="5"/>
    </row>
    <row r="14" spans="1:24" ht="24" customHeight="1">
      <c r="A14" s="24">
        <f t="shared" ref="A14:A19" ca="1" si="3">A13+1</f>
        <v>44187</v>
      </c>
      <c r="B14" s="25">
        <v>0.375</v>
      </c>
      <c r="C14" s="25">
        <v>0.66666666666666663</v>
      </c>
      <c r="D14" s="26"/>
      <c r="E14" s="25"/>
      <c r="F14" s="25"/>
      <c r="G14" s="27">
        <f t="shared" si="1"/>
        <v>7</v>
      </c>
      <c r="H14" s="28">
        <f t="shared" si="2"/>
        <v>7</v>
      </c>
      <c r="I14" s="29">
        <f>ROUND(MAX(IF($W$8,MAX(0,SUM(H$12:H13)+G14-$W$9),0),IF($W$5,IF(G14&gt;$W$6,G14-$W$6,0),0)),2)</f>
        <v>0</v>
      </c>
      <c r="J14" s="30"/>
      <c r="K14" s="30"/>
      <c r="L14" s="30"/>
      <c r="M14" s="4"/>
    </row>
    <row r="15" spans="1:24" ht="24" customHeight="1">
      <c r="A15" s="24">
        <f t="shared" ca="1" si="3"/>
        <v>44188</v>
      </c>
      <c r="B15" s="25"/>
      <c r="C15" s="25"/>
      <c r="D15" s="26"/>
      <c r="E15" s="25"/>
      <c r="F15" s="25"/>
      <c r="G15" s="27">
        <f t="shared" si="1"/>
        <v>0</v>
      </c>
      <c r="H15" s="28">
        <f t="shared" si="2"/>
        <v>0</v>
      </c>
      <c r="I15" s="29">
        <f>ROUND(MAX(IF($W$8,MAX(0,SUM(H$12:H14)+G15-$W$9),0),IF($W$5,IF(G15&gt;$W$6,G15-$W$6,0),0)),2)</f>
        <v>0</v>
      </c>
      <c r="J15" s="30"/>
      <c r="K15" s="30"/>
      <c r="L15" s="30"/>
      <c r="M15" s="4"/>
    </row>
    <row r="16" spans="1:24" ht="24" customHeight="1">
      <c r="A16" s="24">
        <f t="shared" ca="1" si="3"/>
        <v>44189</v>
      </c>
      <c r="B16" s="25"/>
      <c r="C16" s="25"/>
      <c r="D16" s="26"/>
      <c r="E16" s="25"/>
      <c r="F16" s="25"/>
      <c r="G16" s="27">
        <f t="shared" si="1"/>
        <v>0</v>
      </c>
      <c r="H16" s="28">
        <f t="shared" si="2"/>
        <v>0</v>
      </c>
      <c r="I16" s="29">
        <f>ROUND(MAX(IF($W$8,MAX(0,SUM(H$12:H15)+G16-$W$9),0),IF($W$5,IF(G16&gt;$W$6,G16-$W$6,0),0)),2)</f>
        <v>0</v>
      </c>
      <c r="J16" s="30"/>
      <c r="K16" s="30"/>
      <c r="L16" s="30"/>
      <c r="M16" s="4"/>
    </row>
    <row r="17" spans="1:20" ht="24" customHeight="1">
      <c r="A17" s="24">
        <f t="shared" ca="1" si="3"/>
        <v>44190</v>
      </c>
      <c r="B17" s="25"/>
      <c r="C17" s="25"/>
      <c r="D17" s="26"/>
      <c r="E17" s="25"/>
      <c r="F17" s="25"/>
      <c r="G17" s="27">
        <f t="shared" si="1"/>
        <v>0</v>
      </c>
      <c r="H17" s="28">
        <f t="shared" si="2"/>
        <v>0</v>
      </c>
      <c r="I17" s="29">
        <f>ROUND(MAX(IF($W$8,MAX(0,SUM(H$12:H16)+G17-$W$9),0),IF($W$5,IF(G17&gt;$W$6,G17-$W$6,0),0)),2)</f>
        <v>0</v>
      </c>
      <c r="J17" s="30"/>
      <c r="K17" s="30"/>
      <c r="L17" s="30"/>
      <c r="M17" s="4"/>
    </row>
    <row r="18" spans="1:20" ht="24" customHeight="1">
      <c r="A18" s="24">
        <f t="shared" ca="1" si="3"/>
        <v>44191</v>
      </c>
      <c r="B18" s="25"/>
      <c r="C18" s="25"/>
      <c r="D18" s="26"/>
      <c r="E18" s="25"/>
      <c r="F18" s="25"/>
      <c r="G18" s="27">
        <f t="shared" si="1"/>
        <v>0</v>
      </c>
      <c r="H18" s="28">
        <f t="shared" si="2"/>
        <v>0</v>
      </c>
      <c r="I18" s="29">
        <f>ROUND(MAX(IF($W$8,MAX(0,SUM(H$12:H17)+G18-$W$9),0),IF($W$5,IF(G18&gt;$W$6,G18-$W$6,0),0)),2)</f>
        <v>0</v>
      </c>
      <c r="J18" s="30"/>
      <c r="K18" s="30"/>
      <c r="L18" s="30"/>
      <c r="M18" s="4"/>
    </row>
    <row r="19" spans="1:20" ht="24" customHeight="1">
      <c r="A19" s="24">
        <f t="shared" ca="1" si="3"/>
        <v>44192</v>
      </c>
      <c r="B19" s="25"/>
      <c r="C19" s="25"/>
      <c r="D19" s="26"/>
      <c r="E19" s="25"/>
      <c r="F19" s="25"/>
      <c r="G19" s="27">
        <f t="shared" si="1"/>
        <v>0</v>
      </c>
      <c r="H19" s="28">
        <f t="shared" si="2"/>
        <v>0</v>
      </c>
      <c r="I19" s="29">
        <f>ROUND(MAX(IF($W$8,MAX(0,SUM(H$12:H18)+G19-$W$9),0),IF($W$5,IF(G19&gt;$W$6,G19-$W$6,0),0)),2)</f>
        <v>0</v>
      </c>
      <c r="J19" s="30"/>
      <c r="K19" s="30"/>
      <c r="L19" s="30"/>
      <c r="M19" s="4"/>
    </row>
    <row r="20" spans="1:20" ht="24" customHeight="1">
      <c r="A20" s="20"/>
      <c r="B20" s="20"/>
      <c r="C20" s="20"/>
      <c r="D20" s="20"/>
      <c r="E20" s="20"/>
      <c r="F20" s="66" t="s">
        <v>15</v>
      </c>
      <c r="G20" s="66"/>
      <c r="H20" s="31">
        <f>SUM(H13:H19)</f>
        <v>15.67</v>
      </c>
      <c r="I20" s="31">
        <f>SUM(I13:I19)</f>
        <v>0</v>
      </c>
      <c r="J20" s="31">
        <f>SUM(J13:J19)</f>
        <v>0</v>
      </c>
      <c r="K20" s="31">
        <f>SUM(K13:K19)</f>
        <v>0</v>
      </c>
      <c r="L20" s="31">
        <f>SUM(L13:L19)</f>
        <v>0</v>
      </c>
      <c r="M20" s="4"/>
    </row>
    <row r="21" spans="1:20" hidden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20" ht="24" customHeight="1">
      <c r="A22" s="24">
        <f ca="1">A19+1</f>
        <v>44193</v>
      </c>
      <c r="B22" s="25"/>
      <c r="C22" s="25"/>
      <c r="D22" s="26"/>
      <c r="E22" s="25"/>
      <c r="F22" s="25"/>
      <c r="G22" s="27">
        <f t="shared" ref="G22:G28" si="4">ROUND(IF((OR(B22="",C22="")),0,IF((C22&lt;B22),((C22-B22)*24)+24,(C22-B22)*24))+IF((OR(E22="",F22="")),0,IF((F22&lt;E22),((F22-E22)*24)+24,(F22-E22)*24)),2)</f>
        <v>0</v>
      </c>
      <c r="H22" s="28">
        <f t="shared" ref="H22:H28" si="5">G22-I22</f>
        <v>0</v>
      </c>
      <c r="I22" s="29">
        <f>ROUND(MAX(IF($W$8,MAX(0,SUM(H$21:H21)+G22-$W$9),0),IF($W$5,IF(G22&gt;$W$6,G22-$W$6,0),0)),2)</f>
        <v>0</v>
      </c>
      <c r="J22" s="30"/>
      <c r="K22" s="30"/>
      <c r="L22" s="30"/>
      <c r="M22" s="4"/>
      <c r="N22" s="5"/>
      <c r="O22" s="5"/>
      <c r="P22" s="5"/>
      <c r="Q22" s="5"/>
      <c r="R22" s="5"/>
      <c r="S22" s="5"/>
      <c r="T22" s="5"/>
    </row>
    <row r="23" spans="1:20" ht="24" customHeight="1">
      <c r="A23" s="24">
        <f t="shared" ref="A23:A28" ca="1" si="6">A22+1</f>
        <v>44194</v>
      </c>
      <c r="B23" s="25"/>
      <c r="C23" s="25"/>
      <c r="D23" s="26"/>
      <c r="E23" s="25"/>
      <c r="F23" s="25"/>
      <c r="G23" s="27">
        <f t="shared" si="4"/>
        <v>0</v>
      </c>
      <c r="H23" s="28">
        <f t="shared" si="5"/>
        <v>0</v>
      </c>
      <c r="I23" s="29">
        <f>ROUND(MAX(IF($W$8,MAX(0,SUM(H$21:H22)+G23-$W$9),0),IF($W$5,IF(G23&gt;$W$6,G23-$W$6,0),0)),2)</f>
        <v>0</v>
      </c>
      <c r="J23" s="30"/>
      <c r="K23" s="30"/>
      <c r="L23" s="30"/>
      <c r="M23" s="4"/>
    </row>
    <row r="24" spans="1:20" ht="24" customHeight="1">
      <c r="A24" s="24">
        <f t="shared" ca="1" si="6"/>
        <v>44195</v>
      </c>
      <c r="B24" s="25"/>
      <c r="C24" s="25"/>
      <c r="D24" s="26"/>
      <c r="E24" s="25"/>
      <c r="F24" s="25"/>
      <c r="G24" s="27">
        <f t="shared" si="4"/>
        <v>0</v>
      </c>
      <c r="H24" s="28">
        <f t="shared" si="5"/>
        <v>0</v>
      </c>
      <c r="I24" s="29">
        <f>ROUND(MAX(IF($W$8,MAX(0,SUM(H$21:H23)+G24-$W$9),0),IF($W$5,IF(G24&gt;$W$6,G24-$W$6,0),0)),2)</f>
        <v>0</v>
      </c>
      <c r="J24" s="30"/>
      <c r="K24" s="30"/>
      <c r="L24" s="30"/>
      <c r="M24" s="4"/>
    </row>
    <row r="25" spans="1:20" ht="24" customHeight="1">
      <c r="A25" s="24">
        <f t="shared" ca="1" si="6"/>
        <v>44196</v>
      </c>
      <c r="B25" s="25"/>
      <c r="C25" s="25"/>
      <c r="D25" s="26"/>
      <c r="E25" s="25"/>
      <c r="F25" s="25"/>
      <c r="G25" s="27">
        <f t="shared" si="4"/>
        <v>0</v>
      </c>
      <c r="H25" s="28">
        <f t="shared" si="5"/>
        <v>0</v>
      </c>
      <c r="I25" s="29">
        <f>ROUND(MAX(IF($W$8,MAX(0,SUM(H$21:H24)+G25-$W$9),0),IF($W$5,IF(G25&gt;$W$6,G25-$W$6,0),0)),2)</f>
        <v>0</v>
      </c>
      <c r="J25" s="30"/>
      <c r="K25" s="30"/>
      <c r="L25" s="30"/>
      <c r="M25" s="4"/>
    </row>
    <row r="26" spans="1:20" ht="24" customHeight="1">
      <c r="A26" s="24">
        <f t="shared" ca="1" si="6"/>
        <v>44197</v>
      </c>
      <c r="B26" s="25"/>
      <c r="C26" s="25"/>
      <c r="D26" s="26"/>
      <c r="E26" s="25"/>
      <c r="F26" s="25"/>
      <c r="G26" s="27">
        <f t="shared" si="4"/>
        <v>0</v>
      </c>
      <c r="H26" s="28">
        <f t="shared" si="5"/>
        <v>0</v>
      </c>
      <c r="I26" s="29">
        <f>ROUND(MAX(IF($W$8,MAX(0,SUM(H$21:H25)+G26-$W$9),0),IF($W$5,IF(G26&gt;$W$6,G26-$W$6,0),0)),2)</f>
        <v>0</v>
      </c>
      <c r="J26" s="30"/>
      <c r="K26" s="30"/>
      <c r="L26" s="30"/>
      <c r="M26" s="4"/>
    </row>
    <row r="27" spans="1:20" ht="24" customHeight="1">
      <c r="A27" s="24">
        <f t="shared" ca="1" si="6"/>
        <v>44198</v>
      </c>
      <c r="B27" s="25"/>
      <c r="C27" s="25"/>
      <c r="D27" s="26"/>
      <c r="E27" s="25"/>
      <c r="F27" s="25"/>
      <c r="G27" s="27">
        <f t="shared" si="4"/>
        <v>0</v>
      </c>
      <c r="H27" s="28">
        <f t="shared" si="5"/>
        <v>0</v>
      </c>
      <c r="I27" s="29">
        <f>ROUND(MAX(IF($W$8,MAX(0,SUM(H$21:H26)+G27-$W$9),0),IF($W$5,IF(G27&gt;$W$6,G27-$W$6,0),0)),2)</f>
        <v>0</v>
      </c>
      <c r="J27" s="30"/>
      <c r="K27" s="30"/>
      <c r="L27" s="30"/>
      <c r="M27" s="4"/>
    </row>
    <row r="28" spans="1:20" ht="24" customHeight="1">
      <c r="A28" s="24">
        <f t="shared" ca="1" si="6"/>
        <v>44199</v>
      </c>
      <c r="B28" s="25"/>
      <c r="C28" s="25"/>
      <c r="D28" s="26"/>
      <c r="E28" s="25"/>
      <c r="F28" s="25"/>
      <c r="G28" s="27">
        <f t="shared" si="4"/>
        <v>0</v>
      </c>
      <c r="H28" s="28">
        <f t="shared" si="5"/>
        <v>0</v>
      </c>
      <c r="I28" s="29">
        <f>ROUND(MAX(IF($W$8,MAX(0,SUM(H$21:H27)+G28-$W$9),0),IF($W$5,IF(G28&gt;$W$6,G28-$W$6,0),0)),2)</f>
        <v>0</v>
      </c>
      <c r="J28" s="30"/>
      <c r="K28" s="30"/>
      <c r="L28" s="30"/>
      <c r="M28" s="4"/>
    </row>
    <row r="29" spans="1:20" ht="24" customHeight="1">
      <c r="A29" s="20"/>
      <c r="B29" s="20"/>
      <c r="C29" s="20"/>
      <c r="D29" s="20"/>
      <c r="E29" s="20"/>
      <c r="F29" s="66" t="s">
        <v>15</v>
      </c>
      <c r="G29" s="66"/>
      <c r="H29" s="31">
        <f>SUM(H22:H28)</f>
        <v>0</v>
      </c>
      <c r="I29" s="31">
        <f>SUM(I22:I28)</f>
        <v>0</v>
      </c>
      <c r="J29" s="31">
        <f>SUM(J22:J28)</f>
        <v>0</v>
      </c>
      <c r="K29" s="31">
        <f>SUM(K22:K28)</f>
        <v>0</v>
      </c>
      <c r="L29" s="31">
        <f>SUM(L22:L28)</f>
        <v>0</v>
      </c>
      <c r="M29" s="4"/>
    </row>
    <row r="30" spans="1:20" ht="24" customHeight="1">
      <c r="A30" s="20"/>
      <c r="B30" s="20"/>
      <c r="C30" s="20"/>
      <c r="D30" s="20"/>
      <c r="E30" s="20"/>
      <c r="F30" s="66" t="s">
        <v>19</v>
      </c>
      <c r="G30" s="69"/>
      <c r="H30" s="32">
        <v>15</v>
      </c>
      <c r="I30" s="33">
        <f>1.5*H30</f>
        <v>22.5</v>
      </c>
      <c r="J30" s="32">
        <v>15</v>
      </c>
      <c r="K30" s="32">
        <v>15</v>
      </c>
      <c r="L30" s="32">
        <v>15</v>
      </c>
      <c r="M30" s="4"/>
    </row>
    <row r="31" spans="1:20" ht="24" customHeight="1">
      <c r="A31" s="56"/>
      <c r="B31" s="56"/>
      <c r="C31" s="56"/>
      <c r="D31" s="67"/>
      <c r="E31" s="65"/>
      <c r="F31" s="66" t="s">
        <v>30</v>
      </c>
      <c r="G31" s="66"/>
      <c r="H31" s="34">
        <f>ROUND(H30*(H20+H29),2)</f>
        <v>235.05</v>
      </c>
      <c r="I31" s="34">
        <f>ROUND(I30*(I20+I29),2)</f>
        <v>0</v>
      </c>
      <c r="J31" s="34">
        <f>ROUND(J30*(J20+J29),2)</f>
        <v>0</v>
      </c>
      <c r="K31" s="34">
        <f>ROUND(K30*(K20+K29),2)</f>
        <v>0</v>
      </c>
      <c r="L31" s="34">
        <f>ROUND(L30*(L20+L29),2)</f>
        <v>0</v>
      </c>
      <c r="M31" s="4"/>
    </row>
    <row r="32" spans="1:20">
      <c r="A32" s="64" t="s">
        <v>4</v>
      </c>
      <c r="B32" s="64"/>
      <c r="C32" s="64"/>
      <c r="D32" s="64" t="s">
        <v>0</v>
      </c>
      <c r="E32" s="64"/>
      <c r="F32" s="20"/>
      <c r="G32" s="20"/>
      <c r="H32" s="20"/>
      <c r="I32" s="20"/>
      <c r="J32" s="20"/>
      <c r="K32" s="20"/>
      <c r="L32" s="20"/>
    </row>
    <row r="33" spans="1:12" ht="26.25" customHeight="1">
      <c r="A33" s="56"/>
      <c r="B33" s="56"/>
      <c r="C33" s="56"/>
      <c r="D33" s="65"/>
      <c r="E33" s="65"/>
      <c r="F33" s="20"/>
      <c r="G33" s="20"/>
      <c r="H33" s="20"/>
      <c r="I33" s="20"/>
      <c r="J33" s="35" t="s">
        <v>29</v>
      </c>
      <c r="K33" s="60">
        <f>SUM(H31:L31)</f>
        <v>235.05</v>
      </c>
      <c r="L33" s="60"/>
    </row>
    <row r="34" spans="1:12">
      <c r="A34" s="64" t="s">
        <v>5</v>
      </c>
      <c r="B34" s="64"/>
      <c r="C34" s="64"/>
      <c r="D34" s="64" t="s">
        <v>0</v>
      </c>
      <c r="E34" s="64"/>
      <c r="F34" s="20"/>
      <c r="G34" s="36" t="s">
        <v>31</v>
      </c>
      <c r="H34" s="20"/>
      <c r="I34" s="20"/>
      <c r="J34" s="20"/>
      <c r="K34" s="20"/>
      <c r="L34" s="20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mergeCells count="29">
    <mergeCell ref="A1:L1"/>
    <mergeCell ref="H5:L5"/>
    <mergeCell ref="F29:G29"/>
    <mergeCell ref="F9:G9"/>
    <mergeCell ref="F7:G7"/>
    <mergeCell ref="H7:L7"/>
    <mergeCell ref="H9:I9"/>
    <mergeCell ref="F30:G30"/>
    <mergeCell ref="A31:C31"/>
    <mergeCell ref="F5:G5"/>
    <mergeCell ref="A6:D6"/>
    <mergeCell ref="A7:D7"/>
    <mergeCell ref="A8:D8"/>
    <mergeCell ref="N2:O2"/>
    <mergeCell ref="K33:L33"/>
    <mergeCell ref="S2:T2"/>
    <mergeCell ref="N3:T3"/>
    <mergeCell ref="A34:C34"/>
    <mergeCell ref="A32:C32"/>
    <mergeCell ref="D32:E32"/>
    <mergeCell ref="D34:E34"/>
    <mergeCell ref="D33:E33"/>
    <mergeCell ref="A33:C33"/>
    <mergeCell ref="F31:G31"/>
    <mergeCell ref="D31:E31"/>
    <mergeCell ref="A9:D9"/>
    <mergeCell ref="F20:G20"/>
    <mergeCell ref="A4:E4"/>
    <mergeCell ref="A5:D5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 E22:F28 B22:C28" xr:uid="{00000000-0002-0000-0100-000000000000}">
      <formula1>0</formula1>
      <formula2>0.999988425925926</formula2>
    </dataValidation>
  </dataValidations>
  <printOptions horizontalCentered="1"/>
  <pageMargins left="0.5" right="0.5" top="0.5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21</xdr:col>
                    <xdr:colOff>30480</xdr:colOff>
                    <xdr:row>3</xdr:row>
                    <xdr:rowOff>236220</xdr:rowOff>
                  </from>
                  <to>
                    <xdr:col>21</xdr:col>
                    <xdr:colOff>601980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21</xdr:col>
                    <xdr:colOff>30480</xdr:colOff>
                    <xdr:row>6</xdr:row>
                    <xdr:rowOff>160020</xdr:rowOff>
                  </from>
                  <to>
                    <xdr:col>21</xdr:col>
                    <xdr:colOff>601980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7"/>
    <pageSetUpPr fitToPage="1"/>
  </sheetPr>
  <dimension ref="A1:X27"/>
  <sheetViews>
    <sheetView showGridLines="0" tabSelected="1" workbookViewId="0">
      <selection activeCell="H10" sqref="H10"/>
    </sheetView>
  </sheetViews>
  <sheetFormatPr defaultColWidth="9.109375" defaultRowHeight="14.4"/>
  <cols>
    <col min="1" max="1" width="11" style="3" customWidth="1"/>
    <col min="2" max="3" width="9.33203125" style="3" customWidth="1"/>
    <col min="4" max="4" width="2" style="3" customWidth="1"/>
    <col min="5" max="6" width="9.33203125" style="3" customWidth="1"/>
    <col min="7" max="7" width="6.5546875" style="3" customWidth="1"/>
    <col min="8" max="12" width="8.88671875" style="3" customWidth="1"/>
    <col min="13" max="13" width="9.109375" style="3" customWidth="1"/>
    <col min="14" max="21" width="3.109375" style="3" customWidth="1"/>
    <col min="22" max="22" width="10.33203125" style="3" customWidth="1"/>
    <col min="23" max="16384" width="9.109375" style="3"/>
  </cols>
  <sheetData>
    <row r="1" spans="1:24" s="1" customFormat="1" ht="32.25" customHeight="1">
      <c r="A1" s="51" t="s">
        <v>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V1" s="18"/>
    </row>
    <row r="2" spans="1:24" s="1" customFormat="1" ht="15" customHeigh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N2" s="58">
        <v>2020</v>
      </c>
      <c r="O2" s="59"/>
      <c r="P2" s="3"/>
      <c r="Q2" s="3"/>
      <c r="R2" s="12" t="s">
        <v>21</v>
      </c>
      <c r="S2" s="58">
        <v>1</v>
      </c>
      <c r="T2" s="59"/>
      <c r="V2" s="3"/>
    </row>
    <row r="3" spans="1:24" ht="16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N3" s="61">
        <f>DATE(N2,S2,1)</f>
        <v>43831</v>
      </c>
      <c r="O3" s="62"/>
      <c r="P3" s="62"/>
      <c r="Q3" s="62"/>
      <c r="R3" s="62"/>
      <c r="S3" s="62"/>
      <c r="T3" s="63"/>
    </row>
    <row r="4" spans="1:24" ht="22.2">
      <c r="A4" s="37" t="s">
        <v>11</v>
      </c>
      <c r="B4" s="37"/>
      <c r="C4" s="37"/>
      <c r="D4" s="37"/>
      <c r="E4" s="37"/>
      <c r="F4" s="20"/>
      <c r="G4" s="20"/>
      <c r="H4" s="20"/>
      <c r="I4" s="20"/>
      <c r="J4" s="20"/>
      <c r="K4" s="20"/>
      <c r="L4" s="20"/>
      <c r="N4" s="7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9" t="s">
        <v>28</v>
      </c>
      <c r="V4" s="13" t="s">
        <v>32</v>
      </c>
    </row>
    <row r="5" spans="1:24">
      <c r="A5" s="57"/>
      <c r="B5" s="57"/>
      <c r="C5" s="57"/>
      <c r="D5" s="57"/>
      <c r="E5" s="20"/>
      <c r="F5" s="20"/>
      <c r="G5" s="38" t="s">
        <v>1</v>
      </c>
      <c r="H5" s="52"/>
      <c r="I5" s="52"/>
      <c r="J5" s="52"/>
      <c r="K5" s="52"/>
      <c r="L5" s="52"/>
      <c r="N5" s="10" t="str">
        <f t="shared" ref="N5:T10" si="0">IF(MONTH($N$3)&lt;&gt;MONTH($N$3-WEEKDAY($N$3,1)+(ROW(N5)-ROW($N$5))*7+(COLUMN(N5)-COLUMN($N$5)+1)),"",$N$3-WEEKDAY($N$3,1)+(ROW(N5)-ROW($N$5))*7+(COLUMN(N5)-COLUMN($N$5)+1))</f>
        <v/>
      </c>
      <c r="O5" s="10" t="str">
        <f t="shared" si="0"/>
        <v/>
      </c>
      <c r="P5" s="10" t="str">
        <f t="shared" si="0"/>
        <v/>
      </c>
      <c r="Q5" s="10">
        <f t="shared" si="0"/>
        <v>43831</v>
      </c>
      <c r="R5" s="10">
        <f t="shared" si="0"/>
        <v>43832</v>
      </c>
      <c r="S5" s="10">
        <f t="shared" si="0"/>
        <v>43833</v>
      </c>
      <c r="T5" s="10">
        <f t="shared" si="0"/>
        <v>43834</v>
      </c>
      <c r="W5" s="16" t="b">
        <v>0</v>
      </c>
    </row>
    <row r="6" spans="1:24">
      <c r="A6" s="39" t="s">
        <v>12</v>
      </c>
      <c r="B6" s="39"/>
      <c r="C6" s="39"/>
      <c r="D6" s="39"/>
      <c r="E6" s="20"/>
      <c r="F6" s="20"/>
      <c r="G6" s="38"/>
      <c r="H6" s="22"/>
      <c r="I6" s="22"/>
      <c r="J6" s="20"/>
      <c r="K6" s="20"/>
      <c r="L6" s="20"/>
      <c r="N6" s="10">
        <f t="shared" si="0"/>
        <v>43835</v>
      </c>
      <c r="O6" s="10">
        <f t="shared" si="0"/>
        <v>43836</v>
      </c>
      <c r="P6" s="10">
        <f t="shared" si="0"/>
        <v>43837</v>
      </c>
      <c r="Q6" s="10">
        <f t="shared" si="0"/>
        <v>43838</v>
      </c>
      <c r="R6" s="10">
        <f t="shared" si="0"/>
        <v>43839</v>
      </c>
      <c r="S6" s="10">
        <f t="shared" si="0"/>
        <v>43840</v>
      </c>
      <c r="T6" s="10">
        <f t="shared" si="0"/>
        <v>43841</v>
      </c>
      <c r="V6" s="14" t="s">
        <v>33</v>
      </c>
      <c r="W6" s="17">
        <v>8</v>
      </c>
      <c r="X6" s="15" t="s">
        <v>34</v>
      </c>
    </row>
    <row r="7" spans="1:24">
      <c r="A7" s="39" t="s">
        <v>13</v>
      </c>
      <c r="B7" s="39"/>
      <c r="C7" s="39"/>
      <c r="D7" s="39"/>
      <c r="E7" s="20"/>
      <c r="F7" s="20"/>
      <c r="G7" s="38" t="s">
        <v>2</v>
      </c>
      <c r="H7" s="52"/>
      <c r="I7" s="52"/>
      <c r="J7" s="52"/>
      <c r="K7" s="52"/>
      <c r="L7" s="52"/>
      <c r="N7" s="10">
        <f t="shared" si="0"/>
        <v>43842</v>
      </c>
      <c r="O7" s="10">
        <f t="shared" si="0"/>
        <v>43843</v>
      </c>
      <c r="P7" s="10">
        <f t="shared" si="0"/>
        <v>43844</v>
      </c>
      <c r="Q7" s="10">
        <f t="shared" si="0"/>
        <v>43845</v>
      </c>
      <c r="R7" s="10">
        <f t="shared" si="0"/>
        <v>43846</v>
      </c>
      <c r="S7" s="10">
        <f t="shared" si="0"/>
        <v>43847</v>
      </c>
      <c r="T7" s="10">
        <f t="shared" si="0"/>
        <v>43848</v>
      </c>
    </row>
    <row r="8" spans="1:24">
      <c r="A8" s="39" t="s">
        <v>14</v>
      </c>
      <c r="B8" s="39"/>
      <c r="C8" s="39"/>
      <c r="D8" s="39"/>
      <c r="E8" s="20"/>
      <c r="F8" s="20"/>
      <c r="G8" s="38"/>
      <c r="H8" s="22"/>
      <c r="I8" s="22"/>
      <c r="J8" s="20"/>
      <c r="K8" s="20"/>
      <c r="L8" s="20"/>
      <c r="N8" s="10">
        <f t="shared" si="0"/>
        <v>43849</v>
      </c>
      <c r="O8" s="10">
        <f t="shared" si="0"/>
        <v>43850</v>
      </c>
      <c r="P8" s="10">
        <f t="shared" si="0"/>
        <v>43851</v>
      </c>
      <c r="Q8" s="10">
        <f t="shared" si="0"/>
        <v>43852</v>
      </c>
      <c r="R8" s="10">
        <f t="shared" si="0"/>
        <v>43853</v>
      </c>
      <c r="S8" s="10">
        <f t="shared" si="0"/>
        <v>43854</v>
      </c>
      <c r="T8" s="10">
        <f t="shared" si="0"/>
        <v>43855</v>
      </c>
      <c r="W8" s="16" t="b">
        <v>1</v>
      </c>
    </row>
    <row r="9" spans="1:24">
      <c r="A9" s="39" t="s">
        <v>16</v>
      </c>
      <c r="B9" s="39"/>
      <c r="C9" s="39"/>
      <c r="D9" s="39"/>
      <c r="E9" s="20"/>
      <c r="F9" s="20"/>
      <c r="G9" s="38" t="s">
        <v>3</v>
      </c>
      <c r="H9" s="54">
        <f ca="1">TODAY()</f>
        <v>44186</v>
      </c>
      <c r="I9" s="55"/>
      <c r="J9" s="20"/>
      <c r="K9" s="20"/>
      <c r="L9" s="23" t="s">
        <v>18</v>
      </c>
      <c r="N9" s="10">
        <f t="shared" si="0"/>
        <v>43856</v>
      </c>
      <c r="O9" s="10">
        <f t="shared" si="0"/>
        <v>43857</v>
      </c>
      <c r="P9" s="10">
        <f t="shared" si="0"/>
        <v>43858</v>
      </c>
      <c r="Q9" s="10">
        <f t="shared" si="0"/>
        <v>43859</v>
      </c>
      <c r="R9" s="10">
        <f t="shared" si="0"/>
        <v>43860</v>
      </c>
      <c r="S9" s="10">
        <f t="shared" si="0"/>
        <v>43861</v>
      </c>
      <c r="T9" s="10" t="str">
        <f t="shared" si="0"/>
        <v/>
      </c>
      <c r="V9" s="14" t="s">
        <v>33</v>
      </c>
      <c r="W9" s="17">
        <v>40</v>
      </c>
      <c r="X9" s="15" t="s">
        <v>34</v>
      </c>
    </row>
    <row r="10" spans="1:24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>
      <c r="A11" s="48" t="s">
        <v>7</v>
      </c>
      <c r="B11" s="49" t="s">
        <v>8</v>
      </c>
      <c r="C11" s="49" t="s">
        <v>9</v>
      </c>
      <c r="D11" s="50"/>
      <c r="E11" s="49" t="s">
        <v>8</v>
      </c>
      <c r="F11" s="49" t="s">
        <v>9</v>
      </c>
      <c r="G11" s="48" t="s">
        <v>40</v>
      </c>
      <c r="H11" s="49" t="s">
        <v>41</v>
      </c>
      <c r="I11" s="49" t="s">
        <v>42</v>
      </c>
      <c r="J11" s="49" t="s">
        <v>43</v>
      </c>
      <c r="K11" s="49" t="s">
        <v>44</v>
      </c>
      <c r="L11" s="49" t="s">
        <v>45</v>
      </c>
      <c r="M11" s="3"/>
    </row>
    <row r="12" spans="1:24" hidden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24" ht="24" customHeight="1">
      <c r="A13" s="24">
        <f ca="1">H9</f>
        <v>44186</v>
      </c>
      <c r="B13" s="25">
        <v>0.37847222222222227</v>
      </c>
      <c r="C13" s="25">
        <v>0.48958333333333331</v>
      </c>
      <c r="D13" s="26"/>
      <c r="E13" s="25">
        <v>0.5</v>
      </c>
      <c r="F13" s="25">
        <v>0.75</v>
      </c>
      <c r="G13" s="40">
        <f>ROUND((IF(OR(B13="",C13=""),0,IF(C13&lt;B13,C13+1-B13,C13-B13))+IF(OR(E13="",F13=""),0,IF(F13&lt;E13,F13+1-E13,F13-E13)))/(1/1440),0)*(1/1440)</f>
        <v>0.3611111111111111</v>
      </c>
      <c r="H13" s="41">
        <f>G13-I13</f>
        <v>0.3611111111111111</v>
      </c>
      <c r="I13" s="42">
        <f>ROUND(MAX(IF($W$8,MAX(0,SUM(H$12:H12)+G13-$W$9/24),0),IF($W$5,IF(G13&gt;$W$6/24,G13-$W$6/24,0),0))/(1/1440),0)*(1/1440)</f>
        <v>0</v>
      </c>
      <c r="J13" s="43"/>
      <c r="K13" s="43"/>
      <c r="L13" s="43"/>
      <c r="N13" s="5"/>
      <c r="O13" s="5"/>
      <c r="P13" s="11"/>
      <c r="Q13" s="5"/>
      <c r="R13" s="5"/>
      <c r="S13" s="5"/>
      <c r="T13" s="5"/>
    </row>
    <row r="14" spans="1:24" ht="24" customHeight="1">
      <c r="A14" s="24">
        <f t="shared" ref="A14:A19" ca="1" si="1">A13+1</f>
        <v>44187</v>
      </c>
      <c r="B14" s="25">
        <v>0.37847222222222227</v>
      </c>
      <c r="C14" s="25">
        <v>0.5</v>
      </c>
      <c r="D14" s="26"/>
      <c r="E14" s="25">
        <v>0.52083333333333337</v>
      </c>
      <c r="F14" s="25">
        <v>0.73958333333333337</v>
      </c>
      <c r="G14" s="40">
        <f t="shared" ref="G14:G19" si="2">ROUND((IF(OR(B14="",C14=""),0,IF(C14&lt;B14,C14+1-B14,C14-B14))+IF(OR(E14="",F14=""),0,IF(F14&lt;E14,F14+1-E14,F14-E14)))/(1/1440),0)*(1/1440)</f>
        <v>0.34027777777777779</v>
      </c>
      <c r="H14" s="41">
        <f t="shared" ref="H14:H19" si="3">G14-I14</f>
        <v>0.34027777777777779</v>
      </c>
      <c r="I14" s="42">
        <f>ROUND(MAX(IF($W$8,MAX(0,SUM(H$12:H13)+G14-$W$9/24),0),IF($W$5,IF(G14&gt;$W$6/24,G14-$W$6/24,0),0))/(1/1440),0)*(1/1440)</f>
        <v>0</v>
      </c>
      <c r="J14" s="43"/>
      <c r="K14" s="43"/>
      <c r="L14" s="43"/>
    </row>
    <row r="15" spans="1:24" ht="24" customHeight="1">
      <c r="A15" s="24">
        <f t="shared" ca="1" si="1"/>
        <v>44188</v>
      </c>
      <c r="B15" s="25">
        <v>0.375</v>
      </c>
      <c r="C15" s="25">
        <v>0.48958333333333331</v>
      </c>
      <c r="D15" s="26"/>
      <c r="E15" s="25">
        <v>0.52083333333333326</v>
      </c>
      <c r="F15" s="25">
        <v>0.77083333333333337</v>
      </c>
      <c r="G15" s="40">
        <f t="shared" si="2"/>
        <v>0.36458333333333337</v>
      </c>
      <c r="H15" s="41">
        <f t="shared" si="3"/>
        <v>0.36458333333333337</v>
      </c>
      <c r="I15" s="42">
        <f>ROUND(MAX(IF($W$8,MAX(0,SUM(H$12:H14)+G15-$W$9/24),0),IF($W$5,IF(G15&gt;$W$6/24,G15-$W$6/24,0),0))/(1/1440),0)*(1/1440)</f>
        <v>0</v>
      </c>
      <c r="J15" s="43"/>
      <c r="K15" s="43"/>
      <c r="L15" s="43"/>
    </row>
    <row r="16" spans="1:24" ht="24" customHeight="1">
      <c r="A16" s="24">
        <f t="shared" ca="1" si="1"/>
        <v>44189</v>
      </c>
      <c r="B16" s="25">
        <v>0.375</v>
      </c>
      <c r="C16" s="25">
        <v>0.5</v>
      </c>
      <c r="D16" s="26"/>
      <c r="E16" s="25">
        <v>0.53125</v>
      </c>
      <c r="F16" s="25">
        <v>0.77083333333333337</v>
      </c>
      <c r="G16" s="40">
        <f t="shared" si="2"/>
        <v>0.36458333333333337</v>
      </c>
      <c r="H16" s="41">
        <f t="shared" si="3"/>
        <v>0.36458333333333337</v>
      </c>
      <c r="I16" s="42">
        <f>ROUND(MAX(IF($W$8,MAX(0,SUM(H$12:H15)+G16-$W$9/24),0),IF($W$5,IF(G16&gt;$W$6/24,G16-$W$6/24,0),0))/(1/1440),0)*(1/1440)</f>
        <v>0</v>
      </c>
      <c r="J16" s="43"/>
      <c r="K16" s="43"/>
      <c r="L16" s="43"/>
    </row>
    <row r="17" spans="1:12" ht="24" customHeight="1">
      <c r="A17" s="24">
        <f t="shared" ca="1" si="1"/>
        <v>44190</v>
      </c>
      <c r="B17" s="25">
        <v>0.375</v>
      </c>
      <c r="C17" s="25">
        <v>0.48958333333333331</v>
      </c>
      <c r="D17" s="26"/>
      <c r="E17" s="25">
        <v>0.51736111111111105</v>
      </c>
      <c r="F17" s="25">
        <v>0.69791666666666663</v>
      </c>
      <c r="G17" s="40">
        <f t="shared" si="2"/>
        <v>0.2951388888888889</v>
      </c>
      <c r="H17" s="41">
        <f t="shared" si="3"/>
        <v>0.2361111111111111</v>
      </c>
      <c r="I17" s="42">
        <f>ROUND(MAX(IF($W$8,MAX(0,SUM(H$12:H16)+G17-$W$9/24),0),IF($W$5,IF(G17&gt;$W$6/24,G17-$W$6/24,0),0))/(1/1440),0)*(1/1440)</f>
        <v>5.9027777777777783E-2</v>
      </c>
      <c r="J17" s="43"/>
      <c r="K17" s="43"/>
      <c r="L17" s="43"/>
    </row>
    <row r="18" spans="1:12" ht="24" customHeight="1">
      <c r="A18" s="24">
        <f t="shared" ca="1" si="1"/>
        <v>44191</v>
      </c>
      <c r="B18" s="25">
        <v>0.33333333333333331</v>
      </c>
      <c r="C18" s="25">
        <v>0.41666666666666669</v>
      </c>
      <c r="D18" s="26"/>
      <c r="E18" s="25"/>
      <c r="F18" s="25"/>
      <c r="G18" s="40">
        <f t="shared" si="2"/>
        <v>8.3333333333333343E-2</v>
      </c>
      <c r="H18" s="41">
        <f t="shared" si="3"/>
        <v>0</v>
      </c>
      <c r="I18" s="42">
        <f>ROUND(MAX(IF($W$8,MAX(0,SUM(H$12:H17)+G18-$W$9/24),0),IF($W$5,IF(G18&gt;$W$6/24,G18-$W$6/24,0),0))/(1/1440),0)*(1/1440)</f>
        <v>8.3333333333333343E-2</v>
      </c>
      <c r="J18" s="43"/>
      <c r="K18" s="43"/>
      <c r="L18" s="43"/>
    </row>
    <row r="19" spans="1:12" ht="24" customHeight="1">
      <c r="A19" s="24">
        <f t="shared" ca="1" si="1"/>
        <v>44192</v>
      </c>
      <c r="B19" s="25"/>
      <c r="C19" s="25"/>
      <c r="D19" s="26"/>
      <c r="E19" s="25"/>
      <c r="F19" s="25"/>
      <c r="G19" s="40">
        <f t="shared" si="2"/>
        <v>0</v>
      </c>
      <c r="H19" s="41">
        <f t="shared" si="3"/>
        <v>0</v>
      </c>
      <c r="I19" s="42">
        <f>ROUND(MAX(IF($W$8,MAX(0,SUM(H$12:H18)+G19-$W$9/24),0),IF($W$5,IF(G19&gt;$W$6/24,G19-$W$6/24,0),0))/(1/1440),0)*(1/1440)</f>
        <v>0</v>
      </c>
      <c r="J19" s="43"/>
      <c r="K19" s="43"/>
      <c r="L19" s="43"/>
    </row>
    <row r="20" spans="1:12" ht="24" customHeight="1">
      <c r="A20" s="20"/>
      <c r="B20" s="20"/>
      <c r="C20" s="20"/>
      <c r="D20" s="20"/>
      <c r="E20" s="20"/>
      <c r="F20" s="20"/>
      <c r="G20" s="44" t="s">
        <v>20</v>
      </c>
      <c r="H20" s="45">
        <f>SUM(H13:H19)</f>
        <v>1.666666666666667</v>
      </c>
      <c r="I20" s="45">
        <f>SUM(I13:I19)</f>
        <v>0.14236111111111113</v>
      </c>
      <c r="J20" s="45">
        <f>SUM(J13:J19)</f>
        <v>0</v>
      </c>
      <c r="K20" s="45">
        <f>SUM(K13:K19)</f>
        <v>0</v>
      </c>
      <c r="L20" s="45">
        <f>SUM(L13:L19)</f>
        <v>0</v>
      </c>
    </row>
    <row r="21" spans="1:12" ht="24" customHeight="1">
      <c r="A21" s="20"/>
      <c r="B21" s="20"/>
      <c r="C21" s="20"/>
      <c r="D21" s="20"/>
      <c r="E21" s="20"/>
      <c r="F21" s="20"/>
      <c r="G21" s="44" t="s">
        <v>15</v>
      </c>
      <c r="H21" s="46">
        <f>ROUND(H20*24,2)</f>
        <v>40</v>
      </c>
      <c r="I21" s="46">
        <f>ROUND(I20*24,2)</f>
        <v>3.42</v>
      </c>
      <c r="J21" s="46">
        <f>ROUND(J20*24,2)</f>
        <v>0</v>
      </c>
      <c r="K21" s="46">
        <f>ROUND(K20*24,2)</f>
        <v>0</v>
      </c>
      <c r="L21" s="46">
        <f>ROUND(L20*24,2)</f>
        <v>0</v>
      </c>
    </row>
    <row r="22" spans="1:12" ht="24" customHeight="1">
      <c r="A22" s="20"/>
      <c r="B22" s="20"/>
      <c r="C22" s="20"/>
      <c r="D22" s="20"/>
      <c r="E22" s="20"/>
      <c r="F22" s="20"/>
      <c r="G22" s="44" t="s">
        <v>19</v>
      </c>
      <c r="H22" s="32">
        <v>15</v>
      </c>
      <c r="I22" s="33">
        <f>1.5*H22</f>
        <v>22.5</v>
      </c>
      <c r="J22" s="32">
        <v>15</v>
      </c>
      <c r="K22" s="32">
        <v>15</v>
      </c>
      <c r="L22" s="32">
        <v>15</v>
      </c>
    </row>
    <row r="23" spans="1:12" ht="24" customHeight="1">
      <c r="A23" s="56"/>
      <c r="B23" s="56"/>
      <c r="C23" s="56"/>
      <c r="D23" s="70"/>
      <c r="E23" s="70"/>
      <c r="F23" s="20"/>
      <c r="G23" s="44" t="s">
        <v>30</v>
      </c>
      <c r="H23" s="34">
        <f>ROUND(H22*H21,2)</f>
        <v>600</v>
      </c>
      <c r="I23" s="34">
        <f>ROUND(I22*I21,2)</f>
        <v>76.95</v>
      </c>
      <c r="J23" s="34">
        <f>ROUND(J22*J21,2)</f>
        <v>0</v>
      </c>
      <c r="K23" s="34">
        <f>ROUND(K22*K21,2)</f>
        <v>0</v>
      </c>
      <c r="L23" s="34">
        <f>ROUND(L22*L21,2)</f>
        <v>0</v>
      </c>
    </row>
    <row r="24" spans="1:12">
      <c r="A24" s="64" t="s">
        <v>4</v>
      </c>
      <c r="B24" s="64"/>
      <c r="C24" s="64"/>
      <c r="D24" s="64" t="s">
        <v>0</v>
      </c>
      <c r="E24" s="64"/>
      <c r="F24" s="20"/>
      <c r="G24" s="38"/>
      <c r="H24" s="47"/>
      <c r="I24" s="47"/>
      <c r="J24" s="20"/>
      <c r="K24" s="20"/>
      <c r="L24" s="20"/>
    </row>
    <row r="25" spans="1:12" ht="26.25" customHeight="1">
      <c r="A25" s="56"/>
      <c r="B25" s="56"/>
      <c r="C25" s="56"/>
      <c r="D25" s="70"/>
      <c r="E25" s="70"/>
      <c r="F25" s="20"/>
      <c r="G25" s="20"/>
      <c r="H25" s="20"/>
      <c r="I25" s="20"/>
      <c r="J25" s="44" t="s">
        <v>29</v>
      </c>
      <c r="K25" s="71">
        <f>SUM(H23:L23)</f>
        <v>676.95</v>
      </c>
      <c r="L25" s="71"/>
    </row>
    <row r="26" spans="1:12">
      <c r="A26" s="64" t="s">
        <v>5</v>
      </c>
      <c r="B26" s="64"/>
      <c r="C26" s="64"/>
      <c r="D26" s="64" t="s">
        <v>0</v>
      </c>
      <c r="E26" s="64"/>
      <c r="F26" s="20"/>
      <c r="G26" s="36" t="s">
        <v>31</v>
      </c>
      <c r="H26" s="20"/>
      <c r="I26" s="20"/>
      <c r="J26" s="20"/>
      <c r="K26" s="20"/>
      <c r="L26" s="20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mergeCells count="17">
    <mergeCell ref="A1:L1"/>
    <mergeCell ref="D23:E23"/>
    <mergeCell ref="A23:C23"/>
    <mergeCell ref="H9:I9"/>
    <mergeCell ref="H7:L7"/>
    <mergeCell ref="S2:T2"/>
    <mergeCell ref="N3:T3"/>
    <mergeCell ref="A5:D5"/>
    <mergeCell ref="K25:L25"/>
    <mergeCell ref="N2:O2"/>
    <mergeCell ref="H5:L5"/>
    <mergeCell ref="A26:C26"/>
    <mergeCell ref="A24:C24"/>
    <mergeCell ref="D24:E24"/>
    <mergeCell ref="D26:E26"/>
    <mergeCell ref="D25:E25"/>
    <mergeCell ref="A25:C25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" xr:uid="{00000000-0002-0000-0200-000000000000}">
      <formula1>0</formula1>
      <formula2>0.999988425925926</formula2>
    </dataValidation>
  </dataValidations>
  <printOptions horizontalCentered="1"/>
  <pageMargins left="0.5" right="0.5" top="0.5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21</xdr:col>
                    <xdr:colOff>30480</xdr:colOff>
                    <xdr:row>3</xdr:row>
                    <xdr:rowOff>236220</xdr:rowOff>
                  </from>
                  <to>
                    <xdr:col>21</xdr:col>
                    <xdr:colOff>601980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21</xdr:col>
                    <xdr:colOff>30480</xdr:colOff>
                    <xdr:row>6</xdr:row>
                    <xdr:rowOff>160020</xdr:rowOff>
                  </from>
                  <to>
                    <xdr:col>21</xdr:col>
                    <xdr:colOff>601980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47"/>
    <pageSetUpPr fitToPage="1"/>
  </sheetPr>
  <dimension ref="A1:X36"/>
  <sheetViews>
    <sheetView showGridLines="0" topLeftCell="A4" workbookViewId="0">
      <selection activeCell="H10" sqref="H10"/>
    </sheetView>
  </sheetViews>
  <sheetFormatPr defaultColWidth="9.109375" defaultRowHeight="14.4"/>
  <cols>
    <col min="1" max="1" width="11" style="3" customWidth="1"/>
    <col min="2" max="3" width="9.33203125" style="3" customWidth="1"/>
    <col min="4" max="4" width="2" style="3" customWidth="1"/>
    <col min="5" max="6" width="9.33203125" style="3" customWidth="1"/>
    <col min="7" max="7" width="6.5546875" style="3" customWidth="1"/>
    <col min="8" max="12" width="8.88671875" style="3" customWidth="1"/>
    <col min="13" max="13" width="9.109375" style="3" customWidth="1"/>
    <col min="14" max="21" width="3.109375" style="3" customWidth="1"/>
    <col min="22" max="22" width="10.33203125" style="3" customWidth="1"/>
    <col min="23" max="16384" width="9.109375" style="3"/>
  </cols>
  <sheetData>
    <row r="1" spans="1:24" s="1" customFormat="1" ht="32.25" customHeight="1">
      <c r="A1" s="51" t="s">
        <v>17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V1" s="18"/>
    </row>
    <row r="2" spans="1:24" s="1" customFormat="1" ht="15" customHeigh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N2" s="58">
        <v>2020</v>
      </c>
      <c r="O2" s="59"/>
      <c r="P2" s="3"/>
      <c r="Q2" s="3"/>
      <c r="R2" s="12" t="s">
        <v>21</v>
      </c>
      <c r="S2" s="58">
        <v>1</v>
      </c>
      <c r="T2" s="59"/>
      <c r="V2" s="3"/>
    </row>
    <row r="3" spans="1:24" ht="16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N3" s="61">
        <f>DATE(N2,S2,1)</f>
        <v>43831</v>
      </c>
      <c r="O3" s="62"/>
      <c r="P3" s="62"/>
      <c r="Q3" s="62"/>
      <c r="R3" s="62"/>
      <c r="S3" s="62"/>
      <c r="T3" s="63"/>
    </row>
    <row r="4" spans="1:24" ht="22.2">
      <c r="A4" s="37" t="s">
        <v>11</v>
      </c>
      <c r="B4" s="37"/>
      <c r="C4" s="37"/>
      <c r="D4" s="37"/>
      <c r="E4" s="37"/>
      <c r="F4" s="20"/>
      <c r="G4" s="20"/>
      <c r="H4" s="20"/>
      <c r="I4" s="20"/>
      <c r="J4" s="20"/>
      <c r="K4" s="20"/>
      <c r="L4" s="20"/>
      <c r="N4" s="7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9" t="s">
        <v>28</v>
      </c>
      <c r="V4" s="13" t="s">
        <v>32</v>
      </c>
    </row>
    <row r="5" spans="1:24">
      <c r="A5" s="57"/>
      <c r="B5" s="57"/>
      <c r="C5" s="57"/>
      <c r="D5" s="57"/>
      <c r="E5" s="20"/>
      <c r="F5" s="20"/>
      <c r="G5" s="38" t="s">
        <v>1</v>
      </c>
      <c r="H5" s="52"/>
      <c r="I5" s="52"/>
      <c r="J5" s="52"/>
      <c r="K5" s="52"/>
      <c r="L5" s="52"/>
      <c r="N5" s="10" t="str">
        <f t="shared" ref="N5:T10" si="0">IF(MONTH($N$3)&lt;&gt;MONTH($N$3-WEEKDAY($N$3,1)+(ROW(N5)-ROW($N$5))*7+(COLUMN(N5)-COLUMN($N$5)+1)),"",$N$3-WEEKDAY($N$3,1)+(ROW(N5)-ROW($N$5))*7+(COLUMN(N5)-COLUMN($N$5)+1))</f>
        <v/>
      </c>
      <c r="O5" s="10" t="str">
        <f t="shared" si="0"/>
        <v/>
      </c>
      <c r="P5" s="10" t="str">
        <f t="shared" si="0"/>
        <v/>
      </c>
      <c r="Q5" s="10">
        <f t="shared" si="0"/>
        <v>43831</v>
      </c>
      <c r="R5" s="10">
        <f t="shared" si="0"/>
        <v>43832</v>
      </c>
      <c r="S5" s="10">
        <f t="shared" si="0"/>
        <v>43833</v>
      </c>
      <c r="T5" s="10">
        <f t="shared" si="0"/>
        <v>43834</v>
      </c>
      <c r="W5" s="16" t="b">
        <v>0</v>
      </c>
    </row>
    <row r="6" spans="1:24">
      <c r="A6" s="39" t="s">
        <v>12</v>
      </c>
      <c r="B6" s="39"/>
      <c r="C6" s="39"/>
      <c r="D6" s="39"/>
      <c r="E6" s="20"/>
      <c r="F6" s="20"/>
      <c r="G6" s="38"/>
      <c r="H6" s="22"/>
      <c r="I6" s="22"/>
      <c r="J6" s="20"/>
      <c r="K6" s="20"/>
      <c r="L6" s="20"/>
      <c r="N6" s="10">
        <f t="shared" si="0"/>
        <v>43835</v>
      </c>
      <c r="O6" s="10">
        <f t="shared" si="0"/>
        <v>43836</v>
      </c>
      <c r="P6" s="10">
        <f t="shared" si="0"/>
        <v>43837</v>
      </c>
      <c r="Q6" s="10">
        <f t="shared" si="0"/>
        <v>43838</v>
      </c>
      <c r="R6" s="10">
        <f t="shared" si="0"/>
        <v>43839</v>
      </c>
      <c r="S6" s="10">
        <f t="shared" si="0"/>
        <v>43840</v>
      </c>
      <c r="T6" s="10">
        <f t="shared" si="0"/>
        <v>43841</v>
      </c>
      <c r="V6" s="14" t="s">
        <v>33</v>
      </c>
      <c r="W6" s="17">
        <v>8</v>
      </c>
      <c r="X6" s="15" t="s">
        <v>34</v>
      </c>
    </row>
    <row r="7" spans="1:24">
      <c r="A7" s="39" t="s">
        <v>13</v>
      </c>
      <c r="B7" s="39"/>
      <c r="C7" s="39"/>
      <c r="D7" s="39"/>
      <c r="E7" s="20"/>
      <c r="F7" s="20"/>
      <c r="G7" s="38" t="s">
        <v>2</v>
      </c>
      <c r="H7" s="52"/>
      <c r="I7" s="52"/>
      <c r="J7" s="52"/>
      <c r="K7" s="52"/>
      <c r="L7" s="52"/>
      <c r="N7" s="10">
        <f t="shared" si="0"/>
        <v>43842</v>
      </c>
      <c r="O7" s="10">
        <f t="shared" si="0"/>
        <v>43843</v>
      </c>
      <c r="P7" s="10">
        <f t="shared" si="0"/>
        <v>43844</v>
      </c>
      <c r="Q7" s="10">
        <f t="shared" si="0"/>
        <v>43845</v>
      </c>
      <c r="R7" s="10">
        <f t="shared" si="0"/>
        <v>43846</v>
      </c>
      <c r="S7" s="10">
        <f t="shared" si="0"/>
        <v>43847</v>
      </c>
      <c r="T7" s="10">
        <f t="shared" si="0"/>
        <v>43848</v>
      </c>
    </row>
    <row r="8" spans="1:24">
      <c r="A8" s="39" t="s">
        <v>14</v>
      </c>
      <c r="B8" s="39"/>
      <c r="C8" s="39"/>
      <c r="D8" s="39"/>
      <c r="E8" s="20"/>
      <c r="F8" s="20"/>
      <c r="G8" s="38"/>
      <c r="H8" s="22"/>
      <c r="I8" s="22"/>
      <c r="J8" s="20"/>
      <c r="K8" s="20"/>
      <c r="L8" s="20"/>
      <c r="N8" s="10">
        <f t="shared" si="0"/>
        <v>43849</v>
      </c>
      <c r="O8" s="10">
        <f t="shared" si="0"/>
        <v>43850</v>
      </c>
      <c r="P8" s="10">
        <f t="shared" si="0"/>
        <v>43851</v>
      </c>
      <c r="Q8" s="10">
        <f t="shared" si="0"/>
        <v>43852</v>
      </c>
      <c r="R8" s="10">
        <f t="shared" si="0"/>
        <v>43853</v>
      </c>
      <c r="S8" s="10">
        <f t="shared" si="0"/>
        <v>43854</v>
      </c>
      <c r="T8" s="10">
        <f t="shared" si="0"/>
        <v>43855</v>
      </c>
      <c r="W8" s="16" t="b">
        <v>1</v>
      </c>
    </row>
    <row r="9" spans="1:24">
      <c r="A9" s="39" t="s">
        <v>16</v>
      </c>
      <c r="B9" s="39"/>
      <c r="C9" s="39"/>
      <c r="D9" s="39"/>
      <c r="E9" s="20"/>
      <c r="F9" s="20"/>
      <c r="G9" s="38" t="s">
        <v>3</v>
      </c>
      <c r="H9" s="54">
        <f ca="1">TODAY()</f>
        <v>44186</v>
      </c>
      <c r="I9" s="55"/>
      <c r="J9" s="20"/>
      <c r="K9" s="20"/>
      <c r="L9" s="23" t="s">
        <v>18</v>
      </c>
      <c r="N9" s="10">
        <f t="shared" si="0"/>
        <v>43856</v>
      </c>
      <c r="O9" s="10">
        <f t="shared" si="0"/>
        <v>43857</v>
      </c>
      <c r="P9" s="10">
        <f t="shared" si="0"/>
        <v>43858</v>
      </c>
      <c r="Q9" s="10">
        <f t="shared" si="0"/>
        <v>43859</v>
      </c>
      <c r="R9" s="10">
        <f t="shared" si="0"/>
        <v>43860</v>
      </c>
      <c r="S9" s="10">
        <f t="shared" si="0"/>
        <v>43861</v>
      </c>
      <c r="T9" s="10" t="str">
        <f t="shared" si="0"/>
        <v/>
      </c>
      <c r="V9" s="14" t="s">
        <v>33</v>
      </c>
      <c r="W9" s="17">
        <v>40</v>
      </c>
      <c r="X9" s="15" t="s">
        <v>34</v>
      </c>
    </row>
    <row r="10" spans="1:24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>
      <c r="A11" s="48" t="s">
        <v>7</v>
      </c>
      <c r="B11" s="49" t="s">
        <v>8</v>
      </c>
      <c r="C11" s="49" t="s">
        <v>9</v>
      </c>
      <c r="D11" s="50"/>
      <c r="E11" s="49" t="s">
        <v>8</v>
      </c>
      <c r="F11" s="49" t="s">
        <v>9</v>
      </c>
      <c r="G11" s="48" t="s">
        <v>40</v>
      </c>
      <c r="H11" s="49" t="s">
        <v>41</v>
      </c>
      <c r="I11" s="49" t="s">
        <v>42</v>
      </c>
      <c r="J11" s="49" t="s">
        <v>43</v>
      </c>
      <c r="K11" s="49" t="s">
        <v>44</v>
      </c>
      <c r="L11" s="49" t="s">
        <v>45</v>
      </c>
      <c r="M11" s="3"/>
    </row>
    <row r="12" spans="1:24" hidden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24" ht="24" customHeight="1">
      <c r="A13" s="24">
        <f ca="1">H9</f>
        <v>44186</v>
      </c>
      <c r="B13" s="25">
        <v>0.37847222222222227</v>
      </c>
      <c r="C13" s="25">
        <v>0.48958333333333331</v>
      </c>
      <c r="D13" s="26"/>
      <c r="E13" s="25">
        <v>0.5</v>
      </c>
      <c r="F13" s="25">
        <v>0.75</v>
      </c>
      <c r="G13" s="40">
        <f t="shared" ref="G13:G19" si="1">ROUND((IF(OR(B13="",C13=""),0,IF(C13&lt;B13,C13+1-B13,C13-B13))+IF(OR(E13="",F13=""),0,IF(F13&lt;E13,F13+1-E13,F13-E13)))/(1/1440),0)*(1/1440)</f>
        <v>0.3611111111111111</v>
      </c>
      <c r="H13" s="41">
        <f t="shared" ref="H13:H19" si="2">G13-I13</f>
        <v>0.3611111111111111</v>
      </c>
      <c r="I13" s="42">
        <f>ROUND(MAX(IF($W$8,MAX(0,SUM(H$12:H12)+G13-$W$9/24),0),IF($W$5,IF(G13&gt;$W$6/24,G13-$W$6/24,0),0))/(1/1440),0)*(1/1440)</f>
        <v>0</v>
      </c>
      <c r="J13" s="43"/>
      <c r="K13" s="43"/>
      <c r="L13" s="43"/>
      <c r="N13" s="5"/>
      <c r="O13" s="5"/>
      <c r="P13" s="11"/>
      <c r="Q13" s="5"/>
      <c r="R13" s="5"/>
      <c r="S13" s="5"/>
      <c r="T13" s="5"/>
    </row>
    <row r="14" spans="1:24" ht="24" customHeight="1">
      <c r="A14" s="24">
        <f t="shared" ref="A14:A19" ca="1" si="3">A13+1</f>
        <v>44187</v>
      </c>
      <c r="B14" s="25">
        <v>0.33333333333333331</v>
      </c>
      <c r="C14" s="25">
        <v>0.66666666666666663</v>
      </c>
      <c r="D14" s="26"/>
      <c r="E14" s="25"/>
      <c r="F14" s="25"/>
      <c r="G14" s="40">
        <f t="shared" si="1"/>
        <v>0.33333333333333337</v>
      </c>
      <c r="H14" s="41">
        <f t="shared" si="2"/>
        <v>0.33333333333333337</v>
      </c>
      <c r="I14" s="42">
        <f>ROUND(MAX(IF($W$8,MAX(0,SUM(H$12:H13)+G14-$W$9/24),0),IF($W$5,IF(G14&gt;$W$6/24,G14-$W$6/24,0),0))/(1/1440),0)*(1/1440)</f>
        <v>0</v>
      </c>
      <c r="J14" s="43"/>
      <c r="K14" s="43"/>
      <c r="L14" s="43"/>
    </row>
    <row r="15" spans="1:24" ht="24" customHeight="1">
      <c r="A15" s="24">
        <f t="shared" ca="1" si="3"/>
        <v>44188</v>
      </c>
      <c r="B15" s="25"/>
      <c r="C15" s="25"/>
      <c r="D15" s="26"/>
      <c r="E15" s="25"/>
      <c r="F15" s="25"/>
      <c r="G15" s="40">
        <f t="shared" si="1"/>
        <v>0</v>
      </c>
      <c r="H15" s="41">
        <f t="shared" si="2"/>
        <v>0</v>
      </c>
      <c r="I15" s="42">
        <f>ROUND(MAX(IF($W$8,MAX(0,SUM(H$12:H14)+G15-$W$9/24),0),IF($W$5,IF(G15&gt;$W$6/24,G15-$W$6/24,0),0))/(1/1440),0)*(1/1440)</f>
        <v>0</v>
      </c>
      <c r="J15" s="43"/>
      <c r="K15" s="43"/>
      <c r="L15" s="43"/>
    </row>
    <row r="16" spans="1:24" ht="24" customHeight="1">
      <c r="A16" s="24">
        <f t="shared" ca="1" si="3"/>
        <v>44189</v>
      </c>
      <c r="B16" s="25"/>
      <c r="C16" s="25"/>
      <c r="D16" s="26"/>
      <c r="E16" s="25"/>
      <c r="F16" s="25"/>
      <c r="G16" s="40">
        <f t="shared" si="1"/>
        <v>0</v>
      </c>
      <c r="H16" s="41">
        <f t="shared" si="2"/>
        <v>0</v>
      </c>
      <c r="I16" s="42">
        <f>ROUND(MAX(IF($W$8,MAX(0,SUM(H$12:H15)+G16-$W$9/24),0),IF($W$5,IF(G16&gt;$W$6/24,G16-$W$6/24,0),0))/(1/1440),0)*(1/1440)</f>
        <v>0</v>
      </c>
      <c r="J16" s="43"/>
      <c r="K16" s="43"/>
      <c r="L16" s="43"/>
    </row>
    <row r="17" spans="1:20" ht="24" customHeight="1">
      <c r="A17" s="24">
        <f t="shared" ca="1" si="3"/>
        <v>44190</v>
      </c>
      <c r="B17" s="25"/>
      <c r="C17" s="25"/>
      <c r="D17" s="26"/>
      <c r="E17" s="25"/>
      <c r="F17" s="25"/>
      <c r="G17" s="40">
        <f t="shared" si="1"/>
        <v>0</v>
      </c>
      <c r="H17" s="41">
        <f t="shared" si="2"/>
        <v>0</v>
      </c>
      <c r="I17" s="42">
        <f>ROUND(MAX(IF($W$8,MAX(0,SUM(H$12:H16)+G17-$W$9/24),0),IF($W$5,IF(G17&gt;$W$6/24,G17-$W$6/24,0),0))/(1/1440),0)*(1/1440)</f>
        <v>0</v>
      </c>
      <c r="J17" s="43"/>
      <c r="K17" s="43"/>
      <c r="L17" s="43"/>
    </row>
    <row r="18" spans="1:20" ht="24" customHeight="1">
      <c r="A18" s="24">
        <f t="shared" ca="1" si="3"/>
        <v>44191</v>
      </c>
      <c r="B18" s="25"/>
      <c r="C18" s="25"/>
      <c r="D18" s="26"/>
      <c r="E18" s="25"/>
      <c r="F18" s="25"/>
      <c r="G18" s="40">
        <f t="shared" si="1"/>
        <v>0</v>
      </c>
      <c r="H18" s="41">
        <f t="shared" si="2"/>
        <v>0</v>
      </c>
      <c r="I18" s="42">
        <f>ROUND(MAX(IF($W$8,MAX(0,SUM(H$12:H17)+G18-$W$9/24),0),IF($W$5,IF(G18&gt;$W$6/24,G18-$W$6/24,0),0))/(1/1440),0)*(1/1440)</f>
        <v>0</v>
      </c>
      <c r="J18" s="43"/>
      <c r="K18" s="43"/>
      <c r="L18" s="43"/>
    </row>
    <row r="19" spans="1:20" ht="24" customHeight="1">
      <c r="A19" s="24">
        <f t="shared" ca="1" si="3"/>
        <v>44192</v>
      </c>
      <c r="B19" s="25"/>
      <c r="C19" s="25"/>
      <c r="D19" s="26"/>
      <c r="E19" s="25"/>
      <c r="F19" s="25"/>
      <c r="G19" s="40">
        <f t="shared" si="1"/>
        <v>0</v>
      </c>
      <c r="H19" s="41">
        <f t="shared" si="2"/>
        <v>0</v>
      </c>
      <c r="I19" s="42">
        <f>ROUND(MAX(IF($W$8,MAX(0,SUM(H$12:H18)+G19-$W$9/24),0),IF($W$5,IF(G19&gt;$W$6/24,G19-$W$6/24,0),0))/(1/1440),0)*(1/1440)</f>
        <v>0</v>
      </c>
      <c r="J19" s="43"/>
      <c r="K19" s="43"/>
      <c r="L19" s="43"/>
    </row>
    <row r="20" spans="1:20" ht="24" customHeight="1">
      <c r="A20" s="20"/>
      <c r="B20" s="20"/>
      <c r="C20" s="20"/>
      <c r="D20" s="20"/>
      <c r="E20" s="20"/>
      <c r="F20" s="20"/>
      <c r="G20" s="44" t="s">
        <v>20</v>
      </c>
      <c r="H20" s="45">
        <f>SUM(H13:H19)</f>
        <v>0.69444444444444442</v>
      </c>
      <c r="I20" s="45">
        <f>SUM(I13:I19)</f>
        <v>0</v>
      </c>
      <c r="J20" s="45">
        <f>SUM(J13:J19)</f>
        <v>0</v>
      </c>
      <c r="K20" s="45">
        <f>SUM(K13:K19)</f>
        <v>0</v>
      </c>
      <c r="L20" s="45">
        <f>SUM(L13:L19)</f>
        <v>0</v>
      </c>
    </row>
    <row r="21" spans="1:20" hidden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20" ht="24" customHeight="1">
      <c r="A22" s="24">
        <f ca="1">A19+1</f>
        <v>44193</v>
      </c>
      <c r="B22" s="25"/>
      <c r="C22" s="25"/>
      <c r="D22" s="26"/>
      <c r="E22" s="25"/>
      <c r="F22" s="25"/>
      <c r="G22" s="40">
        <f t="shared" ref="G22:G28" si="4">ROUND((IF(OR(B22="",C22=""),0,IF(C22&lt;B22,C22+1-B22,C22-B22))+IF(OR(E22="",F22=""),0,IF(F22&lt;E22,F22+1-E22,F22-E22)))/(1/1440),0)*(1/1440)</f>
        <v>0</v>
      </c>
      <c r="H22" s="41">
        <f t="shared" ref="H22:H28" si="5">G22-I22</f>
        <v>0</v>
      </c>
      <c r="I22" s="42">
        <f>ROUND(MAX(IF($W$8,MAX(0,SUM(H$21:H21)+G22-$W$9/24),0),IF($W$5,IF(G22&gt;$W$6/24,G22-$W$6/24,0),0))/(1/1440),0)*(1/1440)</f>
        <v>0</v>
      </c>
      <c r="J22" s="43"/>
      <c r="K22" s="43"/>
      <c r="L22" s="43"/>
      <c r="N22" s="5"/>
      <c r="O22" s="5"/>
      <c r="P22" s="11"/>
      <c r="Q22" s="5"/>
      <c r="R22" s="5"/>
      <c r="S22" s="5"/>
      <c r="T22" s="5"/>
    </row>
    <row r="23" spans="1:20" ht="24" customHeight="1">
      <c r="A23" s="24">
        <f t="shared" ref="A23:A28" ca="1" si="6">A22+1</f>
        <v>44194</v>
      </c>
      <c r="B23" s="25"/>
      <c r="C23" s="25"/>
      <c r="D23" s="26"/>
      <c r="E23" s="25"/>
      <c r="F23" s="25"/>
      <c r="G23" s="40">
        <f t="shared" si="4"/>
        <v>0</v>
      </c>
      <c r="H23" s="41">
        <f t="shared" si="5"/>
        <v>0</v>
      </c>
      <c r="I23" s="42">
        <f>ROUND(MAX(IF($W$8,MAX(0,SUM(H$21:H22)+G23-$W$9/24),0),IF($W$5,IF(G23&gt;$W$6/24,G23-$W$6/24,0),0))/(1/1440),0)*(1/1440)</f>
        <v>0</v>
      </c>
      <c r="J23" s="43"/>
      <c r="K23" s="43"/>
      <c r="L23" s="43"/>
    </row>
    <row r="24" spans="1:20" ht="24" customHeight="1">
      <c r="A24" s="24">
        <f t="shared" ca="1" si="6"/>
        <v>44195</v>
      </c>
      <c r="B24" s="25"/>
      <c r="C24" s="25"/>
      <c r="D24" s="26"/>
      <c r="E24" s="25"/>
      <c r="F24" s="25"/>
      <c r="G24" s="40">
        <f t="shared" si="4"/>
        <v>0</v>
      </c>
      <c r="H24" s="41">
        <f t="shared" si="5"/>
        <v>0</v>
      </c>
      <c r="I24" s="42">
        <f>ROUND(MAX(IF($W$8,MAX(0,SUM(H$21:H23)+G24-$W$9/24),0),IF($W$5,IF(G24&gt;$W$6/24,G24-$W$6/24,0),0))/(1/1440),0)*(1/1440)</f>
        <v>0</v>
      </c>
      <c r="J24" s="43"/>
      <c r="K24" s="43"/>
      <c r="L24" s="43"/>
    </row>
    <row r="25" spans="1:20" ht="24" customHeight="1">
      <c r="A25" s="24">
        <f t="shared" ca="1" si="6"/>
        <v>44196</v>
      </c>
      <c r="B25" s="25"/>
      <c r="C25" s="25"/>
      <c r="D25" s="26"/>
      <c r="E25" s="25"/>
      <c r="F25" s="25"/>
      <c r="G25" s="40">
        <f t="shared" si="4"/>
        <v>0</v>
      </c>
      <c r="H25" s="41">
        <f t="shared" si="5"/>
        <v>0</v>
      </c>
      <c r="I25" s="42">
        <f>ROUND(MAX(IF($W$8,MAX(0,SUM(H$21:H24)+G25-$W$9/24),0),IF($W$5,IF(G25&gt;$W$6/24,G25-$W$6/24,0),0))/(1/1440),0)*(1/1440)</f>
        <v>0</v>
      </c>
      <c r="J25" s="43"/>
      <c r="K25" s="43"/>
      <c r="L25" s="43"/>
    </row>
    <row r="26" spans="1:20" ht="24" customHeight="1">
      <c r="A26" s="24">
        <f t="shared" ca="1" si="6"/>
        <v>44197</v>
      </c>
      <c r="B26" s="25"/>
      <c r="C26" s="25"/>
      <c r="D26" s="26"/>
      <c r="E26" s="25"/>
      <c r="F26" s="25"/>
      <c r="G26" s="40">
        <f t="shared" si="4"/>
        <v>0</v>
      </c>
      <c r="H26" s="41">
        <f t="shared" si="5"/>
        <v>0</v>
      </c>
      <c r="I26" s="42">
        <f>ROUND(MAX(IF($W$8,MAX(0,SUM(H$21:H25)+G26-$W$9/24),0),IF($W$5,IF(G26&gt;$W$6/24,G26-$W$6/24,0),0))/(1/1440),0)*(1/1440)</f>
        <v>0</v>
      </c>
      <c r="J26" s="43"/>
      <c r="K26" s="43"/>
      <c r="L26" s="43"/>
    </row>
    <row r="27" spans="1:20" ht="24" customHeight="1">
      <c r="A27" s="24">
        <f t="shared" ca="1" si="6"/>
        <v>44198</v>
      </c>
      <c r="B27" s="25"/>
      <c r="C27" s="25"/>
      <c r="D27" s="26"/>
      <c r="E27" s="25"/>
      <c r="F27" s="25"/>
      <c r="G27" s="40">
        <f t="shared" si="4"/>
        <v>0</v>
      </c>
      <c r="H27" s="41">
        <f t="shared" si="5"/>
        <v>0</v>
      </c>
      <c r="I27" s="42">
        <f>ROUND(MAX(IF($W$8,MAX(0,SUM(H$21:H26)+G27-$W$9/24),0),IF($W$5,IF(G27&gt;$W$6/24,G27-$W$6/24,0),0))/(1/1440),0)*(1/1440)</f>
        <v>0</v>
      </c>
      <c r="J27" s="43"/>
      <c r="K27" s="43"/>
      <c r="L27" s="43"/>
    </row>
    <row r="28" spans="1:20" ht="24" customHeight="1">
      <c r="A28" s="24">
        <f t="shared" ca="1" si="6"/>
        <v>44199</v>
      </c>
      <c r="B28" s="25"/>
      <c r="C28" s="25"/>
      <c r="D28" s="26"/>
      <c r="E28" s="25"/>
      <c r="F28" s="25"/>
      <c r="G28" s="40">
        <f t="shared" si="4"/>
        <v>0</v>
      </c>
      <c r="H28" s="41">
        <f t="shared" si="5"/>
        <v>0</v>
      </c>
      <c r="I28" s="42">
        <f>ROUND(MAX(IF($W$8,MAX(0,SUM(H$21:H27)+G28-$W$9/24),0),IF($W$5,IF(G28&gt;$W$6/24,G28-$W$6/24,0),0))/(1/1440),0)*(1/1440)</f>
        <v>0</v>
      </c>
      <c r="J28" s="43"/>
      <c r="K28" s="43"/>
      <c r="L28" s="43"/>
    </row>
    <row r="29" spans="1:20" ht="24" customHeight="1">
      <c r="A29" s="20"/>
      <c r="B29" s="20"/>
      <c r="C29" s="20"/>
      <c r="D29" s="20"/>
      <c r="E29" s="20"/>
      <c r="F29" s="20"/>
      <c r="G29" s="44" t="s">
        <v>20</v>
      </c>
      <c r="H29" s="45">
        <f>SUM(H22:H28)</f>
        <v>0</v>
      </c>
      <c r="I29" s="45">
        <f>SUM(I22:I28)</f>
        <v>0</v>
      </c>
      <c r="J29" s="45">
        <f>SUM(J22:J28)</f>
        <v>0</v>
      </c>
      <c r="K29" s="45">
        <f>SUM(K22:K28)</f>
        <v>0</v>
      </c>
      <c r="L29" s="45">
        <f>SUM(L22:L28)</f>
        <v>0</v>
      </c>
    </row>
    <row r="30" spans="1:20" ht="24" customHeight="1">
      <c r="A30" s="20"/>
      <c r="B30" s="20"/>
      <c r="C30" s="20"/>
      <c r="D30" s="20"/>
      <c r="E30" s="20"/>
      <c r="F30" s="20"/>
      <c r="G30" s="44" t="s">
        <v>15</v>
      </c>
      <c r="H30" s="46">
        <f>ROUND((H20+H29)*24,2)</f>
        <v>16.670000000000002</v>
      </c>
      <c r="I30" s="46">
        <f>ROUND((I20+I29)*24,2)</f>
        <v>0</v>
      </c>
      <c r="J30" s="46">
        <f>ROUND((J20+J29)*24,2)</f>
        <v>0</v>
      </c>
      <c r="K30" s="46">
        <f>ROUND((K20+K29)*24,2)</f>
        <v>0</v>
      </c>
      <c r="L30" s="46">
        <f>ROUND((L20+L29)*24,2)</f>
        <v>0</v>
      </c>
    </row>
    <row r="31" spans="1:20" ht="24" customHeight="1">
      <c r="A31" s="20"/>
      <c r="B31" s="20"/>
      <c r="C31" s="20"/>
      <c r="D31" s="20"/>
      <c r="E31" s="20"/>
      <c r="F31" s="20"/>
      <c r="G31" s="44" t="s">
        <v>19</v>
      </c>
      <c r="H31" s="32">
        <v>15</v>
      </c>
      <c r="I31" s="33">
        <f>1.5*H31</f>
        <v>22.5</v>
      </c>
      <c r="J31" s="32">
        <v>15</v>
      </c>
      <c r="K31" s="32">
        <v>15</v>
      </c>
      <c r="L31" s="32">
        <v>15</v>
      </c>
    </row>
    <row r="32" spans="1:20" ht="24" customHeight="1">
      <c r="A32" s="56"/>
      <c r="B32" s="56"/>
      <c r="C32" s="56"/>
      <c r="D32" s="70"/>
      <c r="E32" s="70"/>
      <c r="F32" s="20"/>
      <c r="G32" s="44" t="s">
        <v>30</v>
      </c>
      <c r="H32" s="34">
        <f>ROUND(H31*H30,2)</f>
        <v>250.05</v>
      </c>
      <c r="I32" s="34">
        <f>ROUND(I31*I30,2)</f>
        <v>0</v>
      </c>
      <c r="J32" s="34">
        <f>ROUND(J31*J30,2)</f>
        <v>0</v>
      </c>
      <c r="K32" s="34">
        <f>ROUND(K31*K30,2)</f>
        <v>0</v>
      </c>
      <c r="L32" s="34">
        <f>ROUND(L31*L30,2)</f>
        <v>0</v>
      </c>
    </row>
    <row r="33" spans="1:12">
      <c r="A33" s="64" t="s">
        <v>4</v>
      </c>
      <c r="B33" s="64"/>
      <c r="C33" s="64"/>
      <c r="D33" s="64" t="s">
        <v>0</v>
      </c>
      <c r="E33" s="64"/>
      <c r="F33" s="20"/>
      <c r="G33" s="38"/>
      <c r="H33" s="47"/>
      <c r="I33" s="47"/>
      <c r="J33" s="20"/>
      <c r="K33" s="20"/>
      <c r="L33" s="20"/>
    </row>
    <row r="34" spans="1:12" ht="26.25" customHeight="1">
      <c r="A34" s="56"/>
      <c r="B34" s="56"/>
      <c r="C34" s="56"/>
      <c r="D34" s="70"/>
      <c r="E34" s="70"/>
      <c r="F34" s="20"/>
      <c r="G34" s="20"/>
      <c r="H34" s="20"/>
      <c r="I34" s="20"/>
      <c r="J34" s="44" t="s">
        <v>29</v>
      </c>
      <c r="K34" s="71">
        <f>SUM(H32:L32)</f>
        <v>250.05</v>
      </c>
      <c r="L34" s="71"/>
    </row>
    <row r="35" spans="1:12">
      <c r="A35" s="64" t="s">
        <v>5</v>
      </c>
      <c r="B35" s="64"/>
      <c r="C35" s="64"/>
      <c r="D35" s="64" t="s">
        <v>0</v>
      </c>
      <c r="E35" s="64"/>
      <c r="F35" s="20"/>
      <c r="G35" s="36" t="s">
        <v>31</v>
      </c>
      <c r="H35" s="20"/>
      <c r="I35" s="20"/>
      <c r="J35" s="20"/>
      <c r="K35" s="20"/>
      <c r="L35" s="20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17">
    <mergeCell ref="A35:C35"/>
    <mergeCell ref="A33:C33"/>
    <mergeCell ref="D33:E33"/>
    <mergeCell ref="D35:E35"/>
    <mergeCell ref="D34:E34"/>
    <mergeCell ref="A34:C34"/>
    <mergeCell ref="A1:L1"/>
    <mergeCell ref="D32:E32"/>
    <mergeCell ref="A32:C32"/>
    <mergeCell ref="H9:I9"/>
    <mergeCell ref="H7:L7"/>
    <mergeCell ref="H5:L5"/>
    <mergeCell ref="S2:T2"/>
    <mergeCell ref="N3:T3"/>
    <mergeCell ref="A5:D5"/>
    <mergeCell ref="K34:L34"/>
    <mergeCell ref="N2:O2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 E22:F28 B22:C28" xr:uid="{00000000-0002-0000-0300-000000000000}">
      <formula1>0</formula1>
      <formula2>0.999988425925926</formula2>
    </dataValidation>
  </dataValidations>
  <printOptions horizontalCentered="1"/>
  <pageMargins left="0.5" right="0.5" top="0.5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4" name="Check Box 4">
              <controlPr defaultSize="0" autoFill="0" autoLine="0" autoPict="0">
                <anchor moveWithCells="1">
                  <from>
                    <xdr:col>21</xdr:col>
                    <xdr:colOff>30480</xdr:colOff>
                    <xdr:row>3</xdr:row>
                    <xdr:rowOff>236220</xdr:rowOff>
                  </from>
                  <to>
                    <xdr:col>21</xdr:col>
                    <xdr:colOff>601980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5" name="Check Box 5">
              <controlPr defaultSize="0" autoFill="0" autoLine="0" autoPict="0">
                <anchor moveWithCells="1">
                  <from>
                    <xdr:col>21</xdr:col>
                    <xdr:colOff>30480</xdr:colOff>
                    <xdr:row>6</xdr:row>
                    <xdr:rowOff>160020</xdr:rowOff>
                  </from>
                  <to>
                    <xdr:col>21</xdr:col>
                    <xdr:colOff>601980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Weekly</vt:lpstr>
      <vt:lpstr>Biweekly</vt:lpstr>
      <vt:lpstr>Weekly_hmm</vt:lpstr>
      <vt:lpstr>Biweekly_hmm</vt:lpstr>
      <vt:lpstr>Biweekly!Print_Area</vt:lpstr>
      <vt:lpstr>Biweekly_hmm!Print_Area</vt:lpstr>
      <vt:lpstr>Weekly!Print_Area</vt:lpstr>
      <vt:lpstr>Weekly_hmm!Print_Area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2017-02-08T23:01:46Z</cp:lastPrinted>
  <dcterms:created xsi:type="dcterms:W3CDTF">2003-11-23T07:57:29Z</dcterms:created>
  <dcterms:modified xsi:type="dcterms:W3CDTF">2020-12-21T16:07:41Z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2.4.0</vt:lpwstr>
  </property>
</Properties>
</file>