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showInkAnnotation="0" autoCompressPictures="0"/>
  <xr:revisionPtr revIDLastSave="130" documentId="11_9358F202198E88277E197DF239206B8D263E4E04" xr6:coauthVersionLast="47" xr6:coauthVersionMax="47" xr10:uidLastSave="{AA8F5153-4E6A-44C1-B17A-DCC7C8455433}"/>
  <bookViews>
    <workbookView xWindow="-108" yWindow="-108" windowWidth="23256" windowHeight="12456" xr2:uid="{00000000-000D-0000-FFFF-FFFF00000000}"/>
  </bookViews>
  <sheets>
    <sheet name="Sheet1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C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C13" i="1"/>
  <c r="C16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E3" i="1"/>
  <c r="G2" i="1"/>
  <c r="F2" i="1"/>
  <c r="E4" i="1"/>
  <c r="G3" i="1"/>
  <c r="F3" i="1"/>
  <c r="E5" i="1"/>
  <c r="G4" i="1"/>
  <c r="F4" i="1"/>
  <c r="E6" i="1"/>
  <c r="G5" i="1"/>
  <c r="F5" i="1"/>
  <c r="E7" i="1"/>
  <c r="G6" i="1"/>
  <c r="F6" i="1"/>
  <c r="E8" i="1"/>
  <c r="G7" i="1"/>
  <c r="F7" i="1"/>
  <c r="E9" i="1"/>
  <c r="G8" i="1"/>
  <c r="F8" i="1"/>
  <c r="E10" i="1"/>
  <c r="G9" i="1"/>
  <c r="F9" i="1"/>
  <c r="E11" i="1"/>
  <c r="G10" i="1"/>
  <c r="F10" i="1"/>
  <c r="E12" i="1"/>
  <c r="G11" i="1"/>
  <c r="F11" i="1"/>
  <c r="E13" i="1"/>
  <c r="G12" i="1"/>
  <c r="F12" i="1"/>
  <c r="E14" i="1"/>
  <c r="G13" i="1"/>
  <c r="F13" i="1"/>
  <c r="E15" i="1"/>
  <c r="G14" i="1"/>
  <c r="F14" i="1"/>
  <c r="E16" i="1"/>
  <c r="G15" i="1"/>
  <c r="F15" i="1"/>
  <c r="E17" i="1"/>
  <c r="G16" i="1"/>
  <c r="F16" i="1"/>
  <c r="E18" i="1"/>
  <c r="G17" i="1"/>
  <c r="F17" i="1"/>
  <c r="E19" i="1"/>
  <c r="G18" i="1"/>
  <c r="F18" i="1"/>
  <c r="E20" i="1"/>
  <c r="G19" i="1"/>
  <c r="F19" i="1"/>
  <c r="E21" i="1"/>
  <c r="G20" i="1"/>
  <c r="F20" i="1"/>
  <c r="E22" i="1"/>
  <c r="G21" i="1"/>
  <c r="F21" i="1"/>
  <c r="E23" i="1"/>
  <c r="G22" i="1"/>
  <c r="F22" i="1"/>
  <c r="E24" i="1"/>
  <c r="G23" i="1"/>
  <c r="F23" i="1"/>
  <c r="E25" i="1"/>
  <c r="G24" i="1"/>
  <c r="F24" i="1"/>
  <c r="E26" i="1"/>
  <c r="G25" i="1"/>
  <c r="F25" i="1"/>
  <c r="E27" i="1"/>
  <c r="G26" i="1"/>
  <c r="F26" i="1"/>
  <c r="E28" i="1"/>
  <c r="G27" i="1"/>
  <c r="F27" i="1"/>
  <c r="E29" i="1"/>
  <c r="G28" i="1"/>
  <c r="F28" i="1"/>
  <c r="E30" i="1"/>
  <c r="G29" i="1"/>
  <c r="F29" i="1"/>
  <c r="E31" i="1"/>
  <c r="G30" i="1"/>
  <c r="F30" i="1"/>
  <c r="E32" i="1"/>
  <c r="G31" i="1"/>
  <c r="F31" i="1"/>
  <c r="E33" i="1"/>
  <c r="G32" i="1"/>
  <c r="F32" i="1"/>
  <c r="E34" i="1"/>
  <c r="G33" i="1"/>
  <c r="F33" i="1"/>
  <c r="E35" i="1"/>
  <c r="G34" i="1"/>
  <c r="F34" i="1"/>
  <c r="E36" i="1"/>
  <c r="G35" i="1"/>
  <c r="F35" i="1"/>
  <c r="E37" i="1"/>
  <c r="G36" i="1"/>
  <c r="F36" i="1"/>
  <c r="E38" i="1"/>
  <c r="G37" i="1"/>
  <c r="F37" i="1"/>
  <c r="E39" i="1"/>
  <c r="G38" i="1"/>
  <c r="F38" i="1"/>
  <c r="E40" i="1"/>
  <c r="G39" i="1"/>
  <c r="F39" i="1"/>
  <c r="E41" i="1"/>
  <c r="G40" i="1"/>
  <c r="F40" i="1"/>
  <c r="E42" i="1"/>
  <c r="G41" i="1"/>
  <c r="F41" i="1"/>
  <c r="E43" i="1"/>
  <c r="G42" i="1"/>
  <c r="F42" i="1"/>
  <c r="E44" i="1"/>
  <c r="G43" i="1"/>
  <c r="F43" i="1"/>
  <c r="E45" i="1"/>
  <c r="G44" i="1"/>
  <c r="F44" i="1"/>
  <c r="E46" i="1"/>
  <c r="G45" i="1"/>
  <c r="F45" i="1"/>
  <c r="E47" i="1"/>
  <c r="G46" i="1"/>
  <c r="F46" i="1"/>
  <c r="G47" i="1"/>
  <c r="F47" i="1"/>
</calcChain>
</file>

<file path=xl/sharedStrings.xml><?xml version="1.0" encoding="utf-8"?>
<sst xmlns="http://schemas.openxmlformats.org/spreadsheetml/2006/main" count="31" uniqueCount="25">
  <si>
    <t>PART 1:</t>
  </si>
  <si>
    <t>FIXED DEMAND</t>
  </si>
  <si>
    <t xml:space="preserve">Inventory Level Q </t>
  </si>
  <si>
    <t>Order Quantity 2Q</t>
  </si>
  <si>
    <t>Total Cost C(Q)</t>
  </si>
  <si>
    <t>Uncontrollable Input</t>
  </si>
  <si>
    <t>Ordering Cost</t>
  </si>
  <si>
    <t>Unit Cost</t>
  </si>
  <si>
    <t>Parameter</t>
  </si>
  <si>
    <t>Carrying Cost Rate</t>
  </si>
  <si>
    <t xml:space="preserve">Order Cost </t>
  </si>
  <si>
    <t>Inventory Level Prompting an order Q</t>
  </si>
  <si>
    <t>Decision Variable</t>
  </si>
  <si>
    <t>Number of Times to Order N</t>
  </si>
  <si>
    <t>Q * Unit Cost * Carrying Cost Rate</t>
  </si>
  <si>
    <t>Total Cost = Ordering Cost + Holding Cost</t>
  </si>
  <si>
    <t>Objective: to be minimised</t>
  </si>
  <si>
    <t>Analytic Analysis:</t>
  </si>
  <si>
    <t>Total Cost = C(Q) = Ordering Cost + Holding Cost</t>
  </si>
  <si>
    <t>Ordering Cost = 220*(15000/(2Q) = 1,650,000/Q</t>
  </si>
  <si>
    <t>Holding Cost = Q* 80 * 0.18 = 14.4 Q</t>
  </si>
  <si>
    <t>C(Q) = 14.4Q + 1,650,000/Q</t>
  </si>
  <si>
    <t>Demands per year</t>
  </si>
  <si>
    <t>Annually Ordering Cost = Order Cost*N</t>
  </si>
  <si>
    <t>Annually Holding Cost(Opportunity Cost)=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</si>
</sst>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>
    <font>
      <sz val="11"/>
      <color indexed="8"/>
      <name val="Calibri"/>
    </font>
    <font>
      <sz val="11"/>
      <color theme="1"/>
      <name val="Helvetica Neue"/>
      <scheme val="minor"/>
    </font>
    <font>
      <sz val="11"/>
      <color theme="0"/>
      <name val="Helvetica Neue"/>
      <scheme val="minor"/>
    </font>
    <font>
      <b/>
      <sz val="11"/>
      <color rgb="FFFF0000"/>
      <name val="Calibri"/>
    </font>
    <font>
      <b/>
      <sz val="11"/>
      <color rgb="FFFF0000"/>
      <name val="Helvetica Neue"/>
      <scheme val="minor"/>
    </font>
    <font>
      <b/>
      <sz val="10"/>
      <color rgb="FFFF0000"/>
      <name val="Helvetica Neue"/>
      <scheme val="minor"/>
    </font>
    <font>
      <sz val="11"/>
      <color rgb="FF000000"/>
      <name val="Helvetica Neue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9">
    <xf numFmtId="0" fontId="0" fillId="0" borderId="0" applyNumberFormat="0" applyFill="0" applyBorder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NumberFormat="1" applyBorder="1"/>
    <xf numFmtId="49" fontId="0" fillId="0" borderId="4" xfId="0" applyNumberFormat="1" applyBorder="1"/>
    <xf numFmtId="0" fontId="0" fillId="0" borderId="7" xfId="0" applyNumberFormat="1" applyBorder="1"/>
    <xf numFmtId="2" fontId="0" fillId="0" borderId="4" xfId="0" applyNumberFormat="1" applyBorder="1"/>
    <xf numFmtId="0" fontId="0" fillId="0" borderId="10" xfId="0" applyBorder="1"/>
    <xf numFmtId="9" fontId="0" fillId="0" borderId="4" xfId="0" applyNumberFormat="1" applyBorder="1"/>
    <xf numFmtId="0" fontId="0" fillId="0" borderId="1" xfId="0" applyBorder="1"/>
    <xf numFmtId="0" fontId="0" fillId="3" borderId="8" xfId="0" applyFill="1" applyBorder="1"/>
    <xf numFmtId="0" fontId="0" fillId="3" borderId="8" xfId="0" applyNumberFormat="1" applyFill="1" applyBorder="1"/>
    <xf numFmtId="9" fontId="0" fillId="0" borderId="11" xfId="0" applyNumberFormat="1" applyBorder="1"/>
    <xf numFmtId="9" fontId="0" fillId="0" borderId="7" xfId="0" applyNumberFormat="1" applyBorder="1"/>
    <xf numFmtId="9" fontId="0" fillId="0" borderId="12" xfId="0" applyNumberFormat="1" applyBorder="1"/>
    <xf numFmtId="9" fontId="0" fillId="4" borderId="8" xfId="0" applyNumberFormat="1" applyFill="1" applyBorder="1"/>
    <xf numFmtId="9" fontId="0" fillId="0" borderId="3" xfId="0" applyNumberFormat="1" applyBorder="1"/>
    <xf numFmtId="9" fontId="0" fillId="0" borderId="5" xfId="0" applyNumberFormat="1" applyBorder="1"/>
    <xf numFmtId="0" fontId="0" fillId="2" borderId="8" xfId="0" applyNumberFormat="1" applyFill="1" applyBorder="1"/>
    <xf numFmtId="0" fontId="0" fillId="4" borderId="8" xfId="0" applyNumberFormat="1" applyFill="1" applyBorder="1"/>
    <xf numFmtId="0" fontId="0" fillId="0" borderId="6" xfId="0" applyNumberFormat="1" applyBorder="1"/>
    <xf numFmtId="0" fontId="0" fillId="5" borderId="8" xfId="0" applyNumberFormat="1" applyFill="1" applyBorder="1"/>
    <xf numFmtId="0" fontId="0" fillId="0" borderId="11" xfId="0" applyNumberFormat="1" applyBorder="1"/>
    <xf numFmtId="0" fontId="0" fillId="0" borderId="13" xfId="0" applyNumberFormat="1" applyBorder="1"/>
    <xf numFmtId="9" fontId="0" fillId="0" borderId="13" xfId="0" applyNumberFormat="1" applyBorder="1"/>
    <xf numFmtId="9" fontId="0" fillId="0" borderId="6" xfId="0" applyNumberFormat="1" applyBorder="1"/>
    <xf numFmtId="9" fontId="0" fillId="0" borderId="1" xfId="0" applyNumberFormat="1" applyBorder="1"/>
    <xf numFmtId="49" fontId="0" fillId="0" borderId="6" xfId="0" applyNumberFormat="1" applyBorder="1"/>
    <xf numFmtId="0" fontId="0" fillId="0" borderId="3" xfId="0" applyNumberFormat="1" applyBorder="1"/>
    <xf numFmtId="49" fontId="0" fillId="0" borderId="7" xfId="0" applyNumberFormat="1" applyFont="1" applyBorder="1"/>
    <xf numFmtId="49" fontId="0" fillId="0" borderId="4" xfId="0" applyNumberFormat="1" applyFont="1" applyBorder="1"/>
    <xf numFmtId="49" fontId="1" fillId="8" borderId="8" xfId="3" applyNumberFormat="1" applyBorder="1"/>
    <xf numFmtId="49" fontId="0" fillId="2" borderId="8" xfId="0" applyNumberFormat="1" applyFont="1" applyFill="1" applyBorder="1"/>
    <xf numFmtId="49" fontId="1" fillId="13" borderId="8" xfId="8" applyNumberFormat="1" applyBorder="1"/>
    <xf numFmtId="2" fontId="1" fillId="13" borderId="3" xfId="8" applyNumberFormat="1" applyBorder="1"/>
    <xf numFmtId="49" fontId="1" fillId="11" borderId="4" xfId="6" applyNumberFormat="1" applyBorder="1"/>
    <xf numFmtId="49" fontId="3" fillId="14" borderId="2" xfId="0" applyNumberFormat="1" applyFont="1" applyFill="1" applyBorder="1"/>
    <xf numFmtId="0" fontId="0" fillId="14" borderId="8" xfId="0" applyNumberFormat="1" applyFill="1" applyBorder="1"/>
    <xf numFmtId="0" fontId="1" fillId="14" borderId="8" xfId="7" applyNumberFormat="1" applyFill="1" applyBorder="1"/>
    <xf numFmtId="0" fontId="0" fillId="14" borderId="9" xfId="0" applyNumberFormat="1" applyFill="1" applyBorder="1"/>
    <xf numFmtId="49" fontId="3" fillId="0" borderId="4" xfId="0" applyNumberFormat="1" applyFont="1" applyBorder="1"/>
    <xf numFmtId="49" fontId="3" fillId="0" borderId="3" xfId="0" applyNumberFormat="1" applyFont="1" applyBorder="1"/>
    <xf numFmtId="0" fontId="1" fillId="11" borderId="8" xfId="6" applyNumberFormat="1" applyBorder="1"/>
    <xf numFmtId="49" fontId="1" fillId="11" borderId="12" xfId="6" applyNumberFormat="1" applyBorder="1"/>
    <xf numFmtId="49" fontId="6" fillId="6" borderId="2" xfId="1" applyNumberFormat="1" applyFont="1" applyBorder="1"/>
    <xf numFmtId="49" fontId="1" fillId="9" borderId="1" xfId="4" applyNumberFormat="1" applyBorder="1"/>
    <xf numFmtId="49" fontId="1" fillId="12" borderId="4" xfId="7" applyNumberFormat="1" applyBorder="1"/>
    <xf numFmtId="6" fontId="0" fillId="0" borderId="4" xfId="0" applyNumberFormat="1" applyBorder="1"/>
    <xf numFmtId="49" fontId="4" fillId="14" borderId="8" xfId="5" applyNumberFormat="1" applyFont="1" applyFill="1" applyBorder="1" applyAlignment="1">
      <alignment horizontal="center"/>
    </xf>
    <xf numFmtId="0" fontId="4" fillId="14" borderId="8" xfId="5" applyFont="1" applyFill="1" applyBorder="1" applyAlignment="1">
      <alignment horizontal="center"/>
    </xf>
    <xf numFmtId="0" fontId="4" fillId="14" borderId="9" xfId="5" applyFont="1" applyFill="1" applyBorder="1" applyAlignment="1">
      <alignment horizontal="center"/>
    </xf>
    <xf numFmtId="49" fontId="5" fillId="7" borderId="8" xfId="2" applyNumberFormat="1" applyFont="1" applyBorder="1" applyAlignment="1">
      <alignment horizontal="center"/>
    </xf>
    <xf numFmtId="0" fontId="5" fillId="7" borderId="8" xfId="2" applyFont="1" applyBorder="1" applyAlignment="1">
      <alignment horizontal="center"/>
    </xf>
  </cellXfs>
  <cellStyles count="9">
    <cellStyle name="20% - Accent4" xfId="5" builtinId="42"/>
    <cellStyle name="60% - Accent1" xfId="2" builtinId="32"/>
    <cellStyle name="60% - Accent2" xfId="3" builtinId="36"/>
    <cellStyle name="60% - Accent3" xfId="4" builtinId="40"/>
    <cellStyle name="60% - Accent4" xfId="6" builtinId="44"/>
    <cellStyle name="60% - Accent5" xfId="7" builtinId="48"/>
    <cellStyle name="60% - Accent6" xfId="8" builtinId="52"/>
    <cellStyle name="Accent1" xfId="1" builtinId="29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C2E5"/>
      <rgbColor rgb="FFAAAAAA"/>
      <rgbColor rgb="FFFFD965"/>
      <rgbColor rgb="FFBDD6EE"/>
      <rgbColor rgb="FFF4B083"/>
      <rgbColor rgb="FFA9CD90"/>
      <rgbColor rgb="FFFFFFFF"/>
      <rgbColor rgb="FFD8D8D8"/>
      <rgbColor rgb="FF595959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i="0" u="none" strike="noStrike">
                <a:solidFill>
                  <a:srgbClr val="00206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Total Cost VS Inventory Level</a:t>
            </a:r>
          </a:p>
        </c:rich>
      </c:tx>
      <c:layout>
        <c:manualLayout>
          <c:xMode val="edge"/>
          <c:yMode val="edge"/>
          <c:x val="0.31445312233685613"/>
          <c:y val="4.399557411452845E-3"/>
          <c:w val="0.36614600000000003"/>
          <c:h val="0.104519"/>
        </c:manualLayout>
      </c:layout>
      <c:overlay val="1"/>
      <c:spPr>
        <a:solidFill>
          <a:srgbClr val="B4C6E7"/>
        </a:solidFill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17257902871898E-2"/>
          <c:y val="9.1320262144337361E-2"/>
          <c:w val="0.88715900000000003"/>
          <c:h val="0.65603500000000003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Order Quantity 2Q</c:v>
                </c:pt>
              </c:strCache>
            </c:strRef>
          </c:tx>
          <c:spPr>
            <a:ln w="28575">
              <a:solidFill>
                <a:srgbClr val="002060"/>
              </a:solidFill>
              <a:prstDash val="solid"/>
            </a:ln>
            <a:effectLst/>
          </c:spPr>
          <c:marker>
            <c:symbol val="none"/>
          </c:marker>
          <c:cat>
            <c:strLit>
              <c:ptCount val="4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</c:strLit>
          </c:cat>
          <c:val>
            <c:numRef>
              <c:f>Sheet1!$F$2:$F$47</c:f>
              <c:numCache>
                <c:formatCode>General</c:formatCode>
                <c:ptCount val="46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360</c:v>
                </c:pt>
                <c:pt idx="5">
                  <c:v>400</c:v>
                </c:pt>
                <c:pt idx="6">
                  <c:v>440</c:v>
                </c:pt>
                <c:pt idx="7">
                  <c:v>480</c:v>
                </c:pt>
                <c:pt idx="8">
                  <c:v>520</c:v>
                </c:pt>
                <c:pt idx="9">
                  <c:v>560</c:v>
                </c:pt>
                <c:pt idx="10">
                  <c:v>600</c:v>
                </c:pt>
                <c:pt idx="11">
                  <c:v>640</c:v>
                </c:pt>
                <c:pt idx="12">
                  <c:v>680</c:v>
                </c:pt>
                <c:pt idx="13">
                  <c:v>720</c:v>
                </c:pt>
                <c:pt idx="14">
                  <c:v>760</c:v>
                </c:pt>
                <c:pt idx="15">
                  <c:v>800</c:v>
                </c:pt>
                <c:pt idx="16">
                  <c:v>840</c:v>
                </c:pt>
                <c:pt idx="17">
                  <c:v>880</c:v>
                </c:pt>
                <c:pt idx="18">
                  <c:v>920</c:v>
                </c:pt>
                <c:pt idx="19">
                  <c:v>960</c:v>
                </c:pt>
                <c:pt idx="20">
                  <c:v>1000</c:v>
                </c:pt>
                <c:pt idx="21">
                  <c:v>1040</c:v>
                </c:pt>
                <c:pt idx="22">
                  <c:v>1080</c:v>
                </c:pt>
                <c:pt idx="23">
                  <c:v>1120</c:v>
                </c:pt>
                <c:pt idx="24">
                  <c:v>1160</c:v>
                </c:pt>
                <c:pt idx="25">
                  <c:v>1200</c:v>
                </c:pt>
                <c:pt idx="26">
                  <c:v>1240</c:v>
                </c:pt>
                <c:pt idx="27">
                  <c:v>1280</c:v>
                </c:pt>
                <c:pt idx="28">
                  <c:v>1320</c:v>
                </c:pt>
                <c:pt idx="29">
                  <c:v>1360</c:v>
                </c:pt>
                <c:pt idx="30">
                  <c:v>1400</c:v>
                </c:pt>
                <c:pt idx="31">
                  <c:v>1440</c:v>
                </c:pt>
                <c:pt idx="32">
                  <c:v>1480</c:v>
                </c:pt>
                <c:pt idx="33">
                  <c:v>1520</c:v>
                </c:pt>
                <c:pt idx="34">
                  <c:v>1560</c:v>
                </c:pt>
                <c:pt idx="35">
                  <c:v>1600</c:v>
                </c:pt>
                <c:pt idx="36">
                  <c:v>1640</c:v>
                </c:pt>
                <c:pt idx="37">
                  <c:v>1680</c:v>
                </c:pt>
                <c:pt idx="38">
                  <c:v>1720</c:v>
                </c:pt>
                <c:pt idx="39">
                  <c:v>1760</c:v>
                </c:pt>
                <c:pt idx="40">
                  <c:v>1800</c:v>
                </c:pt>
                <c:pt idx="41">
                  <c:v>1840</c:v>
                </c:pt>
                <c:pt idx="42">
                  <c:v>1880</c:v>
                </c:pt>
                <c:pt idx="43">
                  <c:v>1920</c:v>
                </c:pt>
                <c:pt idx="44">
                  <c:v>1960</c:v>
                </c:pt>
                <c:pt idx="4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B-494D-820B-8919E872FC6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Total Cost C(Q)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cat>
            <c:strLit>
              <c:ptCount val="4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</c:strLit>
          </c:cat>
          <c:val>
            <c:numRef>
              <c:f>Sheet1!$G$2:$G$47</c:f>
              <c:numCache>
                <c:formatCode>General</c:formatCode>
                <c:ptCount val="46"/>
                <c:pt idx="0">
                  <c:v>17940</c:v>
                </c:pt>
                <c:pt idx="1">
                  <c:v>15588</c:v>
                </c:pt>
                <c:pt idx="2">
                  <c:v>13896</c:v>
                </c:pt>
                <c:pt idx="3">
                  <c:v>12644</c:v>
                </c:pt>
                <c:pt idx="4">
                  <c:v>11832</c:v>
                </c:pt>
                <c:pt idx="5">
                  <c:v>11240</c:v>
                </c:pt>
                <c:pt idx="6">
                  <c:v>10868</c:v>
                </c:pt>
                <c:pt idx="7">
                  <c:v>10496</c:v>
                </c:pt>
                <c:pt idx="8">
                  <c:v>10124</c:v>
                </c:pt>
                <c:pt idx="9">
                  <c:v>9972</c:v>
                </c:pt>
                <c:pt idx="10">
                  <c:v>9820</c:v>
                </c:pt>
                <c:pt idx="11">
                  <c:v>9888</c:v>
                </c:pt>
                <c:pt idx="12">
                  <c:v>9956</c:v>
                </c:pt>
                <c:pt idx="13">
                  <c:v>9804</c:v>
                </c:pt>
                <c:pt idx="14">
                  <c:v>9872</c:v>
                </c:pt>
                <c:pt idx="15">
                  <c:v>9940</c:v>
                </c:pt>
                <c:pt idx="16">
                  <c:v>10008</c:v>
                </c:pt>
                <c:pt idx="17">
                  <c:v>10296</c:v>
                </c:pt>
                <c:pt idx="18">
                  <c:v>10364</c:v>
                </c:pt>
                <c:pt idx="19">
                  <c:v>10432</c:v>
                </c:pt>
                <c:pt idx="20">
                  <c:v>10500</c:v>
                </c:pt>
                <c:pt idx="21">
                  <c:v>10788</c:v>
                </c:pt>
                <c:pt idx="22">
                  <c:v>10856</c:v>
                </c:pt>
                <c:pt idx="23">
                  <c:v>11144</c:v>
                </c:pt>
                <c:pt idx="24">
                  <c:v>11212</c:v>
                </c:pt>
                <c:pt idx="25">
                  <c:v>11500</c:v>
                </c:pt>
                <c:pt idx="26">
                  <c:v>11788</c:v>
                </c:pt>
                <c:pt idx="27">
                  <c:v>11856</c:v>
                </c:pt>
                <c:pt idx="28">
                  <c:v>12143.999999999998</c:v>
                </c:pt>
                <c:pt idx="29">
                  <c:v>12431.999999999998</c:v>
                </c:pt>
                <c:pt idx="30">
                  <c:v>12499.999999999998</c:v>
                </c:pt>
                <c:pt idx="31">
                  <c:v>12787.999999999998</c:v>
                </c:pt>
                <c:pt idx="32">
                  <c:v>13075.999999999998</c:v>
                </c:pt>
                <c:pt idx="33">
                  <c:v>13143.999999999998</c:v>
                </c:pt>
                <c:pt idx="34">
                  <c:v>13431.999999999998</c:v>
                </c:pt>
                <c:pt idx="35">
                  <c:v>13719.999999999998</c:v>
                </c:pt>
                <c:pt idx="36">
                  <c:v>14007.999999999998</c:v>
                </c:pt>
                <c:pt idx="37">
                  <c:v>14075.999999999998</c:v>
                </c:pt>
                <c:pt idx="38">
                  <c:v>14363.999999999998</c:v>
                </c:pt>
                <c:pt idx="39">
                  <c:v>14651.999999999998</c:v>
                </c:pt>
                <c:pt idx="40">
                  <c:v>14939.999999999998</c:v>
                </c:pt>
                <c:pt idx="41">
                  <c:v>15227.999999999998</c:v>
                </c:pt>
                <c:pt idx="42">
                  <c:v>15295.999999999998</c:v>
                </c:pt>
                <c:pt idx="43">
                  <c:v>15583.999999999998</c:v>
                </c:pt>
                <c:pt idx="44">
                  <c:v>15871.999999999998</c:v>
                </c:pt>
                <c:pt idx="45">
                  <c:v>16159.999999999998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B-494D-820B-8919E872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>
                    <a:solidFill>
                      <a:srgbClr val="595959"/>
                    </a:solidFill>
                    <a:latin typeface="Calibri"/>
                  </a:rPr>
                  <a:t>Order Quantity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>
                    <a:solidFill>
                      <a:srgbClr val="595959"/>
                    </a:solidFill>
                    <a:latin typeface="Calibri"/>
                  </a:rPr>
                  <a:t> Total Cost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9155799999999998"/>
          <c:y val="0.94812099999999999"/>
          <c:w val="0.41403699999999999"/>
          <c:h val="5.18790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200400</xdr:colOff>
      <xdr:row>25</xdr:row>
      <xdr:rowOff>71066</xdr:rowOff>
    </xdr:from>
    <xdr:to>
      <xdr:col>33</xdr:col>
      <xdr:colOff>457335</xdr:colOff>
      <xdr:row>41</xdr:row>
      <xdr:rowOff>31640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7"/>
  <sheetViews>
    <sheetView showGridLines="0" tabSelected="1" topLeftCell="S1" workbookViewId="0">
      <selection activeCell="J1" sqref="J1:J1048576"/>
    </sheetView>
  </sheetViews>
  <sheetFormatPr defaultColWidth="8.88671875" defaultRowHeight="14.4" customHeight="1"/>
  <cols>
    <col min="1" max="1" width="8.88671875" style="1" customWidth="1"/>
    <col min="2" max="2" width="46.44140625" style="1" customWidth="1"/>
    <col min="3" max="3" width="14.6640625" style="1" customWidth="1"/>
    <col min="4" max="4" width="28.33203125" style="1" customWidth="1"/>
    <col min="5" max="5" width="24.44140625" style="1" customWidth="1"/>
    <col min="6" max="6" width="25.109375" style="1" customWidth="1"/>
    <col min="7" max="7" width="21.109375" style="1" customWidth="1"/>
    <col min="8" max="10" width="8.88671875" style="1" customWidth="1"/>
    <col min="11" max="11" width="2.44140625" style="1" customWidth="1"/>
    <col min="12" max="35" width="8.88671875" style="1" customWidth="1"/>
    <col min="36" max="16384" width="8.88671875" style="1"/>
  </cols>
  <sheetData>
    <row r="1" spans="1:34" ht="14.4" customHeight="1">
      <c r="A1" s="49" t="s">
        <v>0</v>
      </c>
      <c r="B1" s="48" t="s">
        <v>1</v>
      </c>
      <c r="C1" s="2"/>
      <c r="D1" s="3"/>
      <c r="E1" s="40" t="s">
        <v>2</v>
      </c>
      <c r="F1" s="40" t="s">
        <v>3</v>
      </c>
      <c r="G1" s="40" t="s">
        <v>4</v>
      </c>
      <c r="H1" s="2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4.4" customHeight="1">
      <c r="A2" s="6"/>
      <c r="B2" s="33" t="s">
        <v>22</v>
      </c>
      <c r="C2" s="51">
        <v>15000</v>
      </c>
      <c r="D2" s="44" t="s">
        <v>5</v>
      </c>
      <c r="E2" s="9">
        <v>100</v>
      </c>
      <c r="F2" s="9">
        <f t="shared" ref="F2:F47" si="0">E2*2</f>
        <v>200</v>
      </c>
      <c r="G2" s="9">
        <f t="shared" ref="G2:G47" si="1">$C$5*ROUNDUP($C$2/(2*E2),0)+$C$3*$C$4*E2</f>
        <v>17940</v>
      </c>
      <c r="H2" s="3"/>
      <c r="I2" s="3"/>
      <c r="J2" s="3"/>
      <c r="K2" s="3"/>
      <c r="L2" s="3"/>
      <c r="M2" s="4"/>
      <c r="N2" s="52" t="s">
        <v>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ht="14.4" customHeight="1">
      <c r="A3" s="3"/>
      <c r="B3" s="34" t="s">
        <v>7</v>
      </c>
      <c r="C3" s="10">
        <v>80</v>
      </c>
      <c r="D3" s="44" t="s">
        <v>8</v>
      </c>
      <c r="E3" s="7">
        <f t="shared" ref="E3:E47" si="2">E2+20</f>
        <v>120</v>
      </c>
      <c r="F3" s="7">
        <f t="shared" si="0"/>
        <v>240</v>
      </c>
      <c r="G3" s="7">
        <f t="shared" si="1"/>
        <v>15588</v>
      </c>
      <c r="H3" s="3"/>
      <c r="I3" s="3"/>
      <c r="J3" s="3"/>
      <c r="K3" s="3"/>
      <c r="L3" s="3"/>
      <c r="M3" s="5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4" customHeight="1">
      <c r="A4" s="3"/>
      <c r="B4" s="34" t="s">
        <v>9</v>
      </c>
      <c r="C4" s="12">
        <v>0.18</v>
      </c>
      <c r="D4" s="44" t="s">
        <v>8</v>
      </c>
      <c r="E4" s="7">
        <f t="shared" si="2"/>
        <v>140</v>
      </c>
      <c r="F4" s="7">
        <f t="shared" si="0"/>
        <v>280</v>
      </c>
      <c r="G4" s="7">
        <f t="shared" si="1"/>
        <v>13896</v>
      </c>
      <c r="H4" s="3"/>
      <c r="I4" s="3"/>
      <c r="J4" s="3"/>
      <c r="K4" s="3"/>
      <c r="L4" s="13"/>
      <c r="M4" s="14"/>
      <c r="N4" s="41">
        <v>210</v>
      </c>
      <c r="O4" s="41">
        <v>211</v>
      </c>
      <c r="P4" s="41">
        <v>212</v>
      </c>
      <c r="Q4" s="41">
        <v>213</v>
      </c>
      <c r="R4" s="41">
        <v>214</v>
      </c>
      <c r="S4" s="41">
        <v>215</v>
      </c>
      <c r="T4" s="41">
        <v>216</v>
      </c>
      <c r="U4" s="41">
        <v>217</v>
      </c>
      <c r="V4" s="41">
        <v>218</v>
      </c>
      <c r="W4" s="42">
        <v>219</v>
      </c>
      <c r="X4" s="41">
        <v>220</v>
      </c>
      <c r="Y4" s="41">
        <v>221</v>
      </c>
      <c r="Z4" s="41">
        <v>222</v>
      </c>
      <c r="AA4" s="41">
        <v>223</v>
      </c>
      <c r="AB4" s="41">
        <v>224</v>
      </c>
      <c r="AC4" s="41">
        <v>225</v>
      </c>
      <c r="AD4" s="41">
        <v>226</v>
      </c>
      <c r="AE4" s="41">
        <v>227</v>
      </c>
      <c r="AF4" s="41">
        <v>228</v>
      </c>
      <c r="AG4" s="41">
        <v>229</v>
      </c>
      <c r="AH4" s="43">
        <v>230</v>
      </c>
    </row>
    <row r="5" spans="1:34" ht="14.4" customHeight="1">
      <c r="A5" s="3"/>
      <c r="B5" s="34" t="s">
        <v>10</v>
      </c>
      <c r="C5" s="10">
        <v>220</v>
      </c>
      <c r="D5" s="44" t="s">
        <v>8</v>
      </c>
      <c r="E5" s="7">
        <f t="shared" si="2"/>
        <v>160</v>
      </c>
      <c r="F5" s="7">
        <f t="shared" si="0"/>
        <v>320</v>
      </c>
      <c r="G5" s="7">
        <f t="shared" si="1"/>
        <v>12644</v>
      </c>
      <c r="H5" s="3"/>
      <c r="I5" s="3"/>
      <c r="J5" s="3"/>
      <c r="K5" s="4"/>
      <c r="L5" s="55" t="s">
        <v>7</v>
      </c>
      <c r="M5" s="15">
        <v>70</v>
      </c>
      <c r="N5" s="16">
        <f>$N$4*ROUNDUP($C$2/$C$9,0)+$M$5*$C$4*$C$8</f>
        <v>8916.5999999999985</v>
      </c>
      <c r="O5" s="17">
        <f>$O$4*ROUNDUP($C$2/$C$9,0)+$M$5*$C$4*$C$8</f>
        <v>8938.5999999999985</v>
      </c>
      <c r="P5" s="17">
        <f>$P$4*ROUNDUP($C$2/$C$9,0)+$M$5*$C$4*$C$8</f>
        <v>8960.5999999999985</v>
      </c>
      <c r="Q5" s="17">
        <f>$Q$4*ROUNDUP($C$2/$C$9,0)+$M$5*$C$4*$C$8</f>
        <v>8982.5999999999985</v>
      </c>
      <c r="R5" s="17">
        <f>$R$4*ROUNDUP($C$2/$C$9,0)+$M$5*$C$4*$C$8</f>
        <v>9004.5999999999985</v>
      </c>
      <c r="S5" s="17">
        <f>$S$4*ROUNDUP($C$2/$C$9,0)+$M$5*$C$4*$C$8</f>
        <v>9026.5999999999985</v>
      </c>
      <c r="T5" s="17">
        <f>$T$4*ROUNDUP($C$2/$C$9,0)+$M$5*$C$4*$C$8</f>
        <v>9048.5999999999985</v>
      </c>
      <c r="U5" s="17">
        <f>$U$4*ROUNDUP($C$2/$C$9,0)+$M$5*$C$4*$C$8</f>
        <v>9070.5999999999985</v>
      </c>
      <c r="V5" s="17">
        <f>$V$4*ROUNDUP($C$2/$C$9,0)+$M$5*$C$4*$C$8</f>
        <v>9092.5999999999985</v>
      </c>
      <c r="W5" s="18">
        <f>$W$4*ROUNDUP($C$2/$C$9,0)+$M$5*$C$4*$C$8</f>
        <v>9114.5999999999985</v>
      </c>
      <c r="X5" s="19">
        <f>$X$4*ROUNDUP($C$2/$C$9,0)+$M$5*$C$4*$C$8</f>
        <v>9136.5999999999985</v>
      </c>
      <c r="Y5" s="16">
        <f>$Y$4*ROUNDUP($C$2/$C$9,0)+$M$5*$C$4*$C$8</f>
        <v>9158.5999999999985</v>
      </c>
      <c r="Z5" s="17">
        <f>$Z$4*ROUNDUP($C$2/$C$9,0)+$M$5*$C$4*$C$8</f>
        <v>9180.5999999999985</v>
      </c>
      <c r="AA5" s="17">
        <f>$AA$4*ROUNDUP($C$2/$C$9,0)+$M$5*$C$4*$C$8</f>
        <v>9202.5999999999985</v>
      </c>
      <c r="AB5" s="17">
        <f>$AB$4*ROUNDUP($C$2/$C$9,0)+$M$5*$C$4*$C$8</f>
        <v>9224.5999999999985</v>
      </c>
      <c r="AC5" s="17">
        <f>$AC$4*ROUNDUP($C$2/$C$9,0)+$M$5*$C$4*$C$8</f>
        <v>9246.5999999999985</v>
      </c>
      <c r="AD5" s="17">
        <f>$AD$4*ROUNDUP($C$2/$C$9,0)+$M$5*$C$4*$C$8</f>
        <v>9268.5999999999985</v>
      </c>
      <c r="AE5" s="17">
        <f>$AE$4*ROUNDUP($C$2/$C$9,0)+$M$5*$C$4*$C$8</f>
        <v>9290.5999999999985</v>
      </c>
      <c r="AF5" s="17">
        <f>$AF$4*ROUNDUP($C$2/$C$9,0)+$M$5*$C$4*$C$8</f>
        <v>9312.5999999999985</v>
      </c>
      <c r="AG5" s="17">
        <f>$AG$4*ROUNDUP($C$2/$C$9,0)+$M$5*$C$4*$C$8</f>
        <v>9334.5999999999985</v>
      </c>
      <c r="AH5" s="17">
        <f>$AH$4*ROUNDUP($C$2/$C$9,0)+$M$5*$C$4*$C$8</f>
        <v>9356.5999999999985</v>
      </c>
    </row>
    <row r="6" spans="1:34" ht="14.4" customHeight="1">
      <c r="A6" s="3"/>
      <c r="B6" s="3"/>
      <c r="C6" s="3"/>
      <c r="D6" s="3"/>
      <c r="E6" s="7">
        <f t="shared" si="2"/>
        <v>180</v>
      </c>
      <c r="F6" s="7">
        <f t="shared" si="0"/>
        <v>360</v>
      </c>
      <c r="G6" s="7">
        <f t="shared" si="1"/>
        <v>11832</v>
      </c>
      <c r="H6" s="3"/>
      <c r="I6" s="3"/>
      <c r="J6" s="3"/>
      <c r="K6" s="4"/>
      <c r="L6" s="56"/>
      <c r="M6" s="15">
        <v>71</v>
      </c>
      <c r="N6" s="20">
        <f>$N$4*ROUNDUP($C$2/$C$9,0)+$M$6*$C$4*$C$8</f>
        <v>8977.98</v>
      </c>
      <c r="O6" s="12">
        <f>$O$4*ROUNDUP($C$2/$C$9,0)+$M$6*$C$4*$C$8</f>
        <v>8999.98</v>
      </c>
      <c r="P6" s="12">
        <f>$P$4*ROUNDUP($C$2/$C$9,0)+$M$6*$C$4*$C$8</f>
        <v>9021.98</v>
      </c>
      <c r="Q6" s="12">
        <f>$Q$4*ROUNDUP($C$2/$C$9,0)+$M$6*$C$4*$C$8</f>
        <v>9043.98</v>
      </c>
      <c r="R6" s="12">
        <f>$R$4*ROUNDUP($C$2/$C$9,0)+$M$6*$C$4*$C$8</f>
        <v>9065.98</v>
      </c>
      <c r="S6" s="12">
        <f>$S$4*ROUNDUP($C$2/$C$9,0)+$M$6*$C$4*$C$8</f>
        <v>9087.98</v>
      </c>
      <c r="T6" s="12">
        <f>$T$4*ROUNDUP($C$2/$C$9,0)+$M$6*$C$4*$C$8</f>
        <v>9109.98</v>
      </c>
      <c r="U6" s="12">
        <f>$U$4*ROUNDUP($C$2/$C$9,0)+$M$6*$C$4*$C$8</f>
        <v>9131.98</v>
      </c>
      <c r="V6" s="12">
        <f>$V$4*ROUNDUP($C$2/$C$9,0)+$M$6*$C$4*$C$8</f>
        <v>9153.98</v>
      </c>
      <c r="W6" s="21">
        <f>$W$4*ROUNDUP($C$2/$C$9,0)+$M$6*$C$4*$C$8</f>
        <v>9175.98</v>
      </c>
      <c r="X6" s="19">
        <f>$X$4*ROUNDUP($C$2/$C$9,0)+$M$6*$C$4*$C$8</f>
        <v>9197.98</v>
      </c>
      <c r="Y6" s="20">
        <f>$Y$4*ROUNDUP($C$2/$C$9,0)+$M$6*$C$4*$C$8</f>
        <v>9219.98</v>
      </c>
      <c r="Z6" s="12">
        <f>$Z$4*ROUNDUP($C$2/$C$9,0)+$M$6*$C$4*$C$8</f>
        <v>9241.98</v>
      </c>
      <c r="AA6" s="12">
        <f>$AA$4*ROUNDUP($C$2/$C$9,0)+$M$6*$C$4*$C$8</f>
        <v>9263.98</v>
      </c>
      <c r="AB6" s="12">
        <f>$AB$4*ROUNDUP($C$2/$C$9,0)+$M$6*$C$4*$C$8</f>
        <v>9285.98</v>
      </c>
      <c r="AC6" s="12">
        <f>$AC$4*ROUNDUP($C$2/$C$9,0)+$M$6*$C$4*$C$8</f>
        <v>9307.98</v>
      </c>
      <c r="AD6" s="12">
        <f>$AD$4*ROUNDUP($C$2/$C$9,0)+$M$6*$C$4*$C$8</f>
        <v>9329.98</v>
      </c>
      <c r="AE6" s="12">
        <f>$AE$4*ROUNDUP($C$2/$C$9,0)+$M$6*$C$4*$C$8</f>
        <v>9351.98</v>
      </c>
      <c r="AF6" s="12">
        <f>$AF$4*ROUNDUP($C$2/$C$9,0)+$M$6*$C$4*$C$8</f>
        <v>9373.98</v>
      </c>
      <c r="AG6" s="12">
        <f>$AG$4*ROUNDUP($C$2/$C$9,0)+$M$6*$C$4*$C$8</f>
        <v>9395.98</v>
      </c>
      <c r="AH6" s="12">
        <f>$AH$4*ROUNDUP($C$2/$C$9,0)+$M$6*$C$4*$C$8</f>
        <v>9417.98</v>
      </c>
    </row>
    <row r="7" spans="1:34" ht="14.4" customHeight="1">
      <c r="A7" s="3"/>
      <c r="B7" s="5"/>
      <c r="C7" s="5"/>
      <c r="D7" s="3"/>
      <c r="E7" s="7">
        <f t="shared" si="2"/>
        <v>200</v>
      </c>
      <c r="F7" s="7">
        <f t="shared" si="0"/>
        <v>400</v>
      </c>
      <c r="G7" s="7">
        <f t="shared" si="1"/>
        <v>11240</v>
      </c>
      <c r="H7" s="3"/>
      <c r="I7" s="3"/>
      <c r="J7" s="3"/>
      <c r="K7" s="4"/>
      <c r="L7" s="56"/>
      <c r="M7" s="15">
        <v>72</v>
      </c>
      <c r="N7" s="20">
        <f>$N$4*ROUNDUP($C$2/$C$9,0)+$M$7*$C$4*$C$8</f>
        <v>9039.36</v>
      </c>
      <c r="O7" s="12">
        <f>$O$4*ROUNDUP($C$2/$C$9,0)+$M$7*$C$4*$C$8</f>
        <v>9061.36</v>
      </c>
      <c r="P7" s="12">
        <f>$P$4*ROUNDUP($C$2/$C$9,0)+$M$7*$C$4*$C$8</f>
        <v>9083.36</v>
      </c>
      <c r="Q7" s="12">
        <f>$Q$4*ROUNDUP($C$2/$C$9,0)+$M$7*$C$4*$C$8</f>
        <v>9105.36</v>
      </c>
      <c r="R7" s="12">
        <f>$R$4*ROUNDUP($C$2/$C$9,0)+$M$7*$C$4*$C$8</f>
        <v>9127.36</v>
      </c>
      <c r="S7" s="12">
        <f>$S$4*ROUNDUP($C$2/$C$9,0)+$M$7*$C$4*$C$8</f>
        <v>9149.36</v>
      </c>
      <c r="T7" s="12">
        <f>$T$4*ROUNDUP($C$2/$C$9,0)+$M$7*$C$4*$C$8</f>
        <v>9171.36</v>
      </c>
      <c r="U7" s="12">
        <f>$U$4*ROUNDUP($C$2/$C$9,0)+$M$7*$C$4*$C$8</f>
        <v>9193.36</v>
      </c>
      <c r="V7" s="12">
        <f>$V$4*ROUNDUP($C$2/$C$9,0)+$M$7*$C$4*$C$8</f>
        <v>9215.36</v>
      </c>
      <c r="W7" s="21">
        <f>$W$4*ROUNDUP($C$2/$C$9,0)+$M$7*$C$4*$C$8</f>
        <v>9237.36</v>
      </c>
      <c r="X7" s="19">
        <f>$X$4*ROUNDUP($C$2/$C$9,0)+$M$7*$C$4*$C$8</f>
        <v>9259.36</v>
      </c>
      <c r="Y7" s="20">
        <f>$Y$4*ROUNDUP($C$2/$C$9,0)+$M$7*$C$4*$C$8</f>
        <v>9281.36</v>
      </c>
      <c r="Z7" s="12">
        <f>$Z$4*ROUNDUP($C$2/$C$9,0)+$M$7*$C$4*$C$8</f>
        <v>9303.36</v>
      </c>
      <c r="AA7" s="12">
        <f>$AA$4*ROUNDUP($C$2/$C$9,0)+$M$7*$C$4*$C$8</f>
        <v>9325.36</v>
      </c>
      <c r="AB7" s="12">
        <f>$AB$4*ROUNDUP($C$2/$C$9,0)+$M$7*$C$4*$C$8</f>
        <v>9347.36</v>
      </c>
      <c r="AC7" s="12">
        <f>$AC$4*ROUNDUP($C$2/$C$9,0)+$M$7*$C$4*$C$8</f>
        <v>9369.36</v>
      </c>
      <c r="AD7" s="12">
        <f>$AD$4*ROUNDUP($C$2/$C$9,0)+$M$7*$C$4*$C$8</f>
        <v>9391.36</v>
      </c>
      <c r="AE7" s="12">
        <f>$AE$4*ROUNDUP($C$2/$C$9,0)+$M$7*$C$4*$C$8</f>
        <v>9413.36</v>
      </c>
      <c r="AF7" s="12">
        <f>$AF$4*ROUNDUP($C$2/$C$9,0)+$M$7*$C$4*$C$8</f>
        <v>9435.36</v>
      </c>
      <c r="AG7" s="12">
        <f>$AG$4*ROUNDUP($C$2/$C$9,0)+$M$7*$C$4*$C$8</f>
        <v>9457.36</v>
      </c>
      <c r="AH7" s="12">
        <f>$AH$4*ROUNDUP($C$2/$C$9,0)+$M$7*$C$4*$C$8</f>
        <v>9479.36</v>
      </c>
    </row>
    <row r="8" spans="1:34" ht="14.4" customHeight="1">
      <c r="A8" s="3"/>
      <c r="B8" s="36" t="s">
        <v>11</v>
      </c>
      <c r="C8" s="22">
        <v>341</v>
      </c>
      <c r="D8" s="45" t="s">
        <v>12</v>
      </c>
      <c r="E8" s="7">
        <f t="shared" si="2"/>
        <v>220</v>
      </c>
      <c r="F8" s="7">
        <f t="shared" si="0"/>
        <v>440</v>
      </c>
      <c r="G8" s="7">
        <f t="shared" si="1"/>
        <v>10868</v>
      </c>
      <c r="H8" s="3"/>
      <c r="I8" s="3"/>
      <c r="J8" s="3"/>
      <c r="K8" s="4"/>
      <c r="L8" s="56"/>
      <c r="M8" s="15">
        <v>73</v>
      </c>
      <c r="N8" s="20">
        <f>$N$4*ROUNDUP($C$2/$C$9,0)+$M$8*$C$4*$C$8</f>
        <v>9100.74</v>
      </c>
      <c r="O8" s="12">
        <f>$O$4*ROUNDUP($C$2/$C$9,0)+$M$8*$C$4*$C$8</f>
        <v>9122.74</v>
      </c>
      <c r="P8" s="12">
        <f>$P$4*ROUNDUP($C$2/$C$9,0)+$M$8*$C$4*$C$8</f>
        <v>9144.74</v>
      </c>
      <c r="Q8" s="12">
        <f>$Q$4*ROUNDUP($C$2/$C$9,0)+$M$8*$C$4*$C$8</f>
        <v>9166.74</v>
      </c>
      <c r="R8" s="12">
        <f>$R$4*ROUNDUP($C$2/$C$9,0)+$M$8*$C$4*$C$8</f>
        <v>9188.74</v>
      </c>
      <c r="S8" s="12">
        <f>$S$4*ROUNDUP($C$2/$C$9,0)+$M$8*$C$4*$C$8</f>
        <v>9210.74</v>
      </c>
      <c r="T8" s="12">
        <f>$T$4*ROUNDUP($C$2/$C$9,0)+$M$8*$C$4*$C$8</f>
        <v>9232.74</v>
      </c>
      <c r="U8" s="12">
        <f>$U$4*ROUNDUP($C$2/$C$9,0)+$M$8*$C$4*$C$8</f>
        <v>9254.74</v>
      </c>
      <c r="V8" s="12">
        <f>$V$4*ROUNDUP($C$2/$C$9,0)+$M$8*$C$4*$C$8</f>
        <v>9276.74</v>
      </c>
      <c r="W8" s="21">
        <f>$W$4*ROUNDUP($C$2/$C$9,0)+$M$8*$C$4*$C$8</f>
        <v>9298.74</v>
      </c>
      <c r="X8" s="19">
        <f>$X$4*ROUNDUP($C$2/$C$9,0)+$M$8*$C$4*$C$8</f>
        <v>9320.74</v>
      </c>
      <c r="Y8" s="20">
        <f>$Y$4*ROUNDUP($C$2/$C$9,0)+$M$8*$C$4*$C$8</f>
        <v>9342.74</v>
      </c>
      <c r="Z8" s="12">
        <f>$Z$4*ROUNDUP($C$2/$C$9,0)+$M$8*$C$4*$C$8</f>
        <v>9364.74</v>
      </c>
      <c r="AA8" s="12">
        <f>$AA$4*ROUNDUP($C$2/$C$9,0)+$M$8*$C$4*$C$8</f>
        <v>9386.74</v>
      </c>
      <c r="AB8" s="12">
        <f>$AB$4*ROUNDUP($C$2/$C$9,0)+$M$8*$C$4*$C$8</f>
        <v>9408.74</v>
      </c>
      <c r="AC8" s="12">
        <f>$AC$4*ROUNDUP($C$2/$C$9,0)+$M$8*$C$4*$C$8</f>
        <v>9430.74</v>
      </c>
      <c r="AD8" s="12">
        <f>$AD$4*ROUNDUP($C$2/$C$9,0)+$M$8*$C$4*$C$8</f>
        <v>9452.74</v>
      </c>
      <c r="AE8" s="12">
        <f>$AE$4*ROUNDUP($C$2/$C$9,0)+$M$8*$C$4*$C$8</f>
        <v>9474.74</v>
      </c>
      <c r="AF8" s="12">
        <f>$AF$4*ROUNDUP($C$2/$C$9,0)+$M$8*$C$4*$C$8</f>
        <v>9496.74</v>
      </c>
      <c r="AG8" s="12">
        <f>$AG$4*ROUNDUP($C$2/$C$9,0)+$M$8*$C$4*$C$8</f>
        <v>9518.74</v>
      </c>
      <c r="AH8" s="12">
        <f>$AH$4*ROUNDUP($C$2/$C$9,0)+$M$8*$C$4*$C$8</f>
        <v>9540.74</v>
      </c>
    </row>
    <row r="9" spans="1:34" ht="14.4" customHeight="1">
      <c r="A9" s="3"/>
      <c r="B9" s="35" t="s">
        <v>3</v>
      </c>
      <c r="C9" s="23">
        <v>682</v>
      </c>
      <c r="D9" s="45" t="s">
        <v>12</v>
      </c>
      <c r="E9" s="7">
        <f t="shared" si="2"/>
        <v>240</v>
      </c>
      <c r="F9" s="7">
        <f t="shared" si="0"/>
        <v>480</v>
      </c>
      <c r="G9" s="7">
        <f t="shared" si="1"/>
        <v>10496</v>
      </c>
      <c r="H9" s="3"/>
      <c r="I9" s="3"/>
      <c r="J9" s="3"/>
      <c r="K9" s="4"/>
      <c r="L9" s="56"/>
      <c r="M9" s="15">
        <v>74</v>
      </c>
      <c r="N9" s="20">
        <f>$N$4*ROUNDUP($C$2/$C$9,0)+$M$9*$C$4*$C$8</f>
        <v>9162.119999999999</v>
      </c>
      <c r="O9" s="12">
        <f>$O$4*ROUNDUP($C$2/$C$9,0)+$M$9*$C$4*$C$8</f>
        <v>9184.119999999999</v>
      </c>
      <c r="P9" s="12">
        <f>$P$4*ROUNDUP($C$2/$C$9,0)+$M$9*$C$4*$C$8</f>
        <v>9206.119999999999</v>
      </c>
      <c r="Q9" s="12">
        <f>$Q$4*ROUNDUP($C$2/$C$9,0)+$M$9*$C$4*$C$8</f>
        <v>9228.119999999999</v>
      </c>
      <c r="R9" s="12">
        <f>$R$4*ROUNDUP($C$2/$C$9,0)+$M$9*$C$4*$C$8</f>
        <v>9250.119999999999</v>
      </c>
      <c r="S9" s="12">
        <f>$S$4*ROUNDUP($C$2/$C$9,0)+$M$9*$C$4*$C$8</f>
        <v>9272.119999999999</v>
      </c>
      <c r="T9" s="12">
        <f>$T$4*ROUNDUP($C$2/$C$9,0)+$M$9*$C$4*$C$8</f>
        <v>9294.119999999999</v>
      </c>
      <c r="U9" s="12">
        <f>$U$4*ROUNDUP($C$2/$C$9,0)+$M$9*$C$4*$C$8</f>
        <v>9316.119999999999</v>
      </c>
      <c r="V9" s="12">
        <f>$V$4*ROUNDUP($C$2/$C$9,0)+$M$9*$C$4*$C$8</f>
        <v>9338.119999999999</v>
      </c>
      <c r="W9" s="21">
        <f>$W$4*ROUNDUP($C$2/$C$9,0)+$M$9*$C$4*$C$8</f>
        <v>9360.119999999999</v>
      </c>
      <c r="X9" s="19">
        <f>$X$4*ROUNDUP($C$2/$C$9,0)+$M$9*$C$4*$C$8</f>
        <v>9382.119999999999</v>
      </c>
      <c r="Y9" s="20">
        <f>$Y$4*ROUNDUP($C$2/$C$9,0)+$M$9*$C$4*$C$8</f>
        <v>9404.119999999999</v>
      </c>
      <c r="Z9" s="12">
        <f>$Z$4*ROUNDUP($C$2/$C$9,0)+$M$9*$C$4*$C$8</f>
        <v>9426.119999999999</v>
      </c>
      <c r="AA9" s="12">
        <f>$AA$4*ROUNDUP($C$2/$C$9,0)+$M$9*$C$4*$C$8</f>
        <v>9448.119999999999</v>
      </c>
      <c r="AB9" s="12">
        <f>$AB$4*ROUNDUP($C$2/$C$9,0)+$M$9*$C$4*$C$8</f>
        <v>9470.119999999999</v>
      </c>
      <c r="AC9" s="12">
        <f>$AC$4*ROUNDUP($C$2/$C$9,0)+$M$9*$C$4*$C$8</f>
        <v>9492.119999999999</v>
      </c>
      <c r="AD9" s="12">
        <f>$AD$4*ROUNDUP($C$2/$C$9,0)+$M$9*$C$4*$C$8</f>
        <v>9514.119999999999</v>
      </c>
      <c r="AE9" s="12">
        <f>$AE$4*ROUNDUP($C$2/$C$9,0)+$M$9*$C$4*$C$8</f>
        <v>9536.119999999999</v>
      </c>
      <c r="AF9" s="12">
        <f>$AF$4*ROUNDUP($C$2/$C$9,0)+$M$9*$C$4*$C$8</f>
        <v>9558.119999999999</v>
      </c>
      <c r="AG9" s="12">
        <f>$AG$4*ROUNDUP($C$2/$C$9,0)+$M$9*$C$4*$C$8</f>
        <v>9580.119999999999</v>
      </c>
      <c r="AH9" s="12">
        <f>$AH$4*ROUNDUP($C$2/$C$9,0)+$M$9*$C$4*$C$8</f>
        <v>9602.119999999999</v>
      </c>
    </row>
    <row r="10" spans="1:34" ht="14.4" customHeight="1">
      <c r="A10" s="3"/>
      <c r="B10" s="47" t="s">
        <v>13</v>
      </c>
      <c r="C10" s="46">
        <v>22</v>
      </c>
      <c r="D10" s="45" t="s">
        <v>12</v>
      </c>
      <c r="E10" s="7">
        <f t="shared" si="2"/>
        <v>260</v>
      </c>
      <c r="F10" s="7">
        <f t="shared" si="0"/>
        <v>520</v>
      </c>
      <c r="G10" s="7">
        <f t="shared" si="1"/>
        <v>10124</v>
      </c>
      <c r="H10" s="3"/>
      <c r="I10" s="3"/>
      <c r="J10" s="3"/>
      <c r="K10" s="4"/>
      <c r="L10" s="56"/>
      <c r="M10" s="15">
        <v>75</v>
      </c>
      <c r="N10" s="20">
        <f>$N$4*ROUNDUP($C$2/$C$9,0)+$M$10*$C$4*$C$8</f>
        <v>9223.5</v>
      </c>
      <c r="O10" s="12">
        <f>$O$4*ROUNDUP($C$2/$C$9,0)+$M$10*$C$4*$C$8</f>
        <v>9245.5</v>
      </c>
      <c r="P10" s="12">
        <f>$P$4*ROUNDUP($C$2/$C$9,0)+$M$10*$C$4*$C$8</f>
        <v>9267.5</v>
      </c>
      <c r="Q10" s="12">
        <f>$Q$4*ROUNDUP($C$2/$C$9,0)+$M$10*$C$4*$C$8</f>
        <v>9289.5</v>
      </c>
      <c r="R10" s="12">
        <f>$R$4*ROUNDUP($C$2/$C$9,0)+$M$10*$C$4*$C$8</f>
        <v>9311.5</v>
      </c>
      <c r="S10" s="12">
        <f>$S$4*ROUNDUP($C$2/$C$9,0)+$M$10*$C$4*$C$8</f>
        <v>9333.5</v>
      </c>
      <c r="T10" s="12">
        <f>$T$4*ROUNDUP($C$2/$C$9,0)+$M$10*$C$4*$C$8</f>
        <v>9355.5</v>
      </c>
      <c r="U10" s="12">
        <f>$U$4*ROUNDUP($C$2/$C$9,0)+$M$10*$C$4*$C$8</f>
        <v>9377.5</v>
      </c>
      <c r="V10" s="12">
        <f>$V$4*ROUNDUP($C$2/$C$9,0)+$M$10*$C$4*$C$8</f>
        <v>9399.5</v>
      </c>
      <c r="W10" s="21">
        <f>$W$4*ROUNDUP($C$2/$C$9,0)+$M$10*$C$4*$C$8</f>
        <v>9421.5</v>
      </c>
      <c r="X10" s="19">
        <f>$X$4*ROUNDUP($C$2/$C$9,0)+$M$10*$C$4*$C$8</f>
        <v>9443.5</v>
      </c>
      <c r="Y10" s="20">
        <f>$Y$4*ROUNDUP($C$2/$C$9,0)+$M$10*$C$4*$C$8</f>
        <v>9465.5</v>
      </c>
      <c r="Z10" s="12">
        <f>$Z$4*ROUNDUP($C$2/$C$9,0)+$M$10*$C$4*$C$8</f>
        <v>9487.5</v>
      </c>
      <c r="AA10" s="12">
        <f>$AA$4*ROUNDUP($C$2/$C$9,0)+$M$10*$C$4*$C$8</f>
        <v>9509.5</v>
      </c>
      <c r="AB10" s="12">
        <f>$AB$4*ROUNDUP($C$2/$C$9,0)+$M$10*$C$4*$C$8</f>
        <v>9531.5</v>
      </c>
      <c r="AC10" s="12">
        <f>$AC$4*ROUNDUP($C$2/$C$9,0)+$M$10*$C$4*$C$8</f>
        <v>9553.5</v>
      </c>
      <c r="AD10" s="12">
        <f>$AD$4*ROUNDUP($C$2/$C$9,0)+$M$10*$C$4*$C$8</f>
        <v>9575.5</v>
      </c>
      <c r="AE10" s="12">
        <f>$AE$4*ROUNDUP($C$2/$C$9,0)+$M$10*$C$4*$C$8</f>
        <v>9597.5</v>
      </c>
      <c r="AF10" s="12">
        <f>$AF$4*ROUNDUP($C$2/$C$9,0)+$M$10*$C$4*$C$8</f>
        <v>9619.5</v>
      </c>
      <c r="AG10" s="12">
        <f>$AG$4*ROUNDUP($C$2/$C$9,0)+$M$10*$C$4*$C$8</f>
        <v>9641.5</v>
      </c>
      <c r="AH10" s="12">
        <f>$AH$4*ROUNDUP($C$2/$C$9,0)+$M$10*$C$4*$C$8</f>
        <v>9663.5</v>
      </c>
    </row>
    <row r="11" spans="1:34" ht="14.4" customHeight="1">
      <c r="A11" s="3"/>
      <c r="B11" s="3"/>
      <c r="C11" s="6"/>
      <c r="D11" s="3"/>
      <c r="E11" s="24">
        <f t="shared" si="2"/>
        <v>280</v>
      </c>
      <c r="F11" s="24">
        <f t="shared" si="0"/>
        <v>560</v>
      </c>
      <c r="G11" s="24">
        <f t="shared" si="1"/>
        <v>9972</v>
      </c>
      <c r="H11" s="3"/>
      <c r="I11" s="3"/>
      <c r="J11" s="3"/>
      <c r="K11" s="4"/>
      <c r="L11" s="56"/>
      <c r="M11" s="15">
        <v>76</v>
      </c>
      <c r="N11" s="20">
        <f>$N$4*ROUNDUP($C$2/$C$9,0)+$M$11*$C$4*$C$8</f>
        <v>9284.880000000001</v>
      </c>
      <c r="O11" s="12">
        <f>$O$4*ROUNDUP($C$2/$C$9,0)+$M$11*$C$4*$C$8</f>
        <v>9306.880000000001</v>
      </c>
      <c r="P11" s="12">
        <f>$P$4*ROUNDUP($C$2/$C$9,0)+$M$11*$C$4*$C$8</f>
        <v>9328.880000000001</v>
      </c>
      <c r="Q11" s="12">
        <f>$Q$4*ROUNDUP($C$2/$C$9,0)+$M$11*$C$4*$C$8</f>
        <v>9350.880000000001</v>
      </c>
      <c r="R11" s="12">
        <f>$R$4*ROUNDUP($C$2/$C$9,0)+$M$11*$C$4*$C$8</f>
        <v>9372.880000000001</v>
      </c>
      <c r="S11" s="12">
        <f>$S$4*ROUNDUP($C$2/$C$9,0)+$M$11*$C$4*$C$8</f>
        <v>9394.880000000001</v>
      </c>
      <c r="T11" s="12">
        <f>$T$4*ROUNDUP($C$2/$C$9,0)+$M$11*$C$4*$C$8</f>
        <v>9416.880000000001</v>
      </c>
      <c r="U11" s="12">
        <f>$U$4*ROUNDUP($C$2/$C$9,0)+$M$11*$C$4*$C$8</f>
        <v>9438.880000000001</v>
      </c>
      <c r="V11" s="12">
        <f>$V$4*ROUNDUP($C$2/$C$9,0)+$M$11*$C$4*$C$8</f>
        <v>9460.880000000001</v>
      </c>
      <c r="W11" s="21">
        <f>$W$4*ROUNDUP($C$2/$C$9,0)+$M$11*$C$4*$C$8</f>
        <v>9482.880000000001</v>
      </c>
      <c r="X11" s="19">
        <f>$X$4*ROUNDUP($C$2/$C$9,0)+$M$11*$C$4*$C$8</f>
        <v>9504.880000000001</v>
      </c>
      <c r="Y11" s="20">
        <f>$Y$4*ROUNDUP($C$2/$C$9,0)+$M$11*$C$4*$C$8</f>
        <v>9526.880000000001</v>
      </c>
      <c r="Z11" s="12">
        <f>$Z$4*ROUNDUP($C$2/$C$9,0)+$M$11*$C$4*$C$8</f>
        <v>9548.880000000001</v>
      </c>
      <c r="AA11" s="12">
        <f>$AA$4*ROUNDUP($C$2/$C$9,0)+$M$11*$C$4*$C$8</f>
        <v>9570.880000000001</v>
      </c>
      <c r="AB11" s="12">
        <f>$AB$4*ROUNDUP($C$2/$C$9,0)+$M$11*$C$4*$C$8</f>
        <v>9592.880000000001</v>
      </c>
      <c r="AC11" s="12">
        <f>$AC$4*ROUNDUP($C$2/$C$9,0)+$M$11*$C$4*$C$8</f>
        <v>9614.880000000001</v>
      </c>
      <c r="AD11" s="12">
        <f>$AD$4*ROUNDUP($C$2/$C$9,0)+$M$11*$C$4*$C$8</f>
        <v>9636.880000000001</v>
      </c>
      <c r="AE11" s="12">
        <f>$AE$4*ROUNDUP($C$2/$C$9,0)+$M$11*$C$4*$C$8</f>
        <v>9658.880000000001</v>
      </c>
      <c r="AF11" s="12">
        <f>$AF$4*ROUNDUP($C$2/$C$9,0)+$M$11*$C$4*$C$8</f>
        <v>9680.880000000001</v>
      </c>
      <c r="AG11" s="12">
        <f>$AG$4*ROUNDUP($C$2/$C$9,0)+$M$11*$C$4*$C$8</f>
        <v>9702.880000000001</v>
      </c>
      <c r="AH11" s="12">
        <f>$AH$4*ROUNDUP($C$2/$C$9,0)+$M$11*$C$4*$C$8</f>
        <v>9724.880000000001</v>
      </c>
    </row>
    <row r="12" spans="1:34" ht="14.4" customHeight="1">
      <c r="A12" s="3"/>
      <c r="B12" s="3"/>
      <c r="C12" s="3"/>
      <c r="D12" s="3"/>
      <c r="E12" s="25">
        <f t="shared" si="2"/>
        <v>300</v>
      </c>
      <c r="F12" s="25">
        <f t="shared" si="0"/>
        <v>600</v>
      </c>
      <c r="G12" s="25">
        <f t="shared" si="1"/>
        <v>9820</v>
      </c>
      <c r="H12" s="2"/>
      <c r="I12" s="3"/>
      <c r="J12" s="3"/>
      <c r="K12" s="4"/>
      <c r="L12" s="56"/>
      <c r="M12" s="15">
        <v>77</v>
      </c>
      <c r="N12" s="20">
        <f>$N$4*ROUNDUP($C$2/$C$9,0)+$M$12*$C$4*$C$8</f>
        <v>9346.26</v>
      </c>
      <c r="O12" s="12">
        <f>$O$4*ROUNDUP($C$2/$C$9,0)+$M$12*$C$4*$C$8</f>
        <v>9368.26</v>
      </c>
      <c r="P12" s="12">
        <f>$P$4*ROUNDUP($C$2/$C$9,0)+$M$12*$C$4*$C$8</f>
        <v>9390.26</v>
      </c>
      <c r="Q12" s="12">
        <f>$Q$4*ROUNDUP($C$2/$C$9,0)+$M$12*$C$4*$C$8</f>
        <v>9412.26</v>
      </c>
      <c r="R12" s="12">
        <f>$R$4*ROUNDUP($C$2/$C$9,0)+$M$12*$C$4*$C$8</f>
        <v>9434.26</v>
      </c>
      <c r="S12" s="12">
        <f>$S$4*ROUNDUP($C$2/$C$9,0)+$M$12*$C$4*$C$8</f>
        <v>9456.26</v>
      </c>
      <c r="T12" s="12">
        <f>$T$4*ROUNDUP($C$2/$C$9,0)+$M$12*$C$4*$C$8</f>
        <v>9478.26</v>
      </c>
      <c r="U12" s="12">
        <f>$U$4*ROUNDUP($C$2/$C$9,0)+$M$12*$C$4*$C$8</f>
        <v>9500.26</v>
      </c>
      <c r="V12" s="12">
        <f>$V$4*ROUNDUP($C$2/$C$9,0)+$M$12*$C$4*$C$8</f>
        <v>9522.26</v>
      </c>
      <c r="W12" s="21">
        <f>$W$4*ROUNDUP($C$2/$C$9,0)+$M$12*$C$4*$C$8</f>
        <v>9544.26</v>
      </c>
      <c r="X12" s="19">
        <f>$X$4*ROUNDUP($C$2/$C$9,0)+$M$12*$C$4*$C$8</f>
        <v>9566.26</v>
      </c>
      <c r="Y12" s="20">
        <f>$Y$4*ROUNDUP($C$2/$C$9,0)+$M$12*$C$4*$C$8</f>
        <v>9588.26</v>
      </c>
      <c r="Z12" s="12">
        <f>$Z$4*ROUNDUP($C$2/$C$9,0)+$M$12*$C$4*$C$8</f>
        <v>9610.26</v>
      </c>
      <c r="AA12" s="12">
        <f>$AA$4*ROUNDUP($C$2/$C$9,0)+$M$12*$C$4*$C$8</f>
        <v>9632.26</v>
      </c>
      <c r="AB12" s="12">
        <f>$AB$4*ROUNDUP($C$2/$C$9,0)+$M$12*$C$4*$C$8</f>
        <v>9654.26</v>
      </c>
      <c r="AC12" s="12">
        <f>$AC$4*ROUNDUP($C$2/$C$9,0)+$M$12*$C$4*$C$8</f>
        <v>9676.26</v>
      </c>
      <c r="AD12" s="12">
        <f>$AD$4*ROUNDUP($C$2/$C$9,0)+$M$12*$C$4*$C$8</f>
        <v>9698.26</v>
      </c>
      <c r="AE12" s="12">
        <f>$AE$4*ROUNDUP($C$2/$C$9,0)+$M$12*$C$4*$C$8</f>
        <v>9720.26</v>
      </c>
      <c r="AF12" s="12">
        <f>$AF$4*ROUNDUP($C$2/$C$9,0)+$M$12*$C$4*$C$8</f>
        <v>9742.26</v>
      </c>
      <c r="AG12" s="12">
        <f>$AG$4*ROUNDUP($C$2/$C$9,0)+$M$12*$C$4*$C$8</f>
        <v>9764.26</v>
      </c>
      <c r="AH12" s="12">
        <f>$AH$4*ROUNDUP($C$2/$C$9,0)+$M$12*$C$4*$C$8</f>
        <v>9786.26</v>
      </c>
    </row>
    <row r="13" spans="1:34" ht="14.4" customHeight="1">
      <c r="A13" s="3"/>
      <c r="B13" s="8" t="s">
        <v>23</v>
      </c>
      <c r="C13" s="10">
        <f>C5*C10</f>
        <v>4840</v>
      </c>
      <c r="D13" s="3"/>
      <c r="E13" s="25">
        <f t="shared" si="2"/>
        <v>320</v>
      </c>
      <c r="F13" s="25">
        <f t="shared" si="0"/>
        <v>640</v>
      </c>
      <c r="G13" s="26">
        <f t="shared" si="1"/>
        <v>9888</v>
      </c>
      <c r="H13" s="3"/>
      <c r="I13" s="3"/>
      <c r="J13" s="3"/>
      <c r="K13" s="4"/>
      <c r="L13" s="56"/>
      <c r="M13" s="15">
        <v>78</v>
      </c>
      <c r="N13" s="20">
        <f>$N$4*ROUNDUP($C$2/$C$9,0)+$M$13*$C$4*$C$8</f>
        <v>9407.64</v>
      </c>
      <c r="O13" s="12">
        <f>$O$4*ROUNDUP($C$2/$C$9,0)+$M$13*$C$4*$C$8</f>
        <v>9429.64</v>
      </c>
      <c r="P13" s="12">
        <f>$P$4*ROUNDUP($C$2/$C$9,0)+$M$13*$C$4*$C$8</f>
        <v>9451.64</v>
      </c>
      <c r="Q13" s="12">
        <f>$Q$4*ROUNDUP($C$2/$C$9,0)+$M$13*$C$4*$C$8</f>
        <v>9473.64</v>
      </c>
      <c r="R13" s="12">
        <f>$R$4*ROUNDUP($C$2/$C$9,0)+$M$13*$C$4*$C$8</f>
        <v>9495.64</v>
      </c>
      <c r="S13" s="12">
        <f>$S$4*ROUNDUP($C$2/$C$9,0)+$M$13*$C$4*$C$8</f>
        <v>9517.64</v>
      </c>
      <c r="T13" s="12">
        <f>$T$4*ROUNDUP($C$2/$C$9,0)+$M$13*$C$4*$C$8</f>
        <v>9539.64</v>
      </c>
      <c r="U13" s="12">
        <f>$U$4*ROUNDUP($C$2/$C$9,0)+$M$13*$C$4*$C$8</f>
        <v>9561.64</v>
      </c>
      <c r="V13" s="12">
        <f>$V$4*ROUNDUP($C$2/$C$9,0)+$M$13*$C$4*$C$8</f>
        <v>9583.64</v>
      </c>
      <c r="W13" s="21">
        <f>$W$4*ROUNDUP($C$2/$C$9,0)+$M$13*$C$4*$C$8</f>
        <v>9605.64</v>
      </c>
      <c r="X13" s="19">
        <f>$X$4*ROUNDUP($C$2/$C$9,0)+$M$13*$C$4*$C$8</f>
        <v>9627.64</v>
      </c>
      <c r="Y13" s="20">
        <f>$Y$4*ROUNDUP($C$2/$C$9,0)+$M$13*$C$4*$C$8</f>
        <v>9649.64</v>
      </c>
      <c r="Z13" s="12">
        <f>$Z$4*ROUNDUP($C$2/$C$9,0)+$M$13*$C$4*$C$8</f>
        <v>9671.64</v>
      </c>
      <c r="AA13" s="12">
        <f>$AA$4*ROUNDUP($C$2/$C$9,0)+$M$13*$C$4*$C$8</f>
        <v>9693.64</v>
      </c>
      <c r="AB13" s="12">
        <f>$AB$4*ROUNDUP($C$2/$C$9,0)+$M$13*$C$4*$C$8</f>
        <v>9715.64</v>
      </c>
      <c r="AC13" s="12">
        <f>$AC$4*ROUNDUP($C$2/$C$9,0)+$M$13*$C$4*$C$8</f>
        <v>9737.64</v>
      </c>
      <c r="AD13" s="12">
        <f>$AD$4*ROUNDUP($C$2/$C$9,0)+$M$13*$C$4*$C$8</f>
        <v>9759.64</v>
      </c>
      <c r="AE13" s="12">
        <f>$AE$4*ROUNDUP($C$2/$C$9,0)+$M$13*$C$4*$C$8</f>
        <v>9781.64</v>
      </c>
      <c r="AF13" s="12">
        <f>$AF$4*ROUNDUP($C$2/$C$9,0)+$M$13*$C$4*$C$8</f>
        <v>9803.64</v>
      </c>
      <c r="AG13" s="12">
        <f>$AG$4*ROUNDUP($C$2/$C$9,0)+$M$13*$C$4*$C$8</f>
        <v>9825.64</v>
      </c>
      <c r="AH13" s="12">
        <f>$AH$4*ROUNDUP($C$2/$C$9,0)+$M$13*$C$4*$C$8</f>
        <v>9847.64</v>
      </c>
    </row>
    <row r="14" spans="1:34" ht="14.4" customHeight="1">
      <c r="A14" s="3"/>
      <c r="B14" s="8" t="s">
        <v>24</v>
      </c>
      <c r="C14" s="3"/>
      <c r="D14" s="3"/>
      <c r="E14" s="25">
        <f t="shared" si="2"/>
        <v>340</v>
      </c>
      <c r="F14" s="25">
        <f t="shared" si="0"/>
        <v>680</v>
      </c>
      <c r="G14" s="27">
        <f t="shared" si="1"/>
        <v>9956</v>
      </c>
      <c r="H14" s="3"/>
      <c r="I14" s="3"/>
      <c r="J14" s="3"/>
      <c r="K14" s="4"/>
      <c r="L14" s="56"/>
      <c r="M14" s="15">
        <v>79</v>
      </c>
      <c r="N14" s="28">
        <f>$N$4*ROUNDUP($C$2/$C$9,0)+$M$14*$C$4*$C$8</f>
        <v>9469.02</v>
      </c>
      <c r="O14" s="29">
        <f>$O$4*ROUNDUP($C$2/$C$9,0)+$M$14*$C$4*$C$8</f>
        <v>9491.02</v>
      </c>
      <c r="P14" s="29">
        <f>$P$4*ROUNDUP($C$2/$C$9,0)+$M$14*$C$4*$C$8</f>
        <v>9513.02</v>
      </c>
      <c r="Q14" s="29">
        <f>$Q$4*ROUNDUP($C$2/$C$9,0)+$M$14*$C$4*$C$8</f>
        <v>9535.02</v>
      </c>
      <c r="R14" s="29">
        <f>$R$4*ROUNDUP($C$2/$C$9,0)+$M$14*$C$4*$C$8</f>
        <v>9557.02</v>
      </c>
      <c r="S14" s="29">
        <f>$S$4*ROUNDUP($C$2/$C$9,0)+$M$14*$C$4*$C$8</f>
        <v>9579.02</v>
      </c>
      <c r="T14" s="29">
        <f>$T$4*ROUNDUP($C$2/$C$9,0)+$M$14*$C$4*$C$8</f>
        <v>9601.02</v>
      </c>
      <c r="U14" s="29">
        <f>$U$4*ROUNDUP($C$2/$C$9,0)+$M$14*$C$4*$C$8</f>
        <v>9623.02</v>
      </c>
      <c r="V14" s="29">
        <f>$V$4*ROUNDUP($C$2/$C$9,0)+$M$14*$C$4*$C$8</f>
        <v>9645.02</v>
      </c>
      <c r="W14" s="30">
        <f>$W$4*ROUNDUP($C$2/$C$9,0)+$M$14*$C$4*$C$8</f>
        <v>9667.02</v>
      </c>
      <c r="X14" s="19">
        <f>$X$4*ROUNDUP($C$2/$C$9,0)+$M$14*$C$4*$C$8</f>
        <v>9689.02</v>
      </c>
      <c r="Y14" s="20">
        <f>$Y$4*ROUNDUP($C$2/$C$9,0)+$M$14*$C$4*$C$8</f>
        <v>9711.02</v>
      </c>
      <c r="Z14" s="12">
        <f>$Z$4*ROUNDUP($C$2/$C$9,0)+$M$14*$C$4*$C$8</f>
        <v>9733.02</v>
      </c>
      <c r="AA14" s="12">
        <f>$AA$4*ROUNDUP($C$2/$C$9,0)+$M$14*$C$4*$C$8</f>
        <v>9755.02</v>
      </c>
      <c r="AB14" s="12">
        <f>$AB$4*ROUNDUP($C$2/$C$9,0)+$M$14*$C$4*$C$8</f>
        <v>9777.02</v>
      </c>
      <c r="AC14" s="12">
        <f>$AC$4*ROUNDUP($C$2/$C$9,0)+$M$14*$C$4*$C$8</f>
        <v>9799.02</v>
      </c>
      <c r="AD14" s="12">
        <f>$AD$4*ROUNDUP($C$2/$C$9,0)+$M$14*$C$4*$C$8</f>
        <v>9821.02</v>
      </c>
      <c r="AE14" s="12">
        <f>$AE$4*ROUNDUP($C$2/$C$9,0)+$M$14*$C$4*$C$8</f>
        <v>9843.02</v>
      </c>
      <c r="AF14" s="12">
        <f>$AF$4*ROUNDUP($C$2/$C$9,0)+$M$14*$C$4*$C$8</f>
        <v>9865.02</v>
      </c>
      <c r="AG14" s="12">
        <f>$AG$4*ROUNDUP($C$2/$C$9,0)+$M$14*$C$4*$C$8</f>
        <v>9887.02</v>
      </c>
      <c r="AH14" s="12">
        <f>$AH$4*ROUNDUP($C$2/$C$9,0)+$M$14*$C$4*$C$8</f>
        <v>9909.02</v>
      </c>
    </row>
    <row r="15" spans="1:34" ht="14.4" customHeight="1">
      <c r="A15" s="3"/>
      <c r="B15" s="31" t="s">
        <v>14</v>
      </c>
      <c r="C15" s="10">
        <f>C8*C3*C4</f>
        <v>4910.3999999999996</v>
      </c>
      <c r="D15" s="3"/>
      <c r="E15" s="25">
        <f t="shared" si="2"/>
        <v>360</v>
      </c>
      <c r="F15" s="25">
        <f t="shared" si="0"/>
        <v>720</v>
      </c>
      <c r="G15" s="25">
        <f t="shared" si="1"/>
        <v>9804</v>
      </c>
      <c r="H15" s="2"/>
      <c r="I15" s="3"/>
      <c r="J15" s="3"/>
      <c r="K15" s="4"/>
      <c r="L15" s="56"/>
      <c r="M15" s="15">
        <v>80</v>
      </c>
      <c r="N15" s="19">
        <f>$N$4*ROUNDUP($C$2/$C$9,0)+$M$15*$C$4*$C$8</f>
        <v>9530.4</v>
      </c>
      <c r="O15" s="19">
        <f>$O$4*ROUNDUP($C$2/$C$9,0)+$M$15*$C$4*$C$8</f>
        <v>9552.4</v>
      </c>
      <c r="P15" s="19">
        <f>$P$4*ROUNDUP($C$2/$C$9,0)+$M$15*$C$4*$C$8</f>
        <v>9574.4</v>
      </c>
      <c r="Q15" s="19">
        <f>$Q$4*ROUNDUP($C$2/$C$9,0)+$M$15*$C$4*$C$8</f>
        <v>9596.4</v>
      </c>
      <c r="R15" s="19">
        <f>$R$4*ROUNDUP($C$2/$C$9,0)+$M$15*$C$4*$C$8</f>
        <v>9618.4</v>
      </c>
      <c r="S15" s="19">
        <f>$S$4*ROUNDUP($C$2/$C$9,0)+$M$15*$C$4*$C$8</f>
        <v>9640.4</v>
      </c>
      <c r="T15" s="19">
        <f>$T$4*ROUNDUP($C$2/$C$9,0)+$M$15*$C$4*$C$8</f>
        <v>9662.4</v>
      </c>
      <c r="U15" s="19">
        <f>$U$4*ROUNDUP($C$2/$C$9,0)+$M$15*$C$4*$C$8</f>
        <v>9684.4</v>
      </c>
      <c r="V15" s="19">
        <f>$V$4*ROUNDUP($C$2/$C$9,0)+$M$15*$C$4*$C$8</f>
        <v>9706.4</v>
      </c>
      <c r="W15" s="19">
        <f>$W$4*ROUNDUP($C$2/$C$9,0)+$M$15*$C$4*$C$8</f>
        <v>9728.4</v>
      </c>
      <c r="X15" s="19">
        <f>$X$4*ROUNDUP($C$2/$C$9,0)+$M$15*$C$4*$C$8</f>
        <v>9750.4</v>
      </c>
      <c r="Y15" s="20">
        <f>$Y$4*ROUNDUP($C$2/$C$9,0)+$M$15*$C$4*$C$8</f>
        <v>9772.4</v>
      </c>
      <c r="Z15" s="12">
        <f>$Z$4*ROUNDUP($C$2/$C$9,0)+$M$15*$C$4*$C$8</f>
        <v>9794.4</v>
      </c>
      <c r="AA15" s="12">
        <f>$AA$4*ROUNDUP($C$2/$C$9,0)+$M$15*$C$4*$C$8</f>
        <v>9816.4</v>
      </c>
      <c r="AB15" s="12">
        <f>$AB$4*ROUNDUP($C$2/$C$9,0)+$M$15*$C$4*$C$8</f>
        <v>9838.4</v>
      </c>
      <c r="AC15" s="12">
        <f>$AC$4*ROUNDUP($C$2/$C$9,0)+$M$15*$C$4*$C$8</f>
        <v>9860.4</v>
      </c>
      <c r="AD15" s="12">
        <f>$AD$4*ROUNDUP($C$2/$C$9,0)+$M$15*$C$4*$C$8</f>
        <v>9882.4</v>
      </c>
      <c r="AE15" s="12">
        <f>$AE$4*ROUNDUP($C$2/$C$9,0)+$M$15*$C$4*$C$8</f>
        <v>9904.4</v>
      </c>
      <c r="AF15" s="12">
        <f>$AF$4*ROUNDUP($C$2/$C$9,0)+$M$15*$C$4*$C$8</f>
        <v>9926.4</v>
      </c>
      <c r="AG15" s="12">
        <f>$AG$4*ROUNDUP($C$2/$C$9,0)+$M$15*$C$4*$C$8</f>
        <v>9948.4</v>
      </c>
      <c r="AH15" s="12">
        <f>$AH$4*ROUNDUP($C$2/$C$9,0)+$M$15*$C$4*$C$8</f>
        <v>9970.4</v>
      </c>
    </row>
    <row r="16" spans="1:34" ht="14.4" customHeight="1">
      <c r="A16" s="3"/>
      <c r="B16" s="37" t="s">
        <v>15</v>
      </c>
      <c r="C16" s="38">
        <f>C13+C15</f>
        <v>9750.4</v>
      </c>
      <c r="D16" s="44" t="s">
        <v>16</v>
      </c>
      <c r="E16" s="25">
        <f t="shared" si="2"/>
        <v>380</v>
      </c>
      <c r="F16" s="25">
        <f t="shared" si="0"/>
        <v>760</v>
      </c>
      <c r="G16" s="26">
        <f t="shared" si="1"/>
        <v>9872</v>
      </c>
      <c r="H16" s="3"/>
      <c r="I16" s="3"/>
      <c r="J16" s="3"/>
      <c r="K16" s="4"/>
      <c r="L16" s="56"/>
      <c r="M16" s="15">
        <v>81</v>
      </c>
      <c r="N16" s="16">
        <f>$N$4*ROUNDUP($C$2/$C$9,0)+$M$16*$C$4*$C$8</f>
        <v>9591.7799999999988</v>
      </c>
      <c r="O16" s="17">
        <f>$O$4*ROUNDUP($C$2/$C$9,0)+$M$16*$C$4*$C$8</f>
        <v>9613.7799999999988</v>
      </c>
      <c r="P16" s="17">
        <f>$P$4*ROUNDUP($C$2/$C$9,0)+$M$16*$C$4*$C$8</f>
        <v>9635.7799999999988</v>
      </c>
      <c r="Q16" s="17">
        <f>$Q$4*ROUNDUP($C$2/$C$9,0)+$M$16*$C$4*$C$8</f>
        <v>9657.7799999999988</v>
      </c>
      <c r="R16" s="17">
        <f>$R$4*ROUNDUP($C$2/$C$9,0)+$M$16*$C$4*$C$8</f>
        <v>9679.7799999999988</v>
      </c>
      <c r="S16" s="17">
        <f>$S$4*ROUNDUP($C$2/$C$9,0)+$M$16*$C$4*$C$8</f>
        <v>9701.7799999999988</v>
      </c>
      <c r="T16" s="17">
        <f>$T$4*ROUNDUP($C$2/$C$9,0)+$M$16*$C$4*$C$8</f>
        <v>9723.7799999999988</v>
      </c>
      <c r="U16" s="17">
        <f>$U$4*ROUNDUP($C$2/$C$9,0)+$M$16*$C$4*$C$8</f>
        <v>9745.7799999999988</v>
      </c>
      <c r="V16" s="17">
        <f>$V$4*ROUNDUP($C$2/$C$9,0)+$M$16*$C$4*$C$8</f>
        <v>9767.7799999999988</v>
      </c>
      <c r="W16" s="17">
        <f>$W$4*ROUNDUP($C$2/$C$9,0)+$M$16*$C$4*$C$8</f>
        <v>9789.7799999999988</v>
      </c>
      <c r="X16" s="17">
        <f>$X$4*ROUNDUP($C$2/$C$9,0)+$M$16*$C$4*$C$8</f>
        <v>9811.7799999999988</v>
      </c>
      <c r="Y16" s="12">
        <f>$Y$4*ROUNDUP($C$2/$C$9,0)+$M$16*$C$4*$C$8</f>
        <v>9833.7799999999988</v>
      </c>
      <c r="Z16" s="12">
        <f>$Z$4*ROUNDUP($C$2/$C$9,0)+$M$16*$C$4*$C$8</f>
        <v>9855.7799999999988</v>
      </c>
      <c r="AA16" s="12">
        <f>$AA$4*ROUNDUP($C$2/$C$9,0)+$M$16*$C$4*$C$8</f>
        <v>9877.7799999999988</v>
      </c>
      <c r="AB16" s="12">
        <f>$AB$4*ROUNDUP($C$2/$C$9,0)+$M$16*$C$4*$C$8</f>
        <v>9899.7799999999988</v>
      </c>
      <c r="AC16" s="12">
        <f>$AC$4*ROUNDUP($C$2/$C$9,0)+$M$16*$C$4*$C$8</f>
        <v>9921.7799999999988</v>
      </c>
      <c r="AD16" s="12">
        <f>$AD$4*ROUNDUP($C$2/$C$9,0)+$M$16*$C$4*$C$8</f>
        <v>9943.7799999999988</v>
      </c>
      <c r="AE16" s="12">
        <f>$AE$4*ROUNDUP($C$2/$C$9,0)+$M$16*$C$4*$C$8</f>
        <v>9965.7799999999988</v>
      </c>
      <c r="AF16" s="12">
        <f>$AF$4*ROUNDUP($C$2/$C$9,0)+$M$16*$C$4*$C$8</f>
        <v>9987.7799999999988</v>
      </c>
      <c r="AG16" s="12">
        <f>$AG$4*ROUNDUP($C$2/$C$9,0)+$M$16*$C$4*$C$8</f>
        <v>10009.779999999999</v>
      </c>
      <c r="AH16" s="12">
        <f>$AH$4*ROUNDUP($C$2/$C$9,0)+$M$16*$C$4*$C$8</f>
        <v>10031.779999999999</v>
      </c>
    </row>
    <row r="17" spans="1:34" ht="14.4" customHeight="1">
      <c r="A17" s="3"/>
      <c r="B17" s="6"/>
      <c r="C17" s="3"/>
      <c r="D17" s="3"/>
      <c r="E17" s="25">
        <f t="shared" si="2"/>
        <v>400</v>
      </c>
      <c r="F17" s="25">
        <f t="shared" si="0"/>
        <v>800</v>
      </c>
      <c r="G17" s="32">
        <f t="shared" si="1"/>
        <v>9940</v>
      </c>
      <c r="H17" s="3"/>
      <c r="I17" s="3"/>
      <c r="J17" s="3"/>
      <c r="K17" s="4"/>
      <c r="L17" s="56"/>
      <c r="M17" s="15">
        <v>82</v>
      </c>
      <c r="N17" s="20">
        <f>$N$4*ROUNDUP($C$2/$C$9,0)+$M$17*$C$4*$C$8</f>
        <v>9653.16</v>
      </c>
      <c r="O17" s="12">
        <f>$O$4*ROUNDUP($C$2/$C$9,0)+$M$17*$C$4*$C$8</f>
        <v>9675.16</v>
      </c>
      <c r="P17" s="12">
        <f>$P$4*ROUNDUP($C$2/$C$9,0)+$M$17*$C$4*$C$8</f>
        <v>9697.16</v>
      </c>
      <c r="Q17" s="12">
        <f>$Q$4*ROUNDUP($C$2/$C$9,0)+$M$17*$C$4*$C$8</f>
        <v>9719.16</v>
      </c>
      <c r="R17" s="12">
        <f>$R$4*ROUNDUP($C$2/$C$9,0)+$M$17*$C$4*$C$8</f>
        <v>9741.16</v>
      </c>
      <c r="S17" s="12">
        <f>$S$4*ROUNDUP($C$2/$C$9,0)+$M$17*$C$4*$C$8</f>
        <v>9763.16</v>
      </c>
      <c r="T17" s="12">
        <f>$T$4*ROUNDUP($C$2/$C$9,0)+$M$17*$C$4*$C$8</f>
        <v>9785.16</v>
      </c>
      <c r="U17" s="12">
        <f>$U$4*ROUNDUP($C$2/$C$9,0)+$M$17*$C$4*$C$8</f>
        <v>9807.16</v>
      </c>
      <c r="V17" s="12">
        <f>$V$4*ROUNDUP($C$2/$C$9,0)+$M$17*$C$4*$C$8</f>
        <v>9829.16</v>
      </c>
      <c r="W17" s="12">
        <f>$W$4*ROUNDUP($C$2/$C$9,0)+$M$17*$C$4*$C$8</f>
        <v>9851.16</v>
      </c>
      <c r="X17" s="12">
        <f>$X$4*ROUNDUP($C$2/$C$9,0)+$M$17*$C$4*$C$8</f>
        <v>9873.16</v>
      </c>
      <c r="Y17" s="12">
        <f>$Y$4*ROUNDUP($C$2/$C$9,0)+$M$17*$C$4*$C$8</f>
        <v>9895.16</v>
      </c>
      <c r="Z17" s="12">
        <f>$Z$4*ROUNDUP($C$2/$C$9,0)+$M$17*$C$4*$C$8</f>
        <v>9917.16</v>
      </c>
      <c r="AA17" s="12">
        <f>$AA$4*ROUNDUP($C$2/$C$9,0)+$M$17*$C$4*$C$8</f>
        <v>9939.16</v>
      </c>
      <c r="AB17" s="12">
        <f>$AB$4*ROUNDUP($C$2/$C$9,0)+$M$17*$C$4*$C$8</f>
        <v>9961.16</v>
      </c>
      <c r="AC17" s="12">
        <f>$AC$4*ROUNDUP($C$2/$C$9,0)+$M$17*$C$4*$C$8</f>
        <v>9983.16</v>
      </c>
      <c r="AD17" s="12">
        <f>$AD$4*ROUNDUP($C$2/$C$9,0)+$M$17*$C$4*$C$8</f>
        <v>10005.16</v>
      </c>
      <c r="AE17" s="12">
        <f>$AE$4*ROUNDUP($C$2/$C$9,0)+$M$17*$C$4*$C$8</f>
        <v>10027.16</v>
      </c>
      <c r="AF17" s="12">
        <f>$AF$4*ROUNDUP($C$2/$C$9,0)+$M$17*$C$4*$C$8</f>
        <v>10049.16</v>
      </c>
      <c r="AG17" s="12">
        <f>$AG$4*ROUNDUP($C$2/$C$9,0)+$M$17*$C$4*$C$8</f>
        <v>10071.16</v>
      </c>
      <c r="AH17" s="12">
        <f>$AH$4*ROUNDUP($C$2/$C$9,0)+$M$17*$C$4*$C$8</f>
        <v>10093.16</v>
      </c>
    </row>
    <row r="18" spans="1:34" ht="14.4" customHeight="1">
      <c r="A18" s="3"/>
      <c r="B18" s="3"/>
      <c r="C18" s="3"/>
      <c r="D18" s="3"/>
      <c r="E18" s="9">
        <f t="shared" si="2"/>
        <v>420</v>
      </c>
      <c r="F18" s="9">
        <f t="shared" si="0"/>
        <v>840</v>
      </c>
      <c r="G18" s="7">
        <f t="shared" si="1"/>
        <v>10008</v>
      </c>
      <c r="H18" s="3"/>
      <c r="I18" s="3"/>
      <c r="J18" s="3"/>
      <c r="K18" s="4"/>
      <c r="L18" s="56"/>
      <c r="M18" s="15">
        <v>83</v>
      </c>
      <c r="N18" s="20">
        <f>$N$4*ROUNDUP($C$2/$C$9,0)+$M$18*$C$4*$C$8</f>
        <v>9714.5400000000009</v>
      </c>
      <c r="O18" s="12">
        <f>$O$4*ROUNDUP($C$2/$C$9,0)+$M$18*$C$4*$C$8</f>
        <v>9736.5400000000009</v>
      </c>
      <c r="P18" s="12">
        <f>$P$4*ROUNDUP($C$2/$C$9,0)+$M$18*$C$4*$C$8</f>
        <v>9758.5400000000009</v>
      </c>
      <c r="Q18" s="12">
        <f>$Q$4*ROUNDUP($C$2/$C$9,0)+$M$18*$C$4*$C$8</f>
        <v>9780.5400000000009</v>
      </c>
      <c r="R18" s="12">
        <f>$R$4*ROUNDUP($C$2/$C$9,0)+$M$18*$C$4*$C$8</f>
        <v>9802.5400000000009</v>
      </c>
      <c r="S18" s="12">
        <f>$S$4*ROUNDUP($C$2/$C$9,0)+$M$18*$C$4*$C$8</f>
        <v>9824.5400000000009</v>
      </c>
      <c r="T18" s="12">
        <f>$T$4*ROUNDUP($C$2/$C$9,0)+$M$18*$C$4*$C$8</f>
        <v>9846.5400000000009</v>
      </c>
      <c r="U18" s="12">
        <f>$U$4*ROUNDUP($C$2/$C$9,0)+$M$18*$C$4*$C$8</f>
        <v>9868.5400000000009</v>
      </c>
      <c r="V18" s="12">
        <f>$V$4*ROUNDUP($C$2/$C$9,0)+$M$18*$C$4*$C$8</f>
        <v>9890.5400000000009</v>
      </c>
      <c r="W18" s="12">
        <f>$W$4*ROUNDUP($C$2/$C$9,0)+$M$18*$C$4*$C$8</f>
        <v>9912.5400000000009</v>
      </c>
      <c r="X18" s="12">
        <f>$X$4*ROUNDUP($C$2/$C$9,0)+$M$18*$C$4*$C$8</f>
        <v>9934.5400000000009</v>
      </c>
      <c r="Y18" s="12">
        <f>$Y$4*ROUNDUP($C$2/$C$9,0)+$M$18*$C$4*$C$8</f>
        <v>9956.5400000000009</v>
      </c>
      <c r="Z18" s="12">
        <f>$Z$4*ROUNDUP($C$2/$C$9,0)+$M$18*$C$4*$C$8</f>
        <v>9978.5400000000009</v>
      </c>
      <c r="AA18" s="12">
        <f>$AA$4*ROUNDUP($C$2/$C$9,0)+$M$18*$C$4*$C$8</f>
        <v>10000.540000000001</v>
      </c>
      <c r="AB18" s="12">
        <f>$AB$4*ROUNDUP($C$2/$C$9,0)+$M$18*$C$4*$C$8</f>
        <v>10022.540000000001</v>
      </c>
      <c r="AC18" s="12">
        <f>$AC$4*ROUNDUP($C$2/$C$9,0)+$M$18*$C$4*$C$8</f>
        <v>10044.540000000001</v>
      </c>
      <c r="AD18" s="12">
        <f>$AD$4*ROUNDUP($C$2/$C$9,0)+$M$18*$C$4*$C$8</f>
        <v>10066.540000000001</v>
      </c>
      <c r="AE18" s="12">
        <f>$AE$4*ROUNDUP($C$2/$C$9,0)+$M$18*$C$4*$C$8</f>
        <v>10088.540000000001</v>
      </c>
      <c r="AF18" s="12">
        <f>$AF$4*ROUNDUP($C$2/$C$9,0)+$M$18*$C$4*$C$8</f>
        <v>10110.540000000001</v>
      </c>
      <c r="AG18" s="12">
        <f>$AG$4*ROUNDUP($C$2/$C$9,0)+$M$18*$C$4*$C$8</f>
        <v>10132.540000000001</v>
      </c>
      <c r="AH18" s="12">
        <f>$AH$4*ROUNDUP($C$2/$C$9,0)+$M$18*$C$4*$C$8</f>
        <v>10154.540000000001</v>
      </c>
    </row>
    <row r="19" spans="1:34" ht="14.4" customHeight="1">
      <c r="A19" s="3"/>
      <c r="B19" s="3"/>
      <c r="C19" s="3"/>
      <c r="D19" s="3"/>
      <c r="E19" s="7">
        <f t="shared" si="2"/>
        <v>440</v>
      </c>
      <c r="F19" s="7">
        <f t="shared" si="0"/>
        <v>880</v>
      </c>
      <c r="G19" s="7">
        <f t="shared" si="1"/>
        <v>10296</v>
      </c>
      <c r="H19" s="3"/>
      <c r="I19" s="3"/>
      <c r="J19" s="3"/>
      <c r="K19" s="4"/>
      <c r="L19" s="56"/>
      <c r="M19" s="15">
        <v>84</v>
      </c>
      <c r="N19" s="20">
        <f>$N$4*ROUNDUP($C$2/$C$9,0)+$M$19*$C$4*$C$8</f>
        <v>9775.92</v>
      </c>
      <c r="O19" s="12">
        <f>$O$4*ROUNDUP($C$2/$C$9,0)+$M$19*$C$4*$C$8</f>
        <v>9797.92</v>
      </c>
      <c r="P19" s="12">
        <f>$P$4*ROUNDUP($C$2/$C$9,0)+$M$19*$C$4*$C$8</f>
        <v>9819.92</v>
      </c>
      <c r="Q19" s="12">
        <f>$Q$4*ROUNDUP($C$2/$C$9,0)+$M$19*$C$4*$C$8</f>
        <v>9841.92</v>
      </c>
      <c r="R19" s="12">
        <f>$R$4*ROUNDUP($C$2/$C$9,0)+$M$19*$C$4*$C$8</f>
        <v>9863.92</v>
      </c>
      <c r="S19" s="12">
        <f>$S$4*ROUNDUP($C$2/$C$9,0)+$M$19*$C$4*$C$8</f>
        <v>9885.92</v>
      </c>
      <c r="T19" s="12">
        <f>$T$4*ROUNDUP($C$2/$C$9,0)+$M$19*$C$4*$C$8</f>
        <v>9907.92</v>
      </c>
      <c r="U19" s="12">
        <f>$U$4*ROUNDUP($C$2/$C$9,0)+$M$19*$C$4*$C$8</f>
        <v>9929.92</v>
      </c>
      <c r="V19" s="12">
        <f>$V$4*ROUNDUP($C$2/$C$9,0)+$M$19*$C$4*$C$8</f>
        <v>9951.92</v>
      </c>
      <c r="W19" s="12">
        <f>$W$4*ROUNDUP($C$2/$C$9,0)+$M$19*$C$4*$C$8</f>
        <v>9973.92</v>
      </c>
      <c r="X19" s="12">
        <f>$X$4*ROUNDUP($C$2/$C$9,0)+$M$19*$C$4*$C$8</f>
        <v>9995.92</v>
      </c>
      <c r="Y19" s="12">
        <f>$Y$4*ROUNDUP($C$2/$C$9,0)+$M$19*$C$4*$C$8</f>
        <v>10017.92</v>
      </c>
      <c r="Z19" s="12">
        <f>$Z$4*ROUNDUP($C$2/$C$9,0)+$M$19*$C$4*$C$8</f>
        <v>10039.92</v>
      </c>
      <c r="AA19" s="12">
        <f>$AA$4*ROUNDUP($C$2/$C$9,0)+$M$19*$C$4*$C$8</f>
        <v>10061.92</v>
      </c>
      <c r="AB19" s="12">
        <f>$AB$4*ROUNDUP($C$2/$C$9,0)+$M$19*$C$4*$C$8</f>
        <v>10083.92</v>
      </c>
      <c r="AC19" s="12">
        <f>$AC$4*ROUNDUP($C$2/$C$9,0)+$M$19*$C$4*$C$8</f>
        <v>10105.92</v>
      </c>
      <c r="AD19" s="12">
        <f>$AD$4*ROUNDUP($C$2/$C$9,0)+$M$19*$C$4*$C$8</f>
        <v>10127.92</v>
      </c>
      <c r="AE19" s="12">
        <f>$AE$4*ROUNDUP($C$2/$C$9,0)+$M$19*$C$4*$C$8</f>
        <v>10149.92</v>
      </c>
      <c r="AF19" s="12">
        <f>$AF$4*ROUNDUP($C$2/$C$9,0)+$M$19*$C$4*$C$8</f>
        <v>10171.92</v>
      </c>
      <c r="AG19" s="12">
        <f>$AG$4*ROUNDUP($C$2/$C$9,0)+$M$19*$C$4*$C$8</f>
        <v>10193.92</v>
      </c>
      <c r="AH19" s="12">
        <f>$AH$4*ROUNDUP($C$2/$C$9,0)+$M$19*$C$4*$C$8</f>
        <v>10215.92</v>
      </c>
    </row>
    <row r="20" spans="1:34" ht="14.4" customHeight="1">
      <c r="A20" s="3"/>
      <c r="B20" s="3"/>
      <c r="C20" s="3"/>
      <c r="D20" s="3"/>
      <c r="E20" s="7">
        <f t="shared" si="2"/>
        <v>460</v>
      </c>
      <c r="F20" s="7">
        <f t="shared" si="0"/>
        <v>920</v>
      </c>
      <c r="G20" s="7">
        <f t="shared" si="1"/>
        <v>10364</v>
      </c>
      <c r="H20" s="3"/>
      <c r="I20" s="3"/>
      <c r="J20" s="3"/>
      <c r="K20" s="4"/>
      <c r="L20" s="56"/>
      <c r="M20" s="15">
        <v>85</v>
      </c>
      <c r="N20" s="20">
        <f>$N$4*ROUNDUP($C$2/$C$9,0)+$M$20*$C$4*$C$8</f>
        <v>9837.2999999999993</v>
      </c>
      <c r="O20" s="12">
        <f>$O$4*ROUNDUP($C$2/$C$9,0)+$M$20*$C$4*$C$8</f>
        <v>9859.2999999999993</v>
      </c>
      <c r="P20" s="12">
        <f>$P$4*ROUNDUP($C$2/$C$9,0)+$M$20*$C$4*$C$8</f>
        <v>9881.2999999999993</v>
      </c>
      <c r="Q20" s="12">
        <f>$Q$4*ROUNDUP($C$2/$C$9,0)+$M$20*$C$4*$C$8</f>
        <v>9903.2999999999993</v>
      </c>
      <c r="R20" s="12">
        <f>$R$4*ROUNDUP($C$2/$C$9,0)+$M$20*$C$4*$C$8</f>
        <v>9925.2999999999993</v>
      </c>
      <c r="S20" s="12">
        <f>$S$4*ROUNDUP($C$2/$C$9,0)+$M$20*$C$4*$C$8</f>
        <v>9947.2999999999993</v>
      </c>
      <c r="T20" s="12">
        <f>$T$4*ROUNDUP($C$2/$C$9,0)+$M$20*$C$4*$C$8</f>
        <v>9969.2999999999993</v>
      </c>
      <c r="U20" s="12">
        <f>$U$4*ROUNDUP($C$2/$C$9,0)+$M$20*$C$4*$C$8</f>
        <v>9991.2999999999993</v>
      </c>
      <c r="V20" s="12">
        <f>$V$4*ROUNDUP($C$2/$C$9,0)+$M$20*$C$4*$C$8</f>
        <v>10013.299999999999</v>
      </c>
      <c r="W20" s="12">
        <f>$W$4*ROUNDUP($C$2/$C$9,0)+$M$20*$C$4*$C$8</f>
        <v>10035.299999999999</v>
      </c>
      <c r="X20" s="12">
        <f>$X$4*ROUNDUP($C$2/$C$9,0)+$M$20*$C$4*$C$8</f>
        <v>10057.299999999999</v>
      </c>
      <c r="Y20" s="12">
        <f>$Y$4*ROUNDUP($C$2/$C$9,0)+$M$20*$C$4*$C$8</f>
        <v>10079.299999999999</v>
      </c>
      <c r="Z20" s="12">
        <f>$Z$4*ROUNDUP($C$2/$C$9,0)+$M$20*$C$4*$C$8</f>
        <v>10101.299999999999</v>
      </c>
      <c r="AA20" s="12">
        <f>$AA$4*ROUNDUP($C$2/$C$9,0)+$M$20*$C$4*$C$8</f>
        <v>10123.299999999999</v>
      </c>
      <c r="AB20" s="12">
        <f>$AB$4*ROUNDUP($C$2/$C$9,0)+$M$20*$C$4*$C$8</f>
        <v>10145.299999999999</v>
      </c>
      <c r="AC20" s="12">
        <f>$AC$4*ROUNDUP($C$2/$C$9,0)+$M$20*$C$4*$C$8</f>
        <v>10167.299999999999</v>
      </c>
      <c r="AD20" s="12">
        <f>$AD$4*ROUNDUP($C$2/$C$9,0)+$M$20*$C$4*$C$8</f>
        <v>10189.299999999999</v>
      </c>
      <c r="AE20" s="12">
        <f>$AE$4*ROUNDUP($C$2/$C$9,0)+$M$20*$C$4*$C$8</f>
        <v>10211.299999999999</v>
      </c>
      <c r="AF20" s="12">
        <f>$AF$4*ROUNDUP($C$2/$C$9,0)+$M$20*$C$4*$C$8</f>
        <v>10233.299999999999</v>
      </c>
      <c r="AG20" s="12">
        <f>$AG$4*ROUNDUP($C$2/$C$9,0)+$M$20*$C$4*$C$8</f>
        <v>10255.299999999999</v>
      </c>
      <c r="AH20" s="12">
        <f>$AH$4*ROUNDUP($C$2/$C$9,0)+$M$20*$C$4*$C$8</f>
        <v>10277.299999999999</v>
      </c>
    </row>
    <row r="21" spans="1:34" ht="14.4" customHeight="1">
      <c r="A21" s="3"/>
      <c r="B21" s="50" t="s">
        <v>17</v>
      </c>
      <c r="C21" s="3"/>
      <c r="D21" s="3"/>
      <c r="E21" s="7">
        <f t="shared" si="2"/>
        <v>480</v>
      </c>
      <c r="F21" s="7">
        <f t="shared" si="0"/>
        <v>960</v>
      </c>
      <c r="G21" s="7">
        <f t="shared" si="1"/>
        <v>10432</v>
      </c>
      <c r="H21" s="3"/>
      <c r="I21" s="3"/>
      <c r="J21" s="3"/>
      <c r="K21" s="4"/>
      <c r="L21" s="56"/>
      <c r="M21" s="15">
        <v>86</v>
      </c>
      <c r="N21" s="20">
        <f>$N$4*ROUNDUP($C$2/$C$9,0)+$M$21*$C$4*$C$8</f>
        <v>9898.68</v>
      </c>
      <c r="O21" s="12">
        <f>$O$4*ROUNDUP($C$2/$C$9,0)+$M$21*$C$4*$C$8</f>
        <v>9920.68</v>
      </c>
      <c r="P21" s="12">
        <f>$P$4*ROUNDUP($C$2/$C$9,0)+$M$21*$C$4*$C$8</f>
        <v>9942.68</v>
      </c>
      <c r="Q21" s="12">
        <f>$Q$4*ROUNDUP($C$2/$C$9,0)+$M$21*$C$4*$C$8</f>
        <v>9964.68</v>
      </c>
      <c r="R21" s="12">
        <f>$R$4*ROUNDUP($C$2/$C$9,0)+$M$21*$C$4*$C$8</f>
        <v>9986.68</v>
      </c>
      <c r="S21" s="12">
        <f>$S$4*ROUNDUP($C$2/$C$9,0)+$M$21*$C$4*$C$8</f>
        <v>10008.68</v>
      </c>
      <c r="T21" s="12">
        <f>$T$4*ROUNDUP($C$2/$C$9,0)+$M$21*$C$4*$C$8</f>
        <v>10030.68</v>
      </c>
      <c r="U21" s="12">
        <f>$U$4*ROUNDUP($C$2/$C$9,0)+$M$21*$C$4*$C$8</f>
        <v>10052.68</v>
      </c>
      <c r="V21" s="12">
        <f>$V$4*ROUNDUP($C$2/$C$9,0)+$M$21*$C$4*$C$8</f>
        <v>10074.68</v>
      </c>
      <c r="W21" s="12">
        <f>$W$4*ROUNDUP($C$2/$C$9,0)+$M$21*$C$4*$C$8</f>
        <v>10096.68</v>
      </c>
      <c r="X21" s="12">
        <f>$X$4*ROUNDUP($C$2/$C$9,0)+$M$21*$C$4*$C$8</f>
        <v>10118.68</v>
      </c>
      <c r="Y21" s="12">
        <f>$Y$4*ROUNDUP($C$2/$C$9,0)+$M$21*$C$4*$C$8</f>
        <v>10140.68</v>
      </c>
      <c r="Z21" s="12">
        <f>$Z$4*ROUNDUP($C$2/$C$9,0)+$M$21*$C$4*$C$8</f>
        <v>10162.68</v>
      </c>
      <c r="AA21" s="12">
        <f>$AA$4*ROUNDUP($C$2/$C$9,0)+$M$21*$C$4*$C$8</f>
        <v>10184.68</v>
      </c>
      <c r="AB21" s="12">
        <f>$AB$4*ROUNDUP($C$2/$C$9,0)+$M$21*$C$4*$C$8</f>
        <v>10206.68</v>
      </c>
      <c r="AC21" s="12">
        <f>$AC$4*ROUNDUP($C$2/$C$9,0)+$M$21*$C$4*$C$8</f>
        <v>10228.68</v>
      </c>
      <c r="AD21" s="12">
        <f>$AD$4*ROUNDUP($C$2/$C$9,0)+$M$21*$C$4*$C$8</f>
        <v>10250.68</v>
      </c>
      <c r="AE21" s="12">
        <f>$AE$4*ROUNDUP($C$2/$C$9,0)+$M$21*$C$4*$C$8</f>
        <v>10272.68</v>
      </c>
      <c r="AF21" s="12">
        <f>$AF$4*ROUNDUP($C$2/$C$9,0)+$M$21*$C$4*$C$8</f>
        <v>10294.68</v>
      </c>
      <c r="AG21" s="12">
        <f>$AG$4*ROUNDUP($C$2/$C$9,0)+$M$21*$C$4*$C$8</f>
        <v>10316.68</v>
      </c>
      <c r="AH21" s="12">
        <f>$AH$4*ROUNDUP($C$2/$C$9,0)+$M$21*$C$4*$C$8</f>
        <v>10338.68</v>
      </c>
    </row>
    <row r="22" spans="1:34" ht="14.4" customHeight="1">
      <c r="A22" s="3"/>
      <c r="B22" s="8" t="s">
        <v>18</v>
      </c>
      <c r="C22" s="3"/>
      <c r="D22" s="3"/>
      <c r="E22" s="7">
        <f t="shared" si="2"/>
        <v>500</v>
      </c>
      <c r="F22" s="7">
        <f t="shared" si="0"/>
        <v>1000</v>
      </c>
      <c r="G22" s="7">
        <f t="shared" si="1"/>
        <v>10500</v>
      </c>
      <c r="H22" s="3"/>
      <c r="I22" s="3"/>
      <c r="J22" s="3"/>
      <c r="K22" s="4"/>
      <c r="L22" s="56"/>
      <c r="M22" s="15">
        <v>87</v>
      </c>
      <c r="N22" s="20">
        <f>$N$4*ROUNDUP($C$2/$C$9,0)+$M$22*$C$4*$C$8</f>
        <v>9960.0600000000013</v>
      </c>
      <c r="O22" s="12">
        <f>$O$4*ROUNDUP($C$2/$C$9,0)+$M$22*$C$4*$C$8</f>
        <v>9982.0600000000013</v>
      </c>
      <c r="P22" s="12">
        <f>$P$4*ROUNDUP($C$2/$C$9,0)+$M$22*$C$4*$C$8</f>
        <v>10004.060000000001</v>
      </c>
      <c r="Q22" s="12">
        <f>$Q$4*ROUNDUP($C$2/$C$9,0)+$M$22*$C$4*$C$8</f>
        <v>10026.060000000001</v>
      </c>
      <c r="R22" s="12">
        <f>$R$4*ROUNDUP($C$2/$C$9,0)+$M$22*$C$4*$C$8</f>
        <v>10048.060000000001</v>
      </c>
      <c r="S22" s="12">
        <f>$S$4*ROUNDUP($C$2/$C$9,0)+$M$22*$C$4*$C$8</f>
        <v>10070.060000000001</v>
      </c>
      <c r="T22" s="12">
        <f>$T$4*ROUNDUP($C$2/$C$9,0)+$M$22*$C$4*$C$8</f>
        <v>10092.060000000001</v>
      </c>
      <c r="U22" s="12">
        <f>$U$4*ROUNDUP($C$2/$C$9,0)+$M$22*$C$4*$C$8</f>
        <v>10114.060000000001</v>
      </c>
      <c r="V22" s="12">
        <f>$V$4*ROUNDUP($C$2/$C$9,0)+$M$22*$C$4*$C$8</f>
        <v>10136.060000000001</v>
      </c>
      <c r="W22" s="12">
        <f>$W$4*ROUNDUP($C$2/$C$9,0)+$M$22*$C$4*$C$8</f>
        <v>10158.060000000001</v>
      </c>
      <c r="X22" s="12">
        <f>$X$4*ROUNDUP($C$2/$C$9,0)+$M$22*$C$4*$C$8</f>
        <v>10180.060000000001</v>
      </c>
      <c r="Y22" s="12">
        <f>$Y$4*ROUNDUP($C$2/$C$9,0)+$M$22*$C$4*$C$8</f>
        <v>10202.060000000001</v>
      </c>
      <c r="Z22" s="12">
        <f>$Z$4*ROUNDUP($C$2/$C$9,0)+$M$22*$C$4*$C$8</f>
        <v>10224.060000000001</v>
      </c>
      <c r="AA22" s="12">
        <f>$AA$4*ROUNDUP($C$2/$C$9,0)+$M$22*$C$4*$C$8</f>
        <v>10246.060000000001</v>
      </c>
      <c r="AB22" s="12">
        <f>$AB$4*ROUNDUP($C$2/$C$9,0)+$M$22*$C$4*$C$8</f>
        <v>10268.060000000001</v>
      </c>
      <c r="AC22" s="12">
        <f>$AC$4*ROUNDUP($C$2/$C$9,0)+$M$22*$C$4*$C$8</f>
        <v>10290.060000000001</v>
      </c>
      <c r="AD22" s="12">
        <f>$AD$4*ROUNDUP($C$2/$C$9,0)+$M$22*$C$4*$C$8</f>
        <v>10312.060000000001</v>
      </c>
      <c r="AE22" s="12">
        <f>$AE$4*ROUNDUP($C$2/$C$9,0)+$M$22*$C$4*$C$8</f>
        <v>10334.060000000001</v>
      </c>
      <c r="AF22" s="12">
        <f>$AF$4*ROUNDUP($C$2/$C$9,0)+$M$22*$C$4*$C$8</f>
        <v>10356.060000000001</v>
      </c>
      <c r="AG22" s="12">
        <f>$AG$4*ROUNDUP($C$2/$C$9,0)+$M$22*$C$4*$C$8</f>
        <v>10378.060000000001</v>
      </c>
      <c r="AH22" s="12">
        <f>$AH$4*ROUNDUP($C$2/$C$9,0)+$M$22*$C$4*$C$8</f>
        <v>10400.060000000001</v>
      </c>
    </row>
    <row r="23" spans="1:34" ht="14.4" customHeight="1">
      <c r="A23" s="3"/>
      <c r="B23" s="8" t="s">
        <v>19</v>
      </c>
      <c r="C23" s="3"/>
      <c r="D23" s="3"/>
      <c r="E23" s="7">
        <f t="shared" si="2"/>
        <v>520</v>
      </c>
      <c r="F23" s="7">
        <f t="shared" si="0"/>
        <v>1040</v>
      </c>
      <c r="G23" s="7">
        <f t="shared" si="1"/>
        <v>10788</v>
      </c>
      <c r="H23" s="3"/>
      <c r="I23" s="3"/>
      <c r="J23" s="3"/>
      <c r="K23" s="4"/>
      <c r="L23" s="56"/>
      <c r="M23" s="15">
        <v>88</v>
      </c>
      <c r="N23" s="20">
        <f>$N$4*ROUNDUP($C$2/$C$9,0)+$M$23*$C$4*$C$8</f>
        <v>10021.439999999999</v>
      </c>
      <c r="O23" s="12">
        <f>$O$4*ROUNDUP($C$2/$C$9,0)+$M$23*$C$4*$C$8</f>
        <v>10043.439999999999</v>
      </c>
      <c r="P23" s="12">
        <f>$P$4*ROUNDUP($C$2/$C$9,0)+$M$23*$C$4*$C$8</f>
        <v>10065.439999999999</v>
      </c>
      <c r="Q23" s="12">
        <f>$Q$4*ROUNDUP($C$2/$C$9,0)+$M$23*$C$4*$C$8</f>
        <v>10087.439999999999</v>
      </c>
      <c r="R23" s="12">
        <f>$R$4*ROUNDUP($C$2/$C$9,0)+$M$23*$C$4*$C$8</f>
        <v>10109.439999999999</v>
      </c>
      <c r="S23" s="12">
        <f>$S$4*ROUNDUP($C$2/$C$9,0)+$M$23*$C$4*$C$8</f>
        <v>10131.439999999999</v>
      </c>
      <c r="T23" s="12">
        <f>$T$4*ROUNDUP($C$2/$C$9,0)+$M$23*$C$4*$C$8</f>
        <v>10153.439999999999</v>
      </c>
      <c r="U23" s="12">
        <f>$U$4*ROUNDUP($C$2/$C$9,0)+$M$23*$C$4*$C$8</f>
        <v>10175.439999999999</v>
      </c>
      <c r="V23" s="12">
        <f>$V$4*ROUNDUP($C$2/$C$9,0)+$M$23*$C$4*$C$8</f>
        <v>10197.439999999999</v>
      </c>
      <c r="W23" s="12">
        <f>$W$4*ROUNDUP($C$2/$C$9,0)+$M$23*$C$4*$C$8</f>
        <v>10219.439999999999</v>
      </c>
      <c r="X23" s="12">
        <f>$X$4*ROUNDUP($C$2/$C$9,0)+$M$23*$C$4*$C$8</f>
        <v>10241.439999999999</v>
      </c>
      <c r="Y23" s="12">
        <f>$Y$4*ROUNDUP($C$2/$C$9,0)+$M$23*$C$4*$C$8</f>
        <v>10263.439999999999</v>
      </c>
      <c r="Z23" s="12">
        <f>$Z$4*ROUNDUP($C$2/$C$9,0)+$M$23*$C$4*$C$8</f>
        <v>10285.439999999999</v>
      </c>
      <c r="AA23" s="12">
        <f>$AA$4*ROUNDUP($C$2/$C$9,0)+$M$23*$C$4*$C$8</f>
        <v>10307.439999999999</v>
      </c>
      <c r="AB23" s="12">
        <f>$AB$4*ROUNDUP($C$2/$C$9,0)+$M$23*$C$4*$C$8</f>
        <v>10329.439999999999</v>
      </c>
      <c r="AC23" s="12">
        <f>$AC$4*ROUNDUP($C$2/$C$9,0)+$M$23*$C$4*$C$8</f>
        <v>10351.439999999999</v>
      </c>
      <c r="AD23" s="12">
        <f>$AD$4*ROUNDUP($C$2/$C$9,0)+$M$23*$C$4*$C$8</f>
        <v>10373.439999999999</v>
      </c>
      <c r="AE23" s="12">
        <f>$AE$4*ROUNDUP($C$2/$C$9,0)+$M$23*$C$4*$C$8</f>
        <v>10395.439999999999</v>
      </c>
      <c r="AF23" s="12">
        <f>$AF$4*ROUNDUP($C$2/$C$9,0)+$M$23*$C$4*$C$8</f>
        <v>10417.439999999999</v>
      </c>
      <c r="AG23" s="12">
        <f>$AG$4*ROUNDUP($C$2/$C$9,0)+$M$23*$C$4*$C$8</f>
        <v>10439.439999999999</v>
      </c>
      <c r="AH23" s="12">
        <f>$AH$4*ROUNDUP($C$2/$C$9,0)+$M$23*$C$4*$C$8</f>
        <v>10461.439999999999</v>
      </c>
    </row>
    <row r="24" spans="1:34" ht="14.4" customHeight="1">
      <c r="A24" s="3"/>
      <c r="B24" s="8" t="s">
        <v>20</v>
      </c>
      <c r="C24" s="3"/>
      <c r="D24" s="3"/>
      <c r="E24" s="7">
        <f t="shared" si="2"/>
        <v>540</v>
      </c>
      <c r="F24" s="7">
        <f t="shared" si="0"/>
        <v>1080</v>
      </c>
      <c r="G24" s="7">
        <f t="shared" si="1"/>
        <v>10856</v>
      </c>
      <c r="H24" s="3"/>
      <c r="I24" s="3"/>
      <c r="J24" s="3"/>
      <c r="K24" s="4"/>
      <c r="L24" s="56"/>
      <c r="M24" s="15">
        <v>89</v>
      </c>
      <c r="N24" s="20">
        <f>$N$4*ROUNDUP($C$2/$C$9,0)+$M$24*$C$4*$C$8</f>
        <v>10082.82</v>
      </c>
      <c r="O24" s="12">
        <f>$O$4*ROUNDUP($C$2/$C$9,0)+$M$24*$C$4*$C$8</f>
        <v>10104.82</v>
      </c>
      <c r="P24" s="12">
        <f>$P$4*ROUNDUP($C$2/$C$9,0)+$M$24*$C$4*$C$8</f>
        <v>10126.82</v>
      </c>
      <c r="Q24" s="12">
        <f>$Q$4*ROUNDUP($C$2/$C$9,0)+$M$24*$C$4*$C$8</f>
        <v>10148.82</v>
      </c>
      <c r="R24" s="12">
        <f>$R$4*ROUNDUP($C$2/$C$9,0)+$M$24*$C$4*$C$8</f>
        <v>10170.82</v>
      </c>
      <c r="S24" s="12">
        <f>$S$4*ROUNDUP($C$2/$C$9,0)+$M$24*$C$4*$C$8</f>
        <v>10192.82</v>
      </c>
      <c r="T24" s="12">
        <f>$T$4*ROUNDUP($C$2/$C$9,0)+$M$24*$C$4*$C$8</f>
        <v>10214.82</v>
      </c>
      <c r="U24" s="12">
        <f>$U$4*ROUNDUP($C$2/$C$9,0)+$M$24*$C$4*$C$8</f>
        <v>10236.82</v>
      </c>
      <c r="V24" s="12">
        <f>$V$4*ROUNDUP($C$2/$C$9,0)+$M$24*$C$4*$C$8</f>
        <v>10258.82</v>
      </c>
      <c r="W24" s="12">
        <f>$W$4*ROUNDUP($C$2/$C$9,0)+$M$24*$C$4*$C$8</f>
        <v>10280.82</v>
      </c>
      <c r="X24" s="12">
        <f>$X$4*ROUNDUP($C$2/$C$9,0)+$M$24*$C$4*$C$8</f>
        <v>10302.82</v>
      </c>
      <c r="Y24" s="12">
        <f>$Y$4*ROUNDUP($C$2/$C$9,0)+$M$24*$C$4*$C$8</f>
        <v>10324.82</v>
      </c>
      <c r="Z24" s="12">
        <f>$Z$4*ROUNDUP($C$2/$C$9,0)+$M$24*$C$4*$C$8</f>
        <v>10346.82</v>
      </c>
      <c r="AA24" s="12">
        <f>$AA$4*ROUNDUP($C$2/$C$9,0)+$M$24*$C$4*$C$8</f>
        <v>10368.82</v>
      </c>
      <c r="AB24" s="12">
        <f>$AB$4*ROUNDUP($C$2/$C$9,0)+$M$24*$C$4*$C$8</f>
        <v>10390.82</v>
      </c>
      <c r="AC24" s="12">
        <f>$AC$4*ROUNDUP($C$2/$C$9,0)+$M$24*$C$4*$C$8</f>
        <v>10412.82</v>
      </c>
      <c r="AD24" s="12">
        <f>$AD$4*ROUNDUP($C$2/$C$9,0)+$M$24*$C$4*$C$8</f>
        <v>10434.82</v>
      </c>
      <c r="AE24" s="12">
        <f>$AE$4*ROUNDUP($C$2/$C$9,0)+$M$24*$C$4*$C$8</f>
        <v>10456.82</v>
      </c>
      <c r="AF24" s="12">
        <f>$AF$4*ROUNDUP($C$2/$C$9,0)+$M$24*$C$4*$C$8</f>
        <v>10478.82</v>
      </c>
      <c r="AG24" s="12">
        <f>$AG$4*ROUNDUP($C$2/$C$9,0)+$M$24*$C$4*$C$8</f>
        <v>10500.82</v>
      </c>
      <c r="AH24" s="12">
        <f>$AH$4*ROUNDUP($C$2/$C$9,0)+$M$24*$C$4*$C$8</f>
        <v>10522.82</v>
      </c>
    </row>
    <row r="25" spans="1:34" ht="14.4" customHeight="1">
      <c r="A25" s="3"/>
      <c r="B25" s="39" t="s">
        <v>21</v>
      </c>
      <c r="C25" s="3"/>
      <c r="D25" s="3"/>
      <c r="E25" s="7">
        <f t="shared" si="2"/>
        <v>560</v>
      </c>
      <c r="F25" s="7">
        <f t="shared" si="0"/>
        <v>1120</v>
      </c>
      <c r="G25" s="7">
        <f t="shared" si="1"/>
        <v>11144</v>
      </c>
      <c r="H25" s="3"/>
      <c r="I25" s="3"/>
      <c r="J25" s="3"/>
      <c r="K25" s="4"/>
      <c r="L25" s="56"/>
      <c r="M25" s="15">
        <v>90</v>
      </c>
      <c r="N25" s="20">
        <f>$N$4*ROUNDUP($C$2/$C$9,0)+$M$25*$C$4*$C$8</f>
        <v>10144.200000000001</v>
      </c>
      <c r="O25" s="12">
        <f>$O$4*ROUNDUP($C$2/$C$9,0)+$M$25*$C$4*$C$8</f>
        <v>10166.200000000001</v>
      </c>
      <c r="P25" s="12">
        <f>$P$4*ROUNDUP($C$2/$C$9,0)+$M$25*$C$4*$C$8</f>
        <v>10188.200000000001</v>
      </c>
      <c r="Q25" s="12">
        <f>$Q$4*ROUNDUP($C$2/$C$9,0)+$M$25*$C$4*$C$8</f>
        <v>10210.200000000001</v>
      </c>
      <c r="R25" s="12">
        <f>$R$4*ROUNDUP($C$2/$C$9,0)+$M$25*$C$4*$C$8</f>
        <v>10232.200000000001</v>
      </c>
      <c r="S25" s="12">
        <f>$S$4*ROUNDUP($C$2/$C$9,0)+$M$25*$C$4*$C$8</f>
        <v>10254.200000000001</v>
      </c>
      <c r="T25" s="12">
        <f>$T$4*ROUNDUP($C$2/$C$9,0)+$M$25*$C$4*$C$8</f>
        <v>10276.200000000001</v>
      </c>
      <c r="U25" s="12">
        <f>$U$4*ROUNDUP($C$2/$C$9,0)+$M$25*$C$4*$C$8</f>
        <v>10298.200000000001</v>
      </c>
      <c r="V25" s="12">
        <f>$V$4*ROUNDUP($C$2/$C$9,0)+$M$25*$C$4*$C$8</f>
        <v>10320.200000000001</v>
      </c>
      <c r="W25" s="12">
        <f>$W$4*ROUNDUP($C$2/$C$9,0)+$M$25*$C$4*$C$8</f>
        <v>10342.200000000001</v>
      </c>
      <c r="X25" s="12">
        <f>$X$4*ROUNDUP($C$2/$C$9,0)+$M$25*$C$4*$C$8</f>
        <v>10364.200000000001</v>
      </c>
      <c r="Y25" s="12">
        <f>$Y$4*ROUNDUP($C$2/$C$9,0)+$M$25*$C$4*$C$8</f>
        <v>10386.200000000001</v>
      </c>
      <c r="Z25" s="12">
        <f>$Z$4*ROUNDUP($C$2/$C$9,0)+$M$25*$C$4*$C$8</f>
        <v>10408.200000000001</v>
      </c>
      <c r="AA25" s="12">
        <f>$AA$4*ROUNDUP($C$2/$C$9,0)+$M$25*$C$4*$C$8</f>
        <v>10430.200000000001</v>
      </c>
      <c r="AB25" s="12">
        <f>$AB$4*ROUNDUP($C$2/$C$9,0)+$M$25*$C$4*$C$8</f>
        <v>10452.200000000001</v>
      </c>
      <c r="AC25" s="12">
        <f>$AC$4*ROUNDUP($C$2/$C$9,0)+$M$25*$C$4*$C$8</f>
        <v>10474.200000000001</v>
      </c>
      <c r="AD25" s="12">
        <f>$AD$4*ROUNDUP($C$2/$C$9,0)+$M$25*$C$4*$C$8</f>
        <v>10496.2</v>
      </c>
      <c r="AE25" s="12">
        <f>$AE$4*ROUNDUP($C$2/$C$9,0)+$M$25*$C$4*$C$8</f>
        <v>10518.2</v>
      </c>
      <c r="AF25" s="12">
        <f>$AF$4*ROUNDUP($C$2/$C$9,0)+$M$25*$C$4*$C$8</f>
        <v>10540.2</v>
      </c>
      <c r="AG25" s="12">
        <f>$AG$4*ROUNDUP($C$2/$C$9,0)+$M$25*$C$4*$C$8</f>
        <v>10562.2</v>
      </c>
      <c r="AH25" s="12">
        <f>$AH$4*ROUNDUP($C$2/$C$9,0)+$M$25*$C$4*$C$8</f>
        <v>10584.2</v>
      </c>
    </row>
    <row r="26" spans="1:34" ht="14.4" customHeight="1">
      <c r="A26" s="3"/>
      <c r="B26" s="3"/>
      <c r="C26" s="3"/>
      <c r="D26" s="3"/>
      <c r="E26" s="7">
        <f t="shared" si="2"/>
        <v>580</v>
      </c>
      <c r="F26" s="7">
        <f t="shared" si="0"/>
        <v>1160</v>
      </c>
      <c r="G26" s="7">
        <f t="shared" si="1"/>
        <v>11212</v>
      </c>
      <c r="H26" s="3"/>
      <c r="I26" s="3"/>
      <c r="J26" s="3"/>
      <c r="K26" s="3"/>
      <c r="L26" s="6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4.4" customHeight="1">
      <c r="A27" s="3"/>
      <c r="B27" s="3"/>
      <c r="C27" s="3"/>
      <c r="D27" s="3"/>
      <c r="E27" s="7">
        <f t="shared" si="2"/>
        <v>600</v>
      </c>
      <c r="F27" s="7">
        <f t="shared" si="0"/>
        <v>1200</v>
      </c>
      <c r="G27" s="7">
        <f t="shared" si="1"/>
        <v>11500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4.4" customHeight="1">
      <c r="A28" s="3"/>
      <c r="B28" s="3"/>
      <c r="C28" s="3"/>
      <c r="D28" s="3"/>
      <c r="E28" s="7">
        <f t="shared" si="2"/>
        <v>620</v>
      </c>
      <c r="F28" s="7">
        <f t="shared" si="0"/>
        <v>1240</v>
      </c>
      <c r="G28" s="7">
        <f t="shared" si="1"/>
        <v>11788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4.4" customHeight="1">
      <c r="A29" s="3"/>
      <c r="B29" s="3"/>
      <c r="C29" s="3"/>
      <c r="D29" s="3"/>
      <c r="E29" s="7">
        <f t="shared" si="2"/>
        <v>640</v>
      </c>
      <c r="F29" s="7">
        <f t="shared" si="0"/>
        <v>1280</v>
      </c>
      <c r="G29" s="7">
        <f t="shared" si="1"/>
        <v>11856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4.4" customHeight="1">
      <c r="A30" s="3"/>
      <c r="B30" s="3"/>
      <c r="C30" s="3"/>
      <c r="D30" s="3"/>
      <c r="E30" s="7">
        <f t="shared" si="2"/>
        <v>660</v>
      </c>
      <c r="F30" s="7">
        <f t="shared" si="0"/>
        <v>1320</v>
      </c>
      <c r="G30" s="7">
        <f t="shared" si="1"/>
        <v>12143.999999999998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4.4" customHeight="1">
      <c r="A31" s="3"/>
      <c r="B31" s="3"/>
      <c r="C31" s="3"/>
      <c r="D31" s="3"/>
      <c r="E31" s="7">
        <f t="shared" si="2"/>
        <v>680</v>
      </c>
      <c r="F31" s="7">
        <f t="shared" si="0"/>
        <v>1360</v>
      </c>
      <c r="G31" s="7">
        <f t="shared" si="1"/>
        <v>12431.999999999998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4.4" customHeight="1">
      <c r="A32" s="3"/>
      <c r="B32" s="3"/>
      <c r="C32" s="3"/>
      <c r="D32" s="3"/>
      <c r="E32" s="7">
        <f t="shared" si="2"/>
        <v>700</v>
      </c>
      <c r="F32" s="7">
        <f t="shared" si="0"/>
        <v>1400</v>
      </c>
      <c r="G32" s="7">
        <f t="shared" si="1"/>
        <v>12499.999999999998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4.4" customHeight="1">
      <c r="A33" s="3"/>
      <c r="B33" s="3"/>
      <c r="C33" s="3"/>
      <c r="D33" s="3"/>
      <c r="E33" s="7">
        <f t="shared" si="2"/>
        <v>720</v>
      </c>
      <c r="F33" s="7">
        <f t="shared" si="0"/>
        <v>1440</v>
      </c>
      <c r="G33" s="7">
        <f t="shared" si="1"/>
        <v>12787.999999999998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4.4" customHeight="1">
      <c r="A34" s="3"/>
      <c r="B34" s="3"/>
      <c r="C34" s="3"/>
      <c r="D34" s="3"/>
      <c r="E34" s="7">
        <f t="shared" si="2"/>
        <v>740</v>
      </c>
      <c r="F34" s="7">
        <f t="shared" si="0"/>
        <v>1480</v>
      </c>
      <c r="G34" s="7">
        <f t="shared" si="1"/>
        <v>13075.999999999998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4.4" customHeight="1">
      <c r="A35" s="3"/>
      <c r="B35" s="3"/>
      <c r="C35" s="3"/>
      <c r="D35" s="3"/>
      <c r="E35" s="7">
        <f t="shared" si="2"/>
        <v>760</v>
      </c>
      <c r="F35" s="7">
        <f t="shared" si="0"/>
        <v>1520</v>
      </c>
      <c r="G35" s="7">
        <f t="shared" si="1"/>
        <v>13143.999999999998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4.4" customHeight="1">
      <c r="A36" s="3"/>
      <c r="B36" s="3"/>
      <c r="C36" s="3"/>
      <c r="D36" s="3"/>
      <c r="E36" s="7">
        <f t="shared" si="2"/>
        <v>780</v>
      </c>
      <c r="F36" s="7">
        <f t="shared" si="0"/>
        <v>1560</v>
      </c>
      <c r="G36" s="7">
        <f t="shared" si="1"/>
        <v>13431.999999999998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4.4" customHeight="1">
      <c r="A37" s="3"/>
      <c r="B37" s="3"/>
      <c r="C37" s="3"/>
      <c r="D37" s="3"/>
      <c r="E37" s="7">
        <f t="shared" si="2"/>
        <v>800</v>
      </c>
      <c r="F37" s="7">
        <f t="shared" si="0"/>
        <v>1600</v>
      </c>
      <c r="G37" s="7">
        <f t="shared" si="1"/>
        <v>13719.999999999998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4.4" customHeight="1">
      <c r="A38" s="3"/>
      <c r="B38" s="3"/>
      <c r="C38" s="3"/>
      <c r="D38" s="3"/>
      <c r="E38" s="7">
        <f t="shared" si="2"/>
        <v>820</v>
      </c>
      <c r="F38" s="7">
        <f t="shared" si="0"/>
        <v>1640</v>
      </c>
      <c r="G38" s="7">
        <f t="shared" si="1"/>
        <v>14007.999999999998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4.4" customHeight="1">
      <c r="A39" s="3"/>
      <c r="B39" s="3"/>
      <c r="C39" s="3"/>
      <c r="D39" s="3"/>
      <c r="E39" s="7">
        <f t="shared" si="2"/>
        <v>840</v>
      </c>
      <c r="F39" s="7">
        <f t="shared" si="0"/>
        <v>1680</v>
      </c>
      <c r="G39" s="7">
        <f t="shared" si="1"/>
        <v>14075.999999999998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4.4" customHeight="1">
      <c r="A40" s="3"/>
      <c r="B40" s="3"/>
      <c r="C40" s="3"/>
      <c r="D40" s="3"/>
      <c r="E40" s="7">
        <f t="shared" si="2"/>
        <v>860</v>
      </c>
      <c r="F40" s="7">
        <f t="shared" si="0"/>
        <v>1720</v>
      </c>
      <c r="G40" s="7">
        <f t="shared" si="1"/>
        <v>14363.999999999998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4.4" customHeight="1">
      <c r="A41" s="3"/>
      <c r="B41" s="3"/>
      <c r="C41" s="3"/>
      <c r="D41" s="3"/>
      <c r="E41" s="7">
        <f t="shared" si="2"/>
        <v>880</v>
      </c>
      <c r="F41" s="7">
        <f t="shared" si="0"/>
        <v>1760</v>
      </c>
      <c r="G41" s="7">
        <f t="shared" si="1"/>
        <v>14651.999999999998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4.4" customHeight="1">
      <c r="A42" s="3"/>
      <c r="B42" s="3"/>
      <c r="C42" s="3"/>
      <c r="D42" s="3"/>
      <c r="E42" s="7">
        <f t="shared" si="2"/>
        <v>900</v>
      </c>
      <c r="F42" s="7">
        <f t="shared" si="0"/>
        <v>1800</v>
      </c>
      <c r="G42" s="7">
        <f t="shared" si="1"/>
        <v>14939.999999999998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4.4" customHeight="1">
      <c r="A43" s="3"/>
      <c r="B43" s="3"/>
      <c r="C43" s="3"/>
      <c r="D43" s="3"/>
      <c r="E43" s="7">
        <f t="shared" si="2"/>
        <v>920</v>
      </c>
      <c r="F43" s="7">
        <f t="shared" si="0"/>
        <v>1840</v>
      </c>
      <c r="G43" s="7">
        <f t="shared" si="1"/>
        <v>15227.999999999998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4.4" customHeight="1">
      <c r="A44" s="3"/>
      <c r="B44" s="3"/>
      <c r="C44" s="3"/>
      <c r="D44" s="3"/>
      <c r="E44" s="7">
        <f t="shared" si="2"/>
        <v>940</v>
      </c>
      <c r="F44" s="7">
        <f t="shared" si="0"/>
        <v>1880</v>
      </c>
      <c r="G44" s="7">
        <f t="shared" si="1"/>
        <v>15295.999999999998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4.4" customHeight="1">
      <c r="A45" s="3"/>
      <c r="B45" s="3"/>
      <c r="C45" s="3"/>
      <c r="D45" s="3"/>
      <c r="E45" s="7">
        <f t="shared" si="2"/>
        <v>960</v>
      </c>
      <c r="F45" s="7">
        <f t="shared" si="0"/>
        <v>1920</v>
      </c>
      <c r="G45" s="7">
        <f t="shared" si="1"/>
        <v>15583.999999999998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4.4" customHeight="1">
      <c r="A46" s="3"/>
      <c r="B46" s="3"/>
      <c r="C46" s="3"/>
      <c r="D46" s="3"/>
      <c r="E46" s="7">
        <f t="shared" si="2"/>
        <v>980</v>
      </c>
      <c r="F46" s="7">
        <f t="shared" si="0"/>
        <v>1960</v>
      </c>
      <c r="G46" s="7">
        <f t="shared" si="1"/>
        <v>15871.999999999998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4.4" customHeight="1">
      <c r="A47" s="3"/>
      <c r="B47" s="3"/>
      <c r="C47" s="3"/>
      <c r="D47" s="3"/>
      <c r="E47" s="7">
        <f t="shared" si="2"/>
        <v>1000</v>
      </c>
      <c r="F47" s="7">
        <f t="shared" si="0"/>
        <v>2000</v>
      </c>
      <c r="G47" s="7">
        <f t="shared" si="1"/>
        <v>16159.999999999998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</sheetData>
  <mergeCells count="2">
    <mergeCell ref="N2:AH2"/>
    <mergeCell ref="L5:L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2022-06-18T15:03:29Z</dcterms:created>
  <dcterms:modified xsi:type="dcterms:W3CDTF">2022-06-18T15:20:06Z</dcterms:modified>
  <cp:category/>
  <cp:contentStatus/>
</cp:coreProperties>
</file>