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ushree\DA\Bus.Excel\"/>
    </mc:Choice>
  </mc:AlternateContent>
  <xr:revisionPtr revIDLastSave="0" documentId="13_ncr:1_{36E8858B-6F88-47D2-AEA9-EC09637BA0C8}" xr6:coauthVersionLast="47" xr6:coauthVersionMax="47" xr10:uidLastSave="{00000000-0000-0000-0000-000000000000}"/>
  <bookViews>
    <workbookView xWindow="-120" yWindow="-120" windowWidth="29040" windowHeight="15720" activeTab="5" xr2:uid="{E39F1B53-3127-4D6C-88BD-079CCE5E8692}"/>
  </bookViews>
  <sheets>
    <sheet name="tips" sheetId="1" r:id="rId1"/>
    <sheet name="Tip_Table" sheetId="2" r:id="rId2"/>
    <sheet name="graph" sheetId="6" r:id="rId3"/>
    <sheet name="Sheet1" sheetId="9" r:id="rId4"/>
    <sheet name="Sheet3" sheetId="10" r:id="rId5"/>
    <sheet name="Num_con" sheetId="5" r:id="rId6"/>
    <sheet name="Cov_Cor" sheetId="8" r:id="rId7"/>
    <sheet name="Sheet2" sheetId="7" r:id="rId8"/>
  </sheet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F2" i="5"/>
  <c r="Z23" i="8"/>
  <c r="Y22" i="8"/>
  <c r="X21" i="8"/>
  <c r="W20" i="8"/>
  <c r="V19" i="8"/>
  <c r="U18" i="8"/>
  <c r="T17" i="8"/>
  <c r="S16" i="8"/>
  <c r="R15" i="8"/>
  <c r="K2" i="5" l="1"/>
  <c r="F244" i="8"/>
  <c r="E244" i="8"/>
  <c r="D244" i="8"/>
  <c r="C244" i="8"/>
  <c r="B244" i="8"/>
  <c r="A244" i="8"/>
  <c r="F243" i="8"/>
  <c r="E243" i="8"/>
  <c r="D243" i="8"/>
  <c r="C243" i="8"/>
  <c r="B243" i="8"/>
  <c r="A243" i="8"/>
  <c r="F242" i="8"/>
  <c r="E242" i="8"/>
  <c r="D242" i="8"/>
  <c r="C242" i="8"/>
  <c r="B242" i="8"/>
  <c r="A242" i="8"/>
  <c r="F241" i="8"/>
  <c r="E241" i="8"/>
  <c r="D241" i="8"/>
  <c r="C241" i="8"/>
  <c r="B241" i="8"/>
  <c r="A241" i="8"/>
  <c r="F240" i="8"/>
  <c r="E240" i="8"/>
  <c r="D240" i="8"/>
  <c r="C240" i="8"/>
  <c r="B240" i="8"/>
  <c r="A240" i="8"/>
  <c r="F239" i="8"/>
  <c r="E239" i="8"/>
  <c r="D239" i="8"/>
  <c r="C239" i="8"/>
  <c r="B239" i="8"/>
  <c r="A239" i="8"/>
  <c r="F238" i="8"/>
  <c r="E238" i="8"/>
  <c r="D238" i="8"/>
  <c r="C238" i="8"/>
  <c r="B238" i="8"/>
  <c r="A238" i="8"/>
  <c r="F237" i="8"/>
  <c r="E237" i="8"/>
  <c r="D237" i="8"/>
  <c r="C237" i="8"/>
  <c r="B237" i="8"/>
  <c r="A237" i="8"/>
  <c r="F236" i="8"/>
  <c r="E236" i="8"/>
  <c r="D236" i="8"/>
  <c r="C236" i="8"/>
  <c r="B236" i="8"/>
  <c r="A236" i="8"/>
  <c r="F235" i="8"/>
  <c r="E235" i="8"/>
  <c r="D235" i="8"/>
  <c r="C235" i="8"/>
  <c r="B235" i="8"/>
  <c r="A235" i="8"/>
  <c r="F234" i="8"/>
  <c r="E234" i="8"/>
  <c r="D234" i="8"/>
  <c r="C234" i="8"/>
  <c r="B234" i="8"/>
  <c r="A234" i="8"/>
  <c r="F233" i="8"/>
  <c r="E233" i="8"/>
  <c r="D233" i="8"/>
  <c r="C233" i="8"/>
  <c r="B233" i="8"/>
  <c r="A233" i="8"/>
  <c r="F232" i="8"/>
  <c r="E232" i="8"/>
  <c r="D232" i="8"/>
  <c r="C232" i="8"/>
  <c r="B232" i="8"/>
  <c r="A232" i="8"/>
  <c r="F231" i="8"/>
  <c r="E231" i="8"/>
  <c r="D231" i="8"/>
  <c r="C231" i="8"/>
  <c r="B231" i="8"/>
  <c r="A231" i="8"/>
  <c r="F230" i="8"/>
  <c r="E230" i="8"/>
  <c r="D230" i="8"/>
  <c r="C230" i="8"/>
  <c r="B230" i="8"/>
  <c r="A230" i="8"/>
  <c r="F229" i="8"/>
  <c r="E229" i="8"/>
  <c r="D229" i="8"/>
  <c r="C229" i="8"/>
  <c r="B229" i="8"/>
  <c r="A229" i="8"/>
  <c r="F228" i="8"/>
  <c r="E228" i="8"/>
  <c r="D228" i="8"/>
  <c r="C228" i="8"/>
  <c r="B228" i="8"/>
  <c r="A228" i="8"/>
  <c r="F227" i="8"/>
  <c r="E227" i="8"/>
  <c r="D227" i="8"/>
  <c r="C227" i="8"/>
  <c r="B227" i="8"/>
  <c r="A227" i="8"/>
  <c r="F226" i="8"/>
  <c r="E226" i="8"/>
  <c r="D226" i="8"/>
  <c r="C226" i="8"/>
  <c r="B226" i="8"/>
  <c r="A226" i="8"/>
  <c r="F225" i="8"/>
  <c r="E225" i="8"/>
  <c r="D225" i="8"/>
  <c r="C225" i="8"/>
  <c r="B225" i="8"/>
  <c r="A225" i="8"/>
  <c r="F224" i="8"/>
  <c r="E224" i="8"/>
  <c r="D224" i="8"/>
  <c r="C224" i="8"/>
  <c r="B224" i="8"/>
  <c r="A224" i="8"/>
  <c r="F223" i="8"/>
  <c r="E223" i="8"/>
  <c r="D223" i="8"/>
  <c r="C223" i="8"/>
  <c r="B223" i="8"/>
  <c r="A223" i="8"/>
  <c r="F222" i="8"/>
  <c r="E222" i="8"/>
  <c r="D222" i="8"/>
  <c r="C222" i="8"/>
  <c r="B222" i="8"/>
  <c r="A222" i="8"/>
  <c r="F221" i="8"/>
  <c r="E221" i="8"/>
  <c r="D221" i="8"/>
  <c r="C221" i="8"/>
  <c r="B221" i="8"/>
  <c r="A221" i="8"/>
  <c r="F220" i="8"/>
  <c r="E220" i="8"/>
  <c r="D220" i="8"/>
  <c r="C220" i="8"/>
  <c r="B220" i="8"/>
  <c r="A220" i="8"/>
  <c r="F219" i="8"/>
  <c r="E219" i="8"/>
  <c r="D219" i="8"/>
  <c r="C219" i="8"/>
  <c r="B219" i="8"/>
  <c r="A219" i="8"/>
  <c r="F218" i="8"/>
  <c r="E218" i="8"/>
  <c r="D218" i="8"/>
  <c r="C218" i="8"/>
  <c r="B218" i="8"/>
  <c r="A218" i="8"/>
  <c r="F217" i="8"/>
  <c r="E217" i="8"/>
  <c r="D217" i="8"/>
  <c r="C217" i="8"/>
  <c r="B217" i="8"/>
  <c r="A217" i="8"/>
  <c r="F216" i="8"/>
  <c r="E216" i="8"/>
  <c r="D216" i="8"/>
  <c r="C216" i="8"/>
  <c r="B216" i="8"/>
  <c r="A216" i="8"/>
  <c r="F215" i="8"/>
  <c r="E215" i="8"/>
  <c r="D215" i="8"/>
  <c r="C215" i="8"/>
  <c r="B215" i="8"/>
  <c r="A215" i="8"/>
  <c r="F214" i="8"/>
  <c r="E214" i="8"/>
  <c r="D214" i="8"/>
  <c r="C214" i="8"/>
  <c r="B214" i="8"/>
  <c r="A214" i="8"/>
  <c r="F213" i="8"/>
  <c r="E213" i="8"/>
  <c r="D213" i="8"/>
  <c r="C213" i="8"/>
  <c r="B213" i="8"/>
  <c r="A213" i="8"/>
  <c r="F212" i="8"/>
  <c r="E212" i="8"/>
  <c r="D212" i="8"/>
  <c r="C212" i="8"/>
  <c r="B212" i="8"/>
  <c r="A212" i="8"/>
  <c r="F211" i="8"/>
  <c r="E211" i="8"/>
  <c r="D211" i="8"/>
  <c r="C211" i="8"/>
  <c r="B211" i="8"/>
  <c r="A211" i="8"/>
  <c r="F210" i="8"/>
  <c r="E210" i="8"/>
  <c r="D210" i="8"/>
  <c r="C210" i="8"/>
  <c r="B210" i="8"/>
  <c r="A210" i="8"/>
  <c r="F209" i="8"/>
  <c r="E209" i="8"/>
  <c r="D209" i="8"/>
  <c r="C209" i="8"/>
  <c r="B209" i="8"/>
  <c r="A209" i="8"/>
  <c r="F208" i="8"/>
  <c r="E208" i="8"/>
  <c r="D208" i="8"/>
  <c r="C208" i="8"/>
  <c r="B208" i="8"/>
  <c r="A208" i="8"/>
  <c r="F207" i="8"/>
  <c r="E207" i="8"/>
  <c r="D207" i="8"/>
  <c r="C207" i="8"/>
  <c r="B207" i="8"/>
  <c r="A207" i="8"/>
  <c r="F206" i="8"/>
  <c r="E206" i="8"/>
  <c r="D206" i="8"/>
  <c r="C206" i="8"/>
  <c r="B206" i="8"/>
  <c r="A206" i="8"/>
  <c r="F205" i="8"/>
  <c r="E205" i="8"/>
  <c r="D205" i="8"/>
  <c r="C205" i="8"/>
  <c r="B205" i="8"/>
  <c r="A205" i="8"/>
  <c r="F204" i="8"/>
  <c r="E204" i="8"/>
  <c r="D204" i="8"/>
  <c r="C204" i="8"/>
  <c r="B204" i="8"/>
  <c r="A204" i="8"/>
  <c r="F203" i="8"/>
  <c r="E203" i="8"/>
  <c r="D203" i="8"/>
  <c r="C203" i="8"/>
  <c r="B203" i="8"/>
  <c r="A203" i="8"/>
  <c r="F202" i="8"/>
  <c r="E202" i="8"/>
  <c r="D202" i="8"/>
  <c r="C202" i="8"/>
  <c r="B202" i="8"/>
  <c r="A202" i="8"/>
  <c r="F201" i="8"/>
  <c r="E201" i="8"/>
  <c r="D201" i="8"/>
  <c r="C201" i="8"/>
  <c r="B201" i="8"/>
  <c r="A201" i="8"/>
  <c r="F200" i="8"/>
  <c r="E200" i="8"/>
  <c r="D200" i="8"/>
  <c r="C200" i="8"/>
  <c r="B200" i="8"/>
  <c r="A200" i="8"/>
  <c r="F199" i="8"/>
  <c r="E199" i="8"/>
  <c r="D199" i="8"/>
  <c r="C199" i="8"/>
  <c r="B199" i="8"/>
  <c r="A199" i="8"/>
  <c r="F198" i="8"/>
  <c r="E198" i="8"/>
  <c r="D198" i="8"/>
  <c r="C198" i="8"/>
  <c r="B198" i="8"/>
  <c r="A198" i="8"/>
  <c r="F197" i="8"/>
  <c r="E197" i="8"/>
  <c r="D197" i="8"/>
  <c r="C197" i="8"/>
  <c r="B197" i="8"/>
  <c r="A197" i="8"/>
  <c r="F196" i="8"/>
  <c r="E196" i="8"/>
  <c r="D196" i="8"/>
  <c r="C196" i="8"/>
  <c r="B196" i="8"/>
  <c r="A196" i="8"/>
  <c r="F195" i="8"/>
  <c r="E195" i="8"/>
  <c r="D195" i="8"/>
  <c r="C195" i="8"/>
  <c r="B195" i="8"/>
  <c r="A195" i="8"/>
  <c r="F194" i="8"/>
  <c r="E194" i="8"/>
  <c r="D194" i="8"/>
  <c r="C194" i="8"/>
  <c r="B194" i="8"/>
  <c r="A194" i="8"/>
  <c r="F193" i="8"/>
  <c r="E193" i="8"/>
  <c r="D193" i="8"/>
  <c r="C193" i="8"/>
  <c r="B193" i="8"/>
  <c r="A193" i="8"/>
  <c r="F192" i="8"/>
  <c r="E192" i="8"/>
  <c r="D192" i="8"/>
  <c r="C192" i="8"/>
  <c r="B192" i="8"/>
  <c r="A192" i="8"/>
  <c r="F191" i="8"/>
  <c r="E191" i="8"/>
  <c r="D191" i="8"/>
  <c r="C191" i="8"/>
  <c r="B191" i="8"/>
  <c r="A191" i="8"/>
  <c r="F190" i="8"/>
  <c r="E190" i="8"/>
  <c r="D190" i="8"/>
  <c r="C190" i="8"/>
  <c r="B190" i="8"/>
  <c r="A190" i="8"/>
  <c r="F189" i="8"/>
  <c r="E189" i="8"/>
  <c r="D189" i="8"/>
  <c r="C189" i="8"/>
  <c r="B189" i="8"/>
  <c r="A189" i="8"/>
  <c r="F188" i="8"/>
  <c r="E188" i="8"/>
  <c r="D188" i="8"/>
  <c r="C188" i="8"/>
  <c r="B188" i="8"/>
  <c r="A188" i="8"/>
  <c r="F187" i="8"/>
  <c r="E187" i="8"/>
  <c r="D187" i="8"/>
  <c r="C187" i="8"/>
  <c r="B187" i="8"/>
  <c r="A187" i="8"/>
  <c r="F186" i="8"/>
  <c r="E186" i="8"/>
  <c r="D186" i="8"/>
  <c r="C186" i="8"/>
  <c r="B186" i="8"/>
  <c r="A186" i="8"/>
  <c r="F185" i="8"/>
  <c r="E185" i="8"/>
  <c r="D185" i="8"/>
  <c r="C185" i="8"/>
  <c r="B185" i="8"/>
  <c r="A185" i="8"/>
  <c r="F184" i="8"/>
  <c r="E184" i="8"/>
  <c r="D184" i="8"/>
  <c r="C184" i="8"/>
  <c r="B184" i="8"/>
  <c r="A184" i="8"/>
  <c r="F183" i="8"/>
  <c r="E183" i="8"/>
  <c r="D183" i="8"/>
  <c r="C183" i="8"/>
  <c r="B183" i="8"/>
  <c r="A183" i="8"/>
  <c r="F182" i="8"/>
  <c r="E182" i="8"/>
  <c r="D182" i="8"/>
  <c r="C182" i="8"/>
  <c r="B182" i="8"/>
  <c r="A182" i="8"/>
  <c r="F181" i="8"/>
  <c r="E181" i="8"/>
  <c r="D181" i="8"/>
  <c r="C181" i="8"/>
  <c r="B181" i="8"/>
  <c r="A181" i="8"/>
  <c r="F180" i="8"/>
  <c r="E180" i="8"/>
  <c r="D180" i="8"/>
  <c r="C180" i="8"/>
  <c r="B180" i="8"/>
  <c r="A180" i="8"/>
  <c r="F179" i="8"/>
  <c r="E179" i="8"/>
  <c r="D179" i="8"/>
  <c r="C179" i="8"/>
  <c r="B179" i="8"/>
  <c r="A179" i="8"/>
  <c r="F178" i="8"/>
  <c r="E178" i="8"/>
  <c r="D178" i="8"/>
  <c r="C178" i="8"/>
  <c r="B178" i="8"/>
  <c r="A178" i="8"/>
  <c r="F177" i="8"/>
  <c r="E177" i="8"/>
  <c r="D177" i="8"/>
  <c r="C177" i="8"/>
  <c r="B177" i="8"/>
  <c r="A177" i="8"/>
  <c r="F176" i="8"/>
  <c r="E176" i="8"/>
  <c r="D176" i="8"/>
  <c r="C176" i="8"/>
  <c r="B176" i="8"/>
  <c r="A176" i="8"/>
  <c r="F175" i="8"/>
  <c r="E175" i="8"/>
  <c r="D175" i="8"/>
  <c r="C175" i="8"/>
  <c r="B175" i="8"/>
  <c r="A175" i="8"/>
  <c r="F174" i="8"/>
  <c r="E174" i="8"/>
  <c r="D174" i="8"/>
  <c r="C174" i="8"/>
  <c r="B174" i="8"/>
  <c r="A174" i="8"/>
  <c r="F173" i="8"/>
  <c r="E173" i="8"/>
  <c r="D173" i="8"/>
  <c r="C173" i="8"/>
  <c r="B173" i="8"/>
  <c r="A173" i="8"/>
  <c r="F172" i="8"/>
  <c r="E172" i="8"/>
  <c r="D172" i="8"/>
  <c r="C172" i="8"/>
  <c r="B172" i="8"/>
  <c r="A172" i="8"/>
  <c r="F171" i="8"/>
  <c r="E171" i="8"/>
  <c r="D171" i="8"/>
  <c r="C171" i="8"/>
  <c r="B171" i="8"/>
  <c r="A171" i="8"/>
  <c r="F170" i="8"/>
  <c r="E170" i="8"/>
  <c r="D170" i="8"/>
  <c r="C170" i="8"/>
  <c r="B170" i="8"/>
  <c r="A170" i="8"/>
  <c r="F169" i="8"/>
  <c r="E169" i="8"/>
  <c r="D169" i="8"/>
  <c r="C169" i="8"/>
  <c r="B169" i="8"/>
  <c r="A169" i="8"/>
  <c r="F168" i="8"/>
  <c r="E168" i="8"/>
  <c r="D168" i="8"/>
  <c r="C168" i="8"/>
  <c r="B168" i="8"/>
  <c r="A168" i="8"/>
  <c r="F167" i="8"/>
  <c r="E167" i="8"/>
  <c r="D167" i="8"/>
  <c r="C167" i="8"/>
  <c r="B167" i="8"/>
  <c r="A167" i="8"/>
  <c r="F166" i="8"/>
  <c r="E166" i="8"/>
  <c r="D166" i="8"/>
  <c r="C166" i="8"/>
  <c r="B166" i="8"/>
  <c r="A166" i="8"/>
  <c r="F165" i="8"/>
  <c r="E165" i="8"/>
  <c r="D165" i="8"/>
  <c r="C165" i="8"/>
  <c r="B165" i="8"/>
  <c r="A165" i="8"/>
  <c r="F164" i="8"/>
  <c r="E164" i="8"/>
  <c r="D164" i="8"/>
  <c r="C164" i="8"/>
  <c r="B164" i="8"/>
  <c r="A164" i="8"/>
  <c r="F163" i="8"/>
  <c r="E163" i="8"/>
  <c r="D163" i="8"/>
  <c r="C163" i="8"/>
  <c r="B163" i="8"/>
  <c r="A163" i="8"/>
  <c r="F162" i="8"/>
  <c r="E162" i="8"/>
  <c r="D162" i="8"/>
  <c r="C162" i="8"/>
  <c r="B162" i="8"/>
  <c r="A162" i="8"/>
  <c r="F161" i="8"/>
  <c r="E161" i="8"/>
  <c r="D161" i="8"/>
  <c r="C161" i="8"/>
  <c r="B161" i="8"/>
  <c r="A161" i="8"/>
  <c r="F160" i="8"/>
  <c r="E160" i="8"/>
  <c r="D160" i="8"/>
  <c r="C160" i="8"/>
  <c r="B160" i="8"/>
  <c r="A160" i="8"/>
  <c r="F159" i="8"/>
  <c r="E159" i="8"/>
  <c r="D159" i="8"/>
  <c r="C159" i="8"/>
  <c r="B159" i="8"/>
  <c r="A159" i="8"/>
  <c r="F158" i="8"/>
  <c r="E158" i="8"/>
  <c r="D158" i="8"/>
  <c r="C158" i="8"/>
  <c r="B158" i="8"/>
  <c r="A158" i="8"/>
  <c r="F157" i="8"/>
  <c r="E157" i="8"/>
  <c r="D157" i="8"/>
  <c r="C157" i="8"/>
  <c r="B157" i="8"/>
  <c r="A157" i="8"/>
  <c r="F156" i="8"/>
  <c r="E156" i="8"/>
  <c r="D156" i="8"/>
  <c r="C156" i="8"/>
  <c r="B156" i="8"/>
  <c r="A156" i="8"/>
  <c r="F155" i="8"/>
  <c r="E155" i="8"/>
  <c r="D155" i="8"/>
  <c r="C155" i="8"/>
  <c r="B155" i="8"/>
  <c r="A155" i="8"/>
  <c r="F154" i="8"/>
  <c r="E154" i="8"/>
  <c r="D154" i="8"/>
  <c r="C154" i="8"/>
  <c r="B154" i="8"/>
  <c r="A154" i="8"/>
  <c r="F153" i="8"/>
  <c r="E153" i="8"/>
  <c r="D153" i="8"/>
  <c r="C153" i="8"/>
  <c r="B153" i="8"/>
  <c r="A153" i="8"/>
  <c r="F152" i="8"/>
  <c r="E152" i="8"/>
  <c r="D152" i="8"/>
  <c r="C152" i="8"/>
  <c r="B152" i="8"/>
  <c r="A152" i="8"/>
  <c r="F151" i="8"/>
  <c r="E151" i="8"/>
  <c r="D151" i="8"/>
  <c r="C151" i="8"/>
  <c r="B151" i="8"/>
  <c r="A151" i="8"/>
  <c r="F150" i="8"/>
  <c r="E150" i="8"/>
  <c r="D150" i="8"/>
  <c r="C150" i="8"/>
  <c r="B150" i="8"/>
  <c r="A150" i="8"/>
  <c r="F149" i="8"/>
  <c r="E149" i="8"/>
  <c r="D149" i="8"/>
  <c r="C149" i="8"/>
  <c r="B149" i="8"/>
  <c r="A149" i="8"/>
  <c r="F148" i="8"/>
  <c r="E148" i="8"/>
  <c r="D148" i="8"/>
  <c r="C148" i="8"/>
  <c r="B148" i="8"/>
  <c r="A148" i="8"/>
  <c r="F147" i="8"/>
  <c r="E147" i="8"/>
  <c r="D147" i="8"/>
  <c r="C147" i="8"/>
  <c r="B147" i="8"/>
  <c r="A147" i="8"/>
  <c r="F146" i="8"/>
  <c r="E146" i="8"/>
  <c r="D146" i="8"/>
  <c r="C146" i="8"/>
  <c r="B146" i="8"/>
  <c r="A146" i="8"/>
  <c r="F145" i="8"/>
  <c r="E145" i="8"/>
  <c r="D145" i="8"/>
  <c r="C145" i="8"/>
  <c r="B145" i="8"/>
  <c r="A145" i="8"/>
  <c r="F144" i="8"/>
  <c r="E144" i="8"/>
  <c r="D144" i="8"/>
  <c r="C144" i="8"/>
  <c r="B144" i="8"/>
  <c r="A144" i="8"/>
  <c r="F143" i="8"/>
  <c r="E143" i="8"/>
  <c r="D143" i="8"/>
  <c r="C143" i="8"/>
  <c r="B143" i="8"/>
  <c r="A143" i="8"/>
  <c r="F142" i="8"/>
  <c r="E142" i="8"/>
  <c r="D142" i="8"/>
  <c r="C142" i="8"/>
  <c r="B142" i="8"/>
  <c r="A142" i="8"/>
  <c r="F141" i="8"/>
  <c r="E141" i="8"/>
  <c r="D141" i="8"/>
  <c r="C141" i="8"/>
  <c r="B141" i="8"/>
  <c r="A141" i="8"/>
  <c r="F140" i="8"/>
  <c r="E140" i="8"/>
  <c r="D140" i="8"/>
  <c r="C140" i="8"/>
  <c r="B140" i="8"/>
  <c r="A140" i="8"/>
  <c r="F139" i="8"/>
  <c r="E139" i="8"/>
  <c r="D139" i="8"/>
  <c r="C139" i="8"/>
  <c r="B139" i="8"/>
  <c r="A139" i="8"/>
  <c r="F138" i="8"/>
  <c r="E138" i="8"/>
  <c r="D138" i="8"/>
  <c r="C138" i="8"/>
  <c r="B138" i="8"/>
  <c r="A138" i="8"/>
  <c r="F137" i="8"/>
  <c r="E137" i="8"/>
  <c r="D137" i="8"/>
  <c r="C137" i="8"/>
  <c r="B137" i="8"/>
  <c r="A137" i="8"/>
  <c r="F136" i="8"/>
  <c r="E136" i="8"/>
  <c r="D136" i="8"/>
  <c r="C136" i="8"/>
  <c r="B136" i="8"/>
  <c r="A136" i="8"/>
  <c r="F135" i="8"/>
  <c r="E135" i="8"/>
  <c r="D135" i="8"/>
  <c r="C135" i="8"/>
  <c r="B135" i="8"/>
  <c r="A135" i="8"/>
  <c r="F134" i="8"/>
  <c r="E134" i="8"/>
  <c r="D134" i="8"/>
  <c r="C134" i="8"/>
  <c r="B134" i="8"/>
  <c r="A134" i="8"/>
  <c r="F133" i="8"/>
  <c r="E133" i="8"/>
  <c r="D133" i="8"/>
  <c r="C133" i="8"/>
  <c r="B133" i="8"/>
  <c r="A133" i="8"/>
  <c r="F132" i="8"/>
  <c r="E132" i="8"/>
  <c r="D132" i="8"/>
  <c r="C132" i="8"/>
  <c r="B132" i="8"/>
  <c r="A132" i="8"/>
  <c r="F131" i="8"/>
  <c r="E131" i="8"/>
  <c r="D131" i="8"/>
  <c r="C131" i="8"/>
  <c r="B131" i="8"/>
  <c r="A131" i="8"/>
  <c r="F130" i="8"/>
  <c r="E130" i="8"/>
  <c r="D130" i="8"/>
  <c r="C130" i="8"/>
  <c r="B130" i="8"/>
  <c r="A130" i="8"/>
  <c r="F129" i="8"/>
  <c r="E129" i="8"/>
  <c r="D129" i="8"/>
  <c r="C129" i="8"/>
  <c r="B129" i="8"/>
  <c r="A129" i="8"/>
  <c r="F128" i="8"/>
  <c r="E128" i="8"/>
  <c r="D128" i="8"/>
  <c r="C128" i="8"/>
  <c r="B128" i="8"/>
  <c r="A128" i="8"/>
  <c r="F127" i="8"/>
  <c r="E127" i="8"/>
  <c r="D127" i="8"/>
  <c r="C127" i="8"/>
  <c r="B127" i="8"/>
  <c r="A127" i="8"/>
  <c r="F126" i="8"/>
  <c r="E126" i="8"/>
  <c r="D126" i="8"/>
  <c r="C126" i="8"/>
  <c r="B126" i="8"/>
  <c r="A126" i="8"/>
  <c r="F125" i="8"/>
  <c r="E125" i="8"/>
  <c r="D125" i="8"/>
  <c r="C125" i="8"/>
  <c r="B125" i="8"/>
  <c r="A125" i="8"/>
  <c r="F124" i="8"/>
  <c r="E124" i="8"/>
  <c r="D124" i="8"/>
  <c r="C124" i="8"/>
  <c r="B124" i="8"/>
  <c r="A124" i="8"/>
  <c r="F123" i="8"/>
  <c r="E123" i="8"/>
  <c r="D123" i="8"/>
  <c r="C123" i="8"/>
  <c r="B123" i="8"/>
  <c r="A123" i="8"/>
  <c r="F122" i="8"/>
  <c r="E122" i="8"/>
  <c r="D122" i="8"/>
  <c r="C122" i="8"/>
  <c r="B122" i="8"/>
  <c r="A122" i="8"/>
  <c r="F121" i="8"/>
  <c r="E121" i="8"/>
  <c r="D121" i="8"/>
  <c r="C121" i="8"/>
  <c r="B121" i="8"/>
  <c r="A121" i="8"/>
  <c r="F120" i="8"/>
  <c r="E120" i="8"/>
  <c r="D120" i="8"/>
  <c r="C120" i="8"/>
  <c r="B120" i="8"/>
  <c r="A120" i="8"/>
  <c r="F119" i="8"/>
  <c r="E119" i="8"/>
  <c r="D119" i="8"/>
  <c r="C119" i="8"/>
  <c r="B119" i="8"/>
  <c r="A119" i="8"/>
  <c r="F118" i="8"/>
  <c r="E118" i="8"/>
  <c r="D118" i="8"/>
  <c r="C118" i="8"/>
  <c r="B118" i="8"/>
  <c r="A118" i="8"/>
  <c r="F117" i="8"/>
  <c r="E117" i="8"/>
  <c r="D117" i="8"/>
  <c r="C117" i="8"/>
  <c r="B117" i="8"/>
  <c r="A117" i="8"/>
  <c r="F116" i="8"/>
  <c r="E116" i="8"/>
  <c r="D116" i="8"/>
  <c r="C116" i="8"/>
  <c r="B116" i="8"/>
  <c r="A116" i="8"/>
  <c r="F115" i="8"/>
  <c r="E115" i="8"/>
  <c r="D115" i="8"/>
  <c r="C115" i="8"/>
  <c r="B115" i="8"/>
  <c r="A115" i="8"/>
  <c r="F114" i="8"/>
  <c r="E114" i="8"/>
  <c r="D114" i="8"/>
  <c r="C114" i="8"/>
  <c r="B114" i="8"/>
  <c r="A114" i="8"/>
  <c r="F113" i="8"/>
  <c r="E113" i="8"/>
  <c r="D113" i="8"/>
  <c r="C113" i="8"/>
  <c r="B113" i="8"/>
  <c r="A113" i="8"/>
  <c r="F112" i="8"/>
  <c r="E112" i="8"/>
  <c r="D112" i="8"/>
  <c r="C112" i="8"/>
  <c r="B112" i="8"/>
  <c r="A112" i="8"/>
  <c r="F111" i="8"/>
  <c r="E111" i="8"/>
  <c r="D111" i="8"/>
  <c r="C111" i="8"/>
  <c r="B111" i="8"/>
  <c r="A111" i="8"/>
  <c r="F110" i="8"/>
  <c r="E110" i="8"/>
  <c r="D110" i="8"/>
  <c r="C110" i="8"/>
  <c r="B110" i="8"/>
  <c r="A110" i="8"/>
  <c r="F109" i="8"/>
  <c r="E109" i="8"/>
  <c r="D109" i="8"/>
  <c r="C109" i="8"/>
  <c r="B109" i="8"/>
  <c r="A109" i="8"/>
  <c r="F108" i="8"/>
  <c r="E108" i="8"/>
  <c r="D108" i="8"/>
  <c r="C108" i="8"/>
  <c r="B108" i="8"/>
  <c r="A108" i="8"/>
  <c r="F107" i="8"/>
  <c r="E107" i="8"/>
  <c r="D107" i="8"/>
  <c r="C107" i="8"/>
  <c r="B107" i="8"/>
  <c r="A107" i="8"/>
  <c r="F106" i="8"/>
  <c r="E106" i="8"/>
  <c r="D106" i="8"/>
  <c r="C106" i="8"/>
  <c r="B106" i="8"/>
  <c r="A106" i="8"/>
  <c r="F105" i="8"/>
  <c r="E105" i="8"/>
  <c r="D105" i="8"/>
  <c r="C105" i="8"/>
  <c r="B105" i="8"/>
  <c r="A105" i="8"/>
  <c r="F104" i="8"/>
  <c r="E104" i="8"/>
  <c r="D104" i="8"/>
  <c r="C104" i="8"/>
  <c r="B104" i="8"/>
  <c r="A104" i="8"/>
  <c r="F103" i="8"/>
  <c r="E103" i="8"/>
  <c r="D103" i="8"/>
  <c r="C103" i="8"/>
  <c r="B103" i="8"/>
  <c r="A103" i="8"/>
  <c r="F102" i="8"/>
  <c r="E102" i="8"/>
  <c r="D102" i="8"/>
  <c r="C102" i="8"/>
  <c r="B102" i="8"/>
  <c r="A102" i="8"/>
  <c r="F101" i="8"/>
  <c r="E101" i="8"/>
  <c r="D101" i="8"/>
  <c r="C101" i="8"/>
  <c r="B101" i="8"/>
  <c r="A101" i="8"/>
  <c r="F100" i="8"/>
  <c r="E100" i="8"/>
  <c r="D100" i="8"/>
  <c r="C100" i="8"/>
  <c r="B100" i="8"/>
  <c r="A100" i="8"/>
  <c r="F99" i="8"/>
  <c r="E99" i="8"/>
  <c r="D99" i="8"/>
  <c r="C99" i="8"/>
  <c r="B99" i="8"/>
  <c r="A99" i="8"/>
  <c r="F98" i="8"/>
  <c r="E98" i="8"/>
  <c r="D98" i="8"/>
  <c r="C98" i="8"/>
  <c r="B98" i="8"/>
  <c r="A98" i="8"/>
  <c r="F97" i="8"/>
  <c r="E97" i="8"/>
  <c r="D97" i="8"/>
  <c r="C97" i="8"/>
  <c r="B97" i="8"/>
  <c r="A97" i="8"/>
  <c r="F96" i="8"/>
  <c r="E96" i="8"/>
  <c r="D96" i="8"/>
  <c r="C96" i="8"/>
  <c r="B96" i="8"/>
  <c r="A96" i="8"/>
  <c r="F95" i="8"/>
  <c r="E95" i="8"/>
  <c r="D95" i="8"/>
  <c r="C95" i="8"/>
  <c r="B95" i="8"/>
  <c r="A95" i="8"/>
  <c r="F94" i="8"/>
  <c r="E94" i="8"/>
  <c r="D94" i="8"/>
  <c r="C94" i="8"/>
  <c r="B94" i="8"/>
  <c r="A94" i="8"/>
  <c r="F93" i="8"/>
  <c r="E93" i="8"/>
  <c r="D93" i="8"/>
  <c r="C93" i="8"/>
  <c r="B93" i="8"/>
  <c r="A93" i="8"/>
  <c r="F92" i="8"/>
  <c r="E92" i="8"/>
  <c r="D92" i="8"/>
  <c r="C92" i="8"/>
  <c r="B92" i="8"/>
  <c r="A92" i="8"/>
  <c r="F91" i="8"/>
  <c r="E91" i="8"/>
  <c r="D91" i="8"/>
  <c r="C91" i="8"/>
  <c r="B91" i="8"/>
  <c r="A91" i="8"/>
  <c r="F90" i="8"/>
  <c r="E90" i="8"/>
  <c r="D90" i="8"/>
  <c r="C90" i="8"/>
  <c r="B90" i="8"/>
  <c r="A90" i="8"/>
  <c r="F89" i="8"/>
  <c r="E89" i="8"/>
  <c r="D89" i="8"/>
  <c r="C89" i="8"/>
  <c r="B89" i="8"/>
  <c r="A89" i="8"/>
  <c r="F88" i="8"/>
  <c r="E88" i="8"/>
  <c r="D88" i="8"/>
  <c r="C88" i="8"/>
  <c r="B88" i="8"/>
  <c r="A88" i="8"/>
  <c r="F87" i="8"/>
  <c r="E87" i="8"/>
  <c r="D87" i="8"/>
  <c r="C87" i="8"/>
  <c r="B87" i="8"/>
  <c r="A87" i="8"/>
  <c r="F86" i="8"/>
  <c r="E86" i="8"/>
  <c r="D86" i="8"/>
  <c r="C86" i="8"/>
  <c r="B86" i="8"/>
  <c r="A86" i="8"/>
  <c r="F85" i="8"/>
  <c r="E85" i="8"/>
  <c r="D85" i="8"/>
  <c r="C85" i="8"/>
  <c r="B85" i="8"/>
  <c r="A85" i="8"/>
  <c r="F84" i="8"/>
  <c r="E84" i="8"/>
  <c r="D84" i="8"/>
  <c r="C84" i="8"/>
  <c r="B84" i="8"/>
  <c r="A84" i="8"/>
  <c r="F83" i="8"/>
  <c r="E83" i="8"/>
  <c r="D83" i="8"/>
  <c r="C83" i="8"/>
  <c r="B83" i="8"/>
  <c r="A83" i="8"/>
  <c r="F82" i="8"/>
  <c r="E82" i="8"/>
  <c r="D82" i="8"/>
  <c r="C82" i="8"/>
  <c r="B82" i="8"/>
  <c r="A82" i="8"/>
  <c r="F81" i="8"/>
  <c r="E81" i="8"/>
  <c r="D81" i="8"/>
  <c r="C81" i="8"/>
  <c r="B81" i="8"/>
  <c r="A81" i="8"/>
  <c r="F80" i="8"/>
  <c r="E80" i="8"/>
  <c r="D80" i="8"/>
  <c r="C80" i="8"/>
  <c r="B80" i="8"/>
  <c r="A80" i="8"/>
  <c r="F79" i="8"/>
  <c r="E79" i="8"/>
  <c r="D79" i="8"/>
  <c r="C79" i="8"/>
  <c r="B79" i="8"/>
  <c r="A79" i="8"/>
  <c r="F78" i="8"/>
  <c r="E78" i="8"/>
  <c r="D78" i="8"/>
  <c r="C78" i="8"/>
  <c r="B78" i="8"/>
  <c r="A78" i="8"/>
  <c r="F77" i="8"/>
  <c r="E77" i="8"/>
  <c r="D77" i="8"/>
  <c r="C77" i="8"/>
  <c r="B77" i="8"/>
  <c r="A77" i="8"/>
  <c r="F76" i="8"/>
  <c r="E76" i="8"/>
  <c r="D76" i="8"/>
  <c r="C76" i="8"/>
  <c r="B76" i="8"/>
  <c r="A76" i="8"/>
  <c r="F75" i="8"/>
  <c r="E75" i="8"/>
  <c r="D75" i="8"/>
  <c r="C75" i="8"/>
  <c r="B75" i="8"/>
  <c r="A75" i="8"/>
  <c r="F74" i="8"/>
  <c r="E74" i="8"/>
  <c r="D74" i="8"/>
  <c r="C74" i="8"/>
  <c r="B74" i="8"/>
  <c r="A74" i="8"/>
  <c r="F73" i="8"/>
  <c r="E73" i="8"/>
  <c r="D73" i="8"/>
  <c r="C73" i="8"/>
  <c r="B73" i="8"/>
  <c r="A73" i="8"/>
  <c r="F72" i="8"/>
  <c r="E72" i="8"/>
  <c r="D72" i="8"/>
  <c r="C72" i="8"/>
  <c r="B72" i="8"/>
  <c r="A72" i="8"/>
  <c r="F71" i="8"/>
  <c r="E71" i="8"/>
  <c r="D71" i="8"/>
  <c r="C71" i="8"/>
  <c r="B71" i="8"/>
  <c r="A71" i="8"/>
  <c r="F70" i="8"/>
  <c r="E70" i="8"/>
  <c r="D70" i="8"/>
  <c r="C70" i="8"/>
  <c r="B70" i="8"/>
  <c r="A70" i="8"/>
  <c r="F69" i="8"/>
  <c r="E69" i="8"/>
  <c r="D69" i="8"/>
  <c r="C69" i="8"/>
  <c r="B69" i="8"/>
  <c r="A69" i="8"/>
  <c r="F68" i="8"/>
  <c r="E68" i="8"/>
  <c r="D68" i="8"/>
  <c r="C68" i="8"/>
  <c r="B68" i="8"/>
  <c r="A68" i="8"/>
  <c r="F67" i="8"/>
  <c r="E67" i="8"/>
  <c r="D67" i="8"/>
  <c r="C67" i="8"/>
  <c r="B67" i="8"/>
  <c r="A67" i="8"/>
  <c r="F66" i="8"/>
  <c r="E66" i="8"/>
  <c r="D66" i="8"/>
  <c r="C66" i="8"/>
  <c r="B66" i="8"/>
  <c r="A66" i="8"/>
  <c r="F65" i="8"/>
  <c r="E65" i="8"/>
  <c r="D65" i="8"/>
  <c r="C65" i="8"/>
  <c r="B65" i="8"/>
  <c r="A65" i="8"/>
  <c r="F64" i="8"/>
  <c r="E64" i="8"/>
  <c r="D64" i="8"/>
  <c r="C64" i="8"/>
  <c r="B64" i="8"/>
  <c r="A64" i="8"/>
  <c r="F63" i="8"/>
  <c r="E63" i="8"/>
  <c r="D63" i="8"/>
  <c r="C63" i="8"/>
  <c r="B63" i="8"/>
  <c r="A63" i="8"/>
  <c r="F62" i="8"/>
  <c r="E62" i="8"/>
  <c r="D62" i="8"/>
  <c r="C62" i="8"/>
  <c r="B62" i="8"/>
  <c r="A62" i="8"/>
  <c r="F61" i="8"/>
  <c r="E61" i="8"/>
  <c r="D61" i="8"/>
  <c r="C61" i="8"/>
  <c r="B61" i="8"/>
  <c r="A61" i="8"/>
  <c r="F60" i="8"/>
  <c r="E60" i="8"/>
  <c r="D60" i="8"/>
  <c r="C60" i="8"/>
  <c r="B60" i="8"/>
  <c r="A60" i="8"/>
  <c r="F59" i="8"/>
  <c r="E59" i="8"/>
  <c r="D59" i="8"/>
  <c r="C59" i="8"/>
  <c r="B59" i="8"/>
  <c r="A59" i="8"/>
  <c r="F58" i="8"/>
  <c r="E58" i="8"/>
  <c r="D58" i="8"/>
  <c r="C58" i="8"/>
  <c r="B58" i="8"/>
  <c r="A58" i="8"/>
  <c r="F57" i="8"/>
  <c r="E57" i="8"/>
  <c r="D57" i="8"/>
  <c r="C57" i="8"/>
  <c r="B57" i="8"/>
  <c r="A57" i="8"/>
  <c r="F56" i="8"/>
  <c r="E56" i="8"/>
  <c r="D56" i="8"/>
  <c r="C56" i="8"/>
  <c r="B56" i="8"/>
  <c r="A56" i="8"/>
  <c r="F55" i="8"/>
  <c r="E55" i="8"/>
  <c r="D55" i="8"/>
  <c r="C55" i="8"/>
  <c r="B55" i="8"/>
  <c r="A55" i="8"/>
  <c r="F54" i="8"/>
  <c r="E54" i="8"/>
  <c r="D54" i="8"/>
  <c r="C54" i="8"/>
  <c r="B54" i="8"/>
  <c r="A54" i="8"/>
  <c r="F53" i="8"/>
  <c r="E53" i="8"/>
  <c r="D53" i="8"/>
  <c r="C53" i="8"/>
  <c r="B53" i="8"/>
  <c r="A53" i="8"/>
  <c r="F52" i="8"/>
  <c r="E52" i="8"/>
  <c r="D52" i="8"/>
  <c r="C52" i="8"/>
  <c r="B52" i="8"/>
  <c r="A52" i="8"/>
  <c r="F51" i="8"/>
  <c r="E51" i="8"/>
  <c r="D51" i="8"/>
  <c r="C51" i="8"/>
  <c r="B51" i="8"/>
  <c r="A51" i="8"/>
  <c r="F50" i="8"/>
  <c r="E50" i="8"/>
  <c r="D50" i="8"/>
  <c r="C50" i="8"/>
  <c r="B50" i="8"/>
  <c r="A50" i="8"/>
  <c r="F49" i="8"/>
  <c r="E49" i="8"/>
  <c r="D49" i="8"/>
  <c r="C49" i="8"/>
  <c r="B49" i="8"/>
  <c r="A49" i="8"/>
  <c r="F48" i="8"/>
  <c r="E48" i="8"/>
  <c r="D48" i="8"/>
  <c r="C48" i="8"/>
  <c r="B48" i="8"/>
  <c r="A48" i="8"/>
  <c r="F47" i="8"/>
  <c r="E47" i="8"/>
  <c r="D47" i="8"/>
  <c r="C47" i="8"/>
  <c r="B47" i="8"/>
  <c r="A47" i="8"/>
  <c r="F46" i="8"/>
  <c r="E46" i="8"/>
  <c r="D46" i="8"/>
  <c r="C46" i="8"/>
  <c r="B46" i="8"/>
  <c r="A46" i="8"/>
  <c r="F45" i="8"/>
  <c r="E45" i="8"/>
  <c r="D45" i="8"/>
  <c r="C45" i="8"/>
  <c r="B45" i="8"/>
  <c r="A45" i="8"/>
  <c r="F44" i="8"/>
  <c r="E44" i="8"/>
  <c r="D44" i="8"/>
  <c r="C44" i="8"/>
  <c r="B44" i="8"/>
  <c r="A44" i="8"/>
  <c r="F43" i="8"/>
  <c r="E43" i="8"/>
  <c r="D43" i="8"/>
  <c r="C43" i="8"/>
  <c r="B43" i="8"/>
  <c r="A43" i="8"/>
  <c r="F42" i="8"/>
  <c r="E42" i="8"/>
  <c r="D42" i="8"/>
  <c r="C42" i="8"/>
  <c r="B42" i="8"/>
  <c r="A42" i="8"/>
  <c r="F41" i="8"/>
  <c r="E41" i="8"/>
  <c r="D41" i="8"/>
  <c r="C41" i="8"/>
  <c r="B41" i="8"/>
  <c r="A41" i="8"/>
  <c r="F40" i="8"/>
  <c r="E40" i="8"/>
  <c r="D40" i="8"/>
  <c r="C40" i="8"/>
  <c r="B40" i="8"/>
  <c r="A40" i="8"/>
  <c r="F39" i="8"/>
  <c r="E39" i="8"/>
  <c r="D39" i="8"/>
  <c r="C39" i="8"/>
  <c r="B39" i="8"/>
  <c r="A39" i="8"/>
  <c r="F38" i="8"/>
  <c r="E38" i="8"/>
  <c r="D38" i="8"/>
  <c r="C38" i="8"/>
  <c r="B38" i="8"/>
  <c r="A38" i="8"/>
  <c r="F37" i="8"/>
  <c r="E37" i="8"/>
  <c r="D37" i="8"/>
  <c r="C37" i="8"/>
  <c r="B37" i="8"/>
  <c r="A37" i="8"/>
  <c r="F36" i="8"/>
  <c r="E36" i="8"/>
  <c r="D36" i="8"/>
  <c r="C36" i="8"/>
  <c r="B36" i="8"/>
  <c r="A36" i="8"/>
  <c r="F35" i="8"/>
  <c r="E35" i="8"/>
  <c r="D35" i="8"/>
  <c r="C35" i="8"/>
  <c r="B35" i="8"/>
  <c r="A35" i="8"/>
  <c r="F34" i="8"/>
  <c r="E34" i="8"/>
  <c r="D34" i="8"/>
  <c r="C34" i="8"/>
  <c r="B34" i="8"/>
  <c r="A34" i="8"/>
  <c r="F33" i="8"/>
  <c r="E33" i="8"/>
  <c r="D33" i="8"/>
  <c r="C33" i="8"/>
  <c r="B33" i="8"/>
  <c r="A33" i="8"/>
  <c r="F32" i="8"/>
  <c r="E32" i="8"/>
  <c r="D32" i="8"/>
  <c r="C32" i="8"/>
  <c r="B32" i="8"/>
  <c r="A32" i="8"/>
  <c r="F31" i="8"/>
  <c r="E31" i="8"/>
  <c r="D31" i="8"/>
  <c r="C31" i="8"/>
  <c r="B31" i="8"/>
  <c r="A31" i="8"/>
  <c r="F30" i="8"/>
  <c r="E30" i="8"/>
  <c r="D30" i="8"/>
  <c r="C30" i="8"/>
  <c r="B30" i="8"/>
  <c r="A30" i="8"/>
  <c r="F29" i="8"/>
  <c r="E29" i="8"/>
  <c r="D29" i="8"/>
  <c r="C29" i="8"/>
  <c r="B29" i="8"/>
  <c r="A29" i="8"/>
  <c r="F28" i="8"/>
  <c r="E28" i="8"/>
  <c r="D28" i="8"/>
  <c r="C28" i="8"/>
  <c r="B28" i="8"/>
  <c r="A28" i="8"/>
  <c r="F27" i="8"/>
  <c r="E27" i="8"/>
  <c r="D27" i="8"/>
  <c r="C27" i="8"/>
  <c r="B27" i="8"/>
  <c r="A27" i="8"/>
  <c r="F26" i="8"/>
  <c r="E26" i="8"/>
  <c r="D26" i="8"/>
  <c r="C26" i="8"/>
  <c r="B26" i="8"/>
  <c r="A26" i="8"/>
  <c r="F25" i="8"/>
  <c r="E25" i="8"/>
  <c r="D25" i="8"/>
  <c r="C25" i="8"/>
  <c r="B25" i="8"/>
  <c r="A25" i="8"/>
  <c r="F24" i="8"/>
  <c r="E24" i="8"/>
  <c r="D24" i="8"/>
  <c r="C24" i="8"/>
  <c r="B24" i="8"/>
  <c r="A24" i="8"/>
  <c r="F23" i="8"/>
  <c r="E23" i="8"/>
  <c r="D23" i="8"/>
  <c r="C23" i="8"/>
  <c r="B23" i="8"/>
  <c r="A23" i="8"/>
  <c r="F22" i="8"/>
  <c r="E22" i="8"/>
  <c r="D22" i="8"/>
  <c r="C22" i="8"/>
  <c r="B22" i="8"/>
  <c r="A22" i="8"/>
  <c r="F21" i="8"/>
  <c r="E21" i="8"/>
  <c r="D21" i="8"/>
  <c r="C21" i="8"/>
  <c r="B21" i="8"/>
  <c r="A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F14" i="8"/>
  <c r="E14" i="8"/>
  <c r="D14" i="8"/>
  <c r="C14" i="8"/>
  <c r="B14" i="8"/>
  <c r="A14" i="8"/>
  <c r="F13" i="8"/>
  <c r="E13" i="8"/>
  <c r="D13" i="8"/>
  <c r="C13" i="8"/>
  <c r="B13" i="8"/>
  <c r="A13" i="8"/>
  <c r="F12" i="8"/>
  <c r="E12" i="8"/>
  <c r="D12" i="8"/>
  <c r="C12" i="8"/>
  <c r="B12" i="8"/>
  <c r="A12" i="8"/>
  <c r="F11" i="8"/>
  <c r="E11" i="8"/>
  <c r="D11" i="8"/>
  <c r="C11" i="8"/>
  <c r="B11" i="8"/>
  <c r="A11" i="8"/>
  <c r="F10" i="8"/>
  <c r="E10" i="8"/>
  <c r="D10" i="8"/>
  <c r="C10" i="8"/>
  <c r="B10" i="8"/>
  <c r="A10" i="8"/>
  <c r="F9" i="8"/>
  <c r="E9" i="8"/>
  <c r="D9" i="8"/>
  <c r="C9" i="8"/>
  <c r="B9" i="8"/>
  <c r="A9" i="8"/>
  <c r="F8" i="8"/>
  <c r="E8" i="8"/>
  <c r="D8" i="8"/>
  <c r="C8" i="8"/>
  <c r="B8" i="8"/>
  <c r="A8" i="8"/>
  <c r="F7" i="8"/>
  <c r="E7" i="8"/>
  <c r="D7" i="8"/>
  <c r="C7" i="8"/>
  <c r="B7" i="8"/>
  <c r="A7" i="8"/>
  <c r="F6" i="8"/>
  <c r="E6" i="8"/>
  <c r="D6" i="8"/>
  <c r="C6" i="8"/>
  <c r="B6" i="8"/>
  <c r="A6" i="8"/>
  <c r="F5" i="8"/>
  <c r="E5" i="8"/>
  <c r="D5" i="8"/>
  <c r="C5" i="8"/>
  <c r="B5" i="8"/>
  <c r="A5" i="8"/>
  <c r="F4" i="8"/>
  <c r="E4" i="8"/>
  <c r="D4" i="8"/>
  <c r="C4" i="8"/>
  <c r="B4" i="8"/>
  <c r="A4" i="8"/>
  <c r="F3" i="8"/>
  <c r="E3" i="8"/>
  <c r="D3" i="8"/>
  <c r="C3" i="8"/>
  <c r="B3" i="8"/>
  <c r="A3" i="8"/>
  <c r="F2" i="8"/>
  <c r="E2" i="8"/>
  <c r="D2" i="8"/>
  <c r="C2" i="8"/>
  <c r="B2" i="8"/>
  <c r="A2" i="8"/>
  <c r="F245" i="5"/>
  <c r="G245" i="5" s="1"/>
  <c r="H245" i="5" s="1"/>
  <c r="B2" i="5" l="1"/>
  <c r="A2" i="5"/>
  <c r="G2" i="5" l="1"/>
  <c r="H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A4" i="5"/>
  <c r="A5" i="5"/>
  <c r="A6" i="5"/>
  <c r="F6" i="5" s="1"/>
  <c r="A7" i="5"/>
  <c r="A8" i="5"/>
  <c r="F8" i="5" s="1"/>
  <c r="A9" i="5"/>
  <c r="F9" i="5" s="1"/>
  <c r="A10" i="5"/>
  <c r="F10" i="5" s="1"/>
  <c r="A11" i="5"/>
  <c r="F11" i="5" s="1"/>
  <c r="A12" i="5"/>
  <c r="A13" i="5"/>
  <c r="A14" i="5"/>
  <c r="F14" i="5" s="1"/>
  <c r="A15" i="5"/>
  <c r="A16" i="5"/>
  <c r="A17" i="5"/>
  <c r="A18" i="5"/>
  <c r="F18" i="5" s="1"/>
  <c r="A19" i="5"/>
  <c r="A20" i="5"/>
  <c r="F20" i="5" s="1"/>
  <c r="A21" i="5"/>
  <c r="F21" i="5" s="1"/>
  <c r="A22" i="5"/>
  <c r="F22" i="5" s="1"/>
  <c r="A23" i="5"/>
  <c r="F23" i="5" s="1"/>
  <c r="A24" i="5"/>
  <c r="A25" i="5"/>
  <c r="A26" i="5"/>
  <c r="F26" i="5" s="1"/>
  <c r="A27" i="5"/>
  <c r="A28" i="5"/>
  <c r="A29" i="5"/>
  <c r="A30" i="5"/>
  <c r="F30" i="5" s="1"/>
  <c r="A31" i="5"/>
  <c r="A32" i="5"/>
  <c r="F32" i="5" s="1"/>
  <c r="A33" i="5"/>
  <c r="F33" i="5" s="1"/>
  <c r="A34" i="5"/>
  <c r="F34" i="5" s="1"/>
  <c r="A35" i="5"/>
  <c r="F35" i="5" s="1"/>
  <c r="A36" i="5"/>
  <c r="A37" i="5"/>
  <c r="A38" i="5"/>
  <c r="F38" i="5" s="1"/>
  <c r="A39" i="5"/>
  <c r="A40" i="5"/>
  <c r="A41" i="5"/>
  <c r="A42" i="5"/>
  <c r="F42" i="5" s="1"/>
  <c r="A43" i="5"/>
  <c r="A44" i="5"/>
  <c r="F44" i="5" s="1"/>
  <c r="A45" i="5"/>
  <c r="F45" i="5" s="1"/>
  <c r="A46" i="5"/>
  <c r="F46" i="5" s="1"/>
  <c r="A47" i="5"/>
  <c r="F47" i="5" s="1"/>
  <c r="A48" i="5"/>
  <c r="A49" i="5"/>
  <c r="A50" i="5"/>
  <c r="F50" i="5" s="1"/>
  <c r="A51" i="5"/>
  <c r="A52" i="5"/>
  <c r="A53" i="5"/>
  <c r="A54" i="5"/>
  <c r="F54" i="5" s="1"/>
  <c r="A55" i="5"/>
  <c r="A56" i="5"/>
  <c r="F56" i="5" s="1"/>
  <c r="A57" i="5"/>
  <c r="F57" i="5" s="1"/>
  <c r="A58" i="5"/>
  <c r="F58" i="5" s="1"/>
  <c r="A59" i="5"/>
  <c r="F59" i="5" s="1"/>
  <c r="A60" i="5"/>
  <c r="A61" i="5"/>
  <c r="A62" i="5"/>
  <c r="F62" i="5" s="1"/>
  <c r="A63" i="5"/>
  <c r="A64" i="5"/>
  <c r="A65" i="5"/>
  <c r="A66" i="5"/>
  <c r="F66" i="5" s="1"/>
  <c r="A67" i="5"/>
  <c r="A68" i="5"/>
  <c r="F68" i="5" s="1"/>
  <c r="A69" i="5"/>
  <c r="F69" i="5" s="1"/>
  <c r="A70" i="5"/>
  <c r="F70" i="5" s="1"/>
  <c r="A71" i="5"/>
  <c r="F71" i="5" s="1"/>
  <c r="A72" i="5"/>
  <c r="A73" i="5"/>
  <c r="A74" i="5"/>
  <c r="F74" i="5" s="1"/>
  <c r="A75" i="5"/>
  <c r="A76" i="5"/>
  <c r="A77" i="5"/>
  <c r="A78" i="5"/>
  <c r="F78" i="5" s="1"/>
  <c r="A79" i="5"/>
  <c r="A80" i="5"/>
  <c r="F80" i="5" s="1"/>
  <c r="A81" i="5"/>
  <c r="F81" i="5" s="1"/>
  <c r="A82" i="5"/>
  <c r="F82" i="5" s="1"/>
  <c r="A83" i="5"/>
  <c r="F83" i="5" s="1"/>
  <c r="A84" i="5"/>
  <c r="A85" i="5"/>
  <c r="A86" i="5"/>
  <c r="F86" i="5" s="1"/>
  <c r="A87" i="5"/>
  <c r="A88" i="5"/>
  <c r="A89" i="5"/>
  <c r="A90" i="5"/>
  <c r="F90" i="5" s="1"/>
  <c r="A91" i="5"/>
  <c r="A92" i="5"/>
  <c r="F92" i="5" s="1"/>
  <c r="A93" i="5"/>
  <c r="F93" i="5" s="1"/>
  <c r="A94" i="5"/>
  <c r="F94" i="5" s="1"/>
  <c r="A95" i="5"/>
  <c r="F95" i="5" s="1"/>
  <c r="A96" i="5"/>
  <c r="A97" i="5"/>
  <c r="A98" i="5"/>
  <c r="F98" i="5" s="1"/>
  <c r="A99" i="5"/>
  <c r="A100" i="5"/>
  <c r="A101" i="5"/>
  <c r="A102" i="5"/>
  <c r="F102" i="5" s="1"/>
  <c r="A103" i="5"/>
  <c r="A104" i="5"/>
  <c r="F104" i="5" s="1"/>
  <c r="A105" i="5"/>
  <c r="F105" i="5" s="1"/>
  <c r="A106" i="5"/>
  <c r="F106" i="5" s="1"/>
  <c r="A107" i="5"/>
  <c r="A108" i="5"/>
  <c r="A109" i="5"/>
  <c r="A110" i="5"/>
  <c r="F110" i="5" s="1"/>
  <c r="A111" i="5"/>
  <c r="A112" i="5"/>
  <c r="A113" i="5"/>
  <c r="A114" i="5"/>
  <c r="F114" i="5" s="1"/>
  <c r="A115" i="5"/>
  <c r="A116" i="5"/>
  <c r="F116" i="5" s="1"/>
  <c r="A117" i="5"/>
  <c r="F117" i="5" s="1"/>
  <c r="A118" i="5"/>
  <c r="F118" i="5" s="1"/>
  <c r="A119" i="5"/>
  <c r="A120" i="5"/>
  <c r="A121" i="5"/>
  <c r="A122" i="5"/>
  <c r="F122" i="5" s="1"/>
  <c r="A123" i="5"/>
  <c r="A124" i="5"/>
  <c r="A125" i="5"/>
  <c r="A126" i="5"/>
  <c r="F126" i="5" s="1"/>
  <c r="A127" i="5"/>
  <c r="A128" i="5"/>
  <c r="F128" i="5" s="1"/>
  <c r="A129" i="5"/>
  <c r="F129" i="5" s="1"/>
  <c r="A130" i="5"/>
  <c r="F130" i="5" s="1"/>
  <c r="A131" i="5"/>
  <c r="A132" i="5"/>
  <c r="A133" i="5"/>
  <c r="A134" i="5"/>
  <c r="F134" i="5" s="1"/>
  <c r="A135" i="5"/>
  <c r="A136" i="5"/>
  <c r="A137" i="5"/>
  <c r="A138" i="5"/>
  <c r="F138" i="5" s="1"/>
  <c r="A139" i="5"/>
  <c r="A140" i="5"/>
  <c r="F140" i="5" s="1"/>
  <c r="A141" i="5"/>
  <c r="F141" i="5" s="1"/>
  <c r="A142" i="5"/>
  <c r="F142" i="5" s="1"/>
  <c r="A143" i="5"/>
  <c r="A144" i="5"/>
  <c r="A145" i="5"/>
  <c r="A146" i="5"/>
  <c r="F146" i="5" s="1"/>
  <c r="A147" i="5"/>
  <c r="A148" i="5"/>
  <c r="A149" i="5"/>
  <c r="A150" i="5"/>
  <c r="F150" i="5" s="1"/>
  <c r="A151" i="5"/>
  <c r="A152" i="5"/>
  <c r="F152" i="5" s="1"/>
  <c r="A153" i="5"/>
  <c r="F153" i="5" s="1"/>
  <c r="A154" i="5"/>
  <c r="F154" i="5" s="1"/>
  <c r="A155" i="5"/>
  <c r="A156" i="5"/>
  <c r="A157" i="5"/>
  <c r="A158" i="5"/>
  <c r="F158" i="5" s="1"/>
  <c r="A159" i="5"/>
  <c r="A160" i="5"/>
  <c r="A161" i="5"/>
  <c r="A162" i="5"/>
  <c r="F162" i="5" s="1"/>
  <c r="A163" i="5"/>
  <c r="A164" i="5"/>
  <c r="F164" i="5" s="1"/>
  <c r="A165" i="5"/>
  <c r="F165" i="5" s="1"/>
  <c r="A166" i="5"/>
  <c r="F166" i="5" s="1"/>
  <c r="A167" i="5"/>
  <c r="A168" i="5"/>
  <c r="A169" i="5"/>
  <c r="F169" i="5" s="1"/>
  <c r="A170" i="5"/>
  <c r="F170" i="5" s="1"/>
  <c r="A171" i="5"/>
  <c r="A172" i="5"/>
  <c r="A173" i="5"/>
  <c r="A174" i="5"/>
  <c r="F174" i="5" s="1"/>
  <c r="A175" i="5"/>
  <c r="A176" i="5"/>
  <c r="F176" i="5" s="1"/>
  <c r="A177" i="5"/>
  <c r="F177" i="5" s="1"/>
  <c r="A178" i="5"/>
  <c r="F178" i="5" s="1"/>
  <c r="A179" i="5"/>
  <c r="A180" i="5"/>
  <c r="A181" i="5"/>
  <c r="F181" i="5" s="1"/>
  <c r="A182" i="5"/>
  <c r="F182" i="5" s="1"/>
  <c r="A183" i="5"/>
  <c r="A184" i="5"/>
  <c r="A185" i="5"/>
  <c r="A186" i="5"/>
  <c r="F186" i="5" s="1"/>
  <c r="A187" i="5"/>
  <c r="A188" i="5"/>
  <c r="F188" i="5" s="1"/>
  <c r="A189" i="5"/>
  <c r="F189" i="5" s="1"/>
  <c r="A190" i="5"/>
  <c r="F190" i="5" s="1"/>
  <c r="A191" i="5"/>
  <c r="A192" i="5"/>
  <c r="A193" i="5"/>
  <c r="F193" i="5" s="1"/>
  <c r="A194" i="5"/>
  <c r="F194" i="5" s="1"/>
  <c r="A195" i="5"/>
  <c r="A196" i="5"/>
  <c r="A197" i="5"/>
  <c r="A198" i="5"/>
  <c r="F198" i="5" s="1"/>
  <c r="A199" i="5"/>
  <c r="A200" i="5"/>
  <c r="F200" i="5" s="1"/>
  <c r="A201" i="5"/>
  <c r="F201" i="5" s="1"/>
  <c r="A202" i="5"/>
  <c r="F202" i="5" s="1"/>
  <c r="A203" i="5"/>
  <c r="A204" i="5"/>
  <c r="A205" i="5"/>
  <c r="F205" i="5" s="1"/>
  <c r="A206" i="5"/>
  <c r="F206" i="5" s="1"/>
  <c r="A207" i="5"/>
  <c r="A208" i="5"/>
  <c r="A209" i="5"/>
  <c r="A210" i="5"/>
  <c r="F210" i="5" s="1"/>
  <c r="A211" i="5"/>
  <c r="A212" i="5"/>
  <c r="F212" i="5" s="1"/>
  <c r="A213" i="5"/>
  <c r="F213" i="5" s="1"/>
  <c r="A214" i="5"/>
  <c r="F214" i="5" s="1"/>
  <c r="A215" i="5"/>
  <c r="A216" i="5"/>
  <c r="A217" i="5"/>
  <c r="F217" i="5" s="1"/>
  <c r="A218" i="5"/>
  <c r="F218" i="5" s="1"/>
  <c r="A219" i="5"/>
  <c r="A220" i="5"/>
  <c r="A221" i="5"/>
  <c r="A222" i="5"/>
  <c r="F222" i="5" s="1"/>
  <c r="A223" i="5"/>
  <c r="A224" i="5"/>
  <c r="F224" i="5" s="1"/>
  <c r="A225" i="5"/>
  <c r="F225" i="5" s="1"/>
  <c r="A226" i="5"/>
  <c r="F226" i="5" s="1"/>
  <c r="A227" i="5"/>
  <c r="A228" i="5"/>
  <c r="A229" i="5"/>
  <c r="F229" i="5" s="1"/>
  <c r="A230" i="5"/>
  <c r="F230" i="5" s="1"/>
  <c r="A231" i="5"/>
  <c r="A232" i="5"/>
  <c r="A233" i="5"/>
  <c r="A234" i="5"/>
  <c r="F234" i="5" s="1"/>
  <c r="A235" i="5"/>
  <c r="A236" i="5"/>
  <c r="F236" i="5" s="1"/>
  <c r="A237" i="5"/>
  <c r="F237" i="5" s="1"/>
  <c r="A238" i="5"/>
  <c r="F238" i="5" s="1"/>
  <c r="A239" i="5"/>
  <c r="A240" i="5"/>
  <c r="A241" i="5"/>
  <c r="F241" i="5" s="1"/>
  <c r="A242" i="5"/>
  <c r="F242" i="5" s="1"/>
  <c r="A243" i="5"/>
  <c r="A244" i="5"/>
  <c r="A3" i="5"/>
  <c r="F239" i="5" l="1"/>
  <c r="G239" i="5" s="1"/>
  <c r="H239" i="5" s="1"/>
  <c r="F167" i="5"/>
  <c r="G167" i="5" s="1"/>
  <c r="H167" i="5" s="1"/>
  <c r="F235" i="5"/>
  <c r="F223" i="5"/>
  <c r="F211" i="5"/>
  <c r="G211" i="5" s="1"/>
  <c r="H211" i="5" s="1"/>
  <c r="F199" i="5"/>
  <c r="F187" i="5"/>
  <c r="F175" i="5"/>
  <c r="F163" i="5"/>
  <c r="G163" i="5" s="1"/>
  <c r="H163" i="5" s="1"/>
  <c r="F151" i="5"/>
  <c r="G151" i="5" s="1"/>
  <c r="H151" i="5" s="1"/>
  <c r="F139" i="5"/>
  <c r="G139" i="5" s="1"/>
  <c r="H139" i="5" s="1"/>
  <c r="F127" i="5"/>
  <c r="F115" i="5"/>
  <c r="F103" i="5"/>
  <c r="G103" i="5" s="1"/>
  <c r="H103" i="5" s="1"/>
  <c r="F91" i="5"/>
  <c r="F79" i="5"/>
  <c r="F67" i="5"/>
  <c r="G67" i="5" s="1"/>
  <c r="H67" i="5" s="1"/>
  <c r="F55" i="5"/>
  <c r="F43" i="5"/>
  <c r="F31" i="5"/>
  <c r="F19" i="5"/>
  <c r="F7" i="5"/>
  <c r="G7" i="5" s="1"/>
  <c r="H7" i="5" s="1"/>
  <c r="F227" i="5"/>
  <c r="G227" i="5" s="1"/>
  <c r="H227" i="5" s="1"/>
  <c r="F179" i="5"/>
  <c r="G179" i="5" s="1"/>
  <c r="H179" i="5" s="1"/>
  <c r="F131" i="5"/>
  <c r="G131" i="5" s="1"/>
  <c r="H131" i="5" s="1"/>
  <c r="F107" i="5"/>
  <c r="G107" i="5" s="1"/>
  <c r="H107" i="5" s="1"/>
  <c r="F53" i="5"/>
  <c r="G53" i="5" s="1"/>
  <c r="H53" i="5" s="1"/>
  <c r="F41" i="5"/>
  <c r="G41" i="5" s="1"/>
  <c r="H41" i="5" s="1"/>
  <c r="F29" i="5"/>
  <c r="G29" i="5" s="1"/>
  <c r="H29" i="5" s="1"/>
  <c r="F17" i="5"/>
  <c r="G17" i="5" s="1"/>
  <c r="H17" i="5" s="1"/>
  <c r="F5" i="5"/>
  <c r="G5" i="5" s="1"/>
  <c r="H5" i="5" s="1"/>
  <c r="G244" i="5"/>
  <c r="H244" i="5" s="1"/>
  <c r="F244" i="5"/>
  <c r="F232" i="5"/>
  <c r="G232" i="5" s="1"/>
  <c r="H232" i="5" s="1"/>
  <c r="F220" i="5"/>
  <c r="G220" i="5" s="1"/>
  <c r="H220" i="5" s="1"/>
  <c r="F208" i="5"/>
  <c r="G208" i="5" s="1"/>
  <c r="H208" i="5" s="1"/>
  <c r="F196" i="5"/>
  <c r="G196" i="5" s="1"/>
  <c r="H196" i="5" s="1"/>
  <c r="F184" i="5"/>
  <c r="G184" i="5" s="1"/>
  <c r="H184" i="5" s="1"/>
  <c r="F172" i="5"/>
  <c r="G172" i="5" s="1"/>
  <c r="H172" i="5" s="1"/>
  <c r="F160" i="5"/>
  <c r="G160" i="5" s="1"/>
  <c r="H160" i="5" s="1"/>
  <c r="F148" i="5"/>
  <c r="G148" i="5" s="1"/>
  <c r="H148" i="5" s="1"/>
  <c r="F136" i="5"/>
  <c r="G136" i="5" s="1"/>
  <c r="H136" i="5" s="1"/>
  <c r="F124" i="5"/>
  <c r="G124" i="5" s="1"/>
  <c r="H124" i="5" s="1"/>
  <c r="F112" i="5"/>
  <c r="G112" i="5" s="1"/>
  <c r="H112" i="5" s="1"/>
  <c r="F100" i="5"/>
  <c r="G100" i="5" s="1"/>
  <c r="H100" i="5" s="1"/>
  <c r="F88" i="5"/>
  <c r="G88" i="5" s="1"/>
  <c r="H88" i="5" s="1"/>
  <c r="F76" i="5"/>
  <c r="G76" i="5" s="1"/>
  <c r="H76" i="5" s="1"/>
  <c r="F64" i="5"/>
  <c r="G64" i="5" s="1"/>
  <c r="H64" i="5" s="1"/>
  <c r="F52" i="5"/>
  <c r="G52" i="5" s="1"/>
  <c r="H52" i="5" s="1"/>
  <c r="F40" i="5"/>
  <c r="G40" i="5" s="1"/>
  <c r="H40" i="5" s="1"/>
  <c r="G28" i="5"/>
  <c r="H28" i="5" s="1"/>
  <c r="F28" i="5"/>
  <c r="F16" i="5"/>
  <c r="G16" i="5" s="1"/>
  <c r="H16" i="5" s="1"/>
  <c r="F4" i="5"/>
  <c r="G4" i="5" s="1"/>
  <c r="H4" i="5" s="1"/>
  <c r="F143" i="5"/>
  <c r="G143" i="5" s="1"/>
  <c r="H143" i="5" s="1"/>
  <c r="F3" i="5"/>
  <c r="G3" i="5" s="1"/>
  <c r="H3" i="5" s="1"/>
  <c r="F197" i="5"/>
  <c r="G197" i="5" s="1"/>
  <c r="H197" i="5" s="1"/>
  <c r="F161" i="5"/>
  <c r="G161" i="5" s="1"/>
  <c r="H161" i="5" s="1"/>
  <c r="F125" i="5"/>
  <c r="G125" i="5" s="1"/>
  <c r="H125" i="5" s="1"/>
  <c r="F113" i="5"/>
  <c r="G113" i="5" s="1"/>
  <c r="H113" i="5" s="1"/>
  <c r="F89" i="5"/>
  <c r="G89" i="5" s="1"/>
  <c r="H89" i="5" s="1"/>
  <c r="F231" i="5"/>
  <c r="G231" i="5" s="1"/>
  <c r="H231" i="5" s="1"/>
  <c r="F207" i="5"/>
  <c r="G207" i="5" s="1"/>
  <c r="H207" i="5" s="1"/>
  <c r="F171" i="5"/>
  <c r="G171" i="5" s="1"/>
  <c r="H171" i="5" s="1"/>
  <c r="F159" i="5"/>
  <c r="G159" i="5" s="1"/>
  <c r="H159" i="5" s="1"/>
  <c r="F147" i="5"/>
  <c r="G147" i="5" s="1"/>
  <c r="H147" i="5" s="1"/>
  <c r="F135" i="5"/>
  <c r="G135" i="5" s="1"/>
  <c r="H135" i="5" s="1"/>
  <c r="F123" i="5"/>
  <c r="G123" i="5" s="1"/>
  <c r="H123" i="5" s="1"/>
  <c r="F111" i="5"/>
  <c r="G111" i="5" s="1"/>
  <c r="H111" i="5" s="1"/>
  <c r="G99" i="5"/>
  <c r="H99" i="5" s="1"/>
  <c r="F99" i="5"/>
  <c r="F87" i="5"/>
  <c r="G87" i="5" s="1"/>
  <c r="H87" i="5" s="1"/>
  <c r="F75" i="5"/>
  <c r="G75" i="5" s="1"/>
  <c r="H75" i="5" s="1"/>
  <c r="F63" i="5"/>
  <c r="G63" i="5" s="1"/>
  <c r="H63" i="5" s="1"/>
  <c r="F51" i="5"/>
  <c r="G51" i="5" s="1"/>
  <c r="H51" i="5" s="1"/>
  <c r="F39" i="5"/>
  <c r="G39" i="5" s="1"/>
  <c r="H39" i="5" s="1"/>
  <c r="F27" i="5"/>
  <c r="G27" i="5" s="1"/>
  <c r="H27" i="5" s="1"/>
  <c r="F15" i="5"/>
  <c r="G15" i="5" s="1"/>
  <c r="H15" i="5" s="1"/>
  <c r="F191" i="5"/>
  <c r="G191" i="5" s="1"/>
  <c r="H191" i="5" s="1"/>
  <c r="F221" i="5"/>
  <c r="G221" i="5" s="1"/>
  <c r="H221" i="5" s="1"/>
  <c r="F149" i="5"/>
  <c r="G149" i="5" s="1"/>
  <c r="H149" i="5" s="1"/>
  <c r="F77" i="5"/>
  <c r="G77" i="5" s="1"/>
  <c r="H77" i="5" s="1"/>
  <c r="F243" i="5"/>
  <c r="G243" i="5" s="1"/>
  <c r="H243" i="5" s="1"/>
  <c r="F183" i="5"/>
  <c r="G183" i="5" s="1"/>
  <c r="H183" i="5" s="1"/>
  <c r="F203" i="5"/>
  <c r="G203" i="5" s="1"/>
  <c r="H203" i="5" s="1"/>
  <c r="F233" i="5"/>
  <c r="G233" i="5" s="1"/>
  <c r="H233" i="5" s="1"/>
  <c r="F173" i="5"/>
  <c r="G173" i="5" s="1"/>
  <c r="H173" i="5" s="1"/>
  <c r="F65" i="5"/>
  <c r="G65" i="5" s="1"/>
  <c r="H65" i="5" s="1"/>
  <c r="G219" i="5"/>
  <c r="H219" i="5" s="1"/>
  <c r="F219" i="5"/>
  <c r="F195" i="5"/>
  <c r="G195" i="5" s="1"/>
  <c r="H195" i="5" s="1"/>
  <c r="F157" i="5"/>
  <c r="G157" i="5" s="1"/>
  <c r="H157" i="5" s="1"/>
  <c r="F145" i="5"/>
  <c r="G145" i="5" s="1"/>
  <c r="H145" i="5" s="1"/>
  <c r="F133" i="5"/>
  <c r="F121" i="5"/>
  <c r="F109" i="5"/>
  <c r="F97" i="5"/>
  <c r="F85" i="5"/>
  <c r="F73" i="5"/>
  <c r="F61" i="5"/>
  <c r="G61" i="5" s="1"/>
  <c r="H61" i="5" s="1"/>
  <c r="F49" i="5"/>
  <c r="F37" i="5"/>
  <c r="F25" i="5"/>
  <c r="G25" i="5" s="1"/>
  <c r="H25" i="5" s="1"/>
  <c r="F13" i="5"/>
  <c r="G13" i="5" s="1"/>
  <c r="H13" i="5" s="1"/>
  <c r="F215" i="5"/>
  <c r="G215" i="5" s="1"/>
  <c r="H215" i="5" s="1"/>
  <c r="F155" i="5"/>
  <c r="G155" i="5" s="1"/>
  <c r="H155" i="5" s="1"/>
  <c r="F119" i="5"/>
  <c r="G119" i="5" s="1"/>
  <c r="H119" i="5" s="1"/>
  <c r="F209" i="5"/>
  <c r="G209" i="5" s="1"/>
  <c r="H209" i="5" s="1"/>
  <c r="F185" i="5"/>
  <c r="G185" i="5" s="1"/>
  <c r="H185" i="5" s="1"/>
  <c r="F137" i="5"/>
  <c r="G137" i="5" s="1"/>
  <c r="H137" i="5" s="1"/>
  <c r="G101" i="5"/>
  <c r="H101" i="5" s="1"/>
  <c r="F101" i="5"/>
  <c r="F240" i="5"/>
  <c r="G240" i="5" s="1"/>
  <c r="H240" i="5" s="1"/>
  <c r="F228" i="5"/>
  <c r="G228" i="5" s="1"/>
  <c r="H228" i="5" s="1"/>
  <c r="F216" i="5"/>
  <c r="G216" i="5" s="1"/>
  <c r="H216" i="5" s="1"/>
  <c r="F204" i="5"/>
  <c r="G204" i="5" s="1"/>
  <c r="H204" i="5" s="1"/>
  <c r="F192" i="5"/>
  <c r="G192" i="5" s="1"/>
  <c r="H192" i="5" s="1"/>
  <c r="F180" i="5"/>
  <c r="G180" i="5" s="1"/>
  <c r="H180" i="5" s="1"/>
  <c r="F168" i="5"/>
  <c r="G168" i="5" s="1"/>
  <c r="H168" i="5" s="1"/>
  <c r="F156" i="5"/>
  <c r="G156" i="5" s="1"/>
  <c r="H156" i="5" s="1"/>
  <c r="F144" i="5"/>
  <c r="G144" i="5" s="1"/>
  <c r="H144" i="5" s="1"/>
  <c r="F132" i="5"/>
  <c r="G132" i="5" s="1"/>
  <c r="H132" i="5" s="1"/>
  <c r="F120" i="5"/>
  <c r="G120" i="5" s="1"/>
  <c r="H120" i="5" s="1"/>
  <c r="F108" i="5"/>
  <c r="G108" i="5" s="1"/>
  <c r="H108" i="5" s="1"/>
  <c r="F96" i="5"/>
  <c r="G96" i="5" s="1"/>
  <c r="H96" i="5" s="1"/>
  <c r="F84" i="5"/>
  <c r="G84" i="5" s="1"/>
  <c r="H84" i="5" s="1"/>
  <c r="F72" i="5"/>
  <c r="G72" i="5" s="1"/>
  <c r="H72" i="5" s="1"/>
  <c r="F60" i="5"/>
  <c r="G60" i="5" s="1"/>
  <c r="H60" i="5" s="1"/>
  <c r="F48" i="5"/>
  <c r="G48" i="5" s="1"/>
  <c r="H48" i="5" s="1"/>
  <c r="G36" i="5"/>
  <c r="H36" i="5" s="1"/>
  <c r="F36" i="5"/>
  <c r="F24" i="5"/>
  <c r="G24" i="5" s="1"/>
  <c r="H24" i="5" s="1"/>
  <c r="F12" i="5"/>
  <c r="G12" i="5" s="1"/>
  <c r="H12" i="5" s="1"/>
  <c r="G95" i="5"/>
  <c r="H95" i="5" s="1"/>
  <c r="G83" i="5"/>
  <c r="H83" i="5" s="1"/>
  <c r="G71" i="5"/>
  <c r="H71" i="5" s="1"/>
  <c r="G59" i="5"/>
  <c r="H59" i="5" s="1"/>
  <c r="G47" i="5"/>
  <c r="H47" i="5" s="1"/>
  <c r="G35" i="5"/>
  <c r="H35" i="5" s="1"/>
  <c r="G23" i="5"/>
  <c r="H23" i="5" s="1"/>
  <c r="G11" i="5"/>
  <c r="H11" i="5" s="1"/>
  <c r="G238" i="5"/>
  <c r="H238" i="5" s="1"/>
  <c r="G226" i="5"/>
  <c r="H226" i="5" s="1"/>
  <c r="G214" i="5"/>
  <c r="H214" i="5" s="1"/>
  <c r="G202" i="5"/>
  <c r="H202" i="5" s="1"/>
  <c r="G190" i="5"/>
  <c r="H190" i="5" s="1"/>
  <c r="G178" i="5"/>
  <c r="H178" i="5" s="1"/>
  <c r="G166" i="5"/>
  <c r="H166" i="5" s="1"/>
  <c r="G154" i="5"/>
  <c r="H154" i="5" s="1"/>
  <c r="G142" i="5"/>
  <c r="H142" i="5" s="1"/>
  <c r="G130" i="5"/>
  <c r="H130" i="5" s="1"/>
  <c r="G118" i="5"/>
  <c r="H118" i="5" s="1"/>
  <c r="G106" i="5"/>
  <c r="H106" i="5" s="1"/>
  <c r="G94" i="5"/>
  <c r="H94" i="5" s="1"/>
  <c r="G82" i="5"/>
  <c r="H82" i="5" s="1"/>
  <c r="G70" i="5"/>
  <c r="H70" i="5" s="1"/>
  <c r="G58" i="5"/>
  <c r="H58" i="5" s="1"/>
  <c r="G46" i="5"/>
  <c r="H46" i="5" s="1"/>
  <c r="G34" i="5"/>
  <c r="H34" i="5" s="1"/>
  <c r="G22" i="5"/>
  <c r="H22" i="5" s="1"/>
  <c r="G10" i="5"/>
  <c r="H10" i="5" s="1"/>
  <c r="G234" i="5"/>
  <c r="H234" i="5" s="1"/>
  <c r="G222" i="5"/>
  <c r="H222" i="5" s="1"/>
  <c r="G210" i="5"/>
  <c r="H210" i="5" s="1"/>
  <c r="G198" i="5"/>
  <c r="H198" i="5" s="1"/>
  <c r="G186" i="5"/>
  <c r="H186" i="5" s="1"/>
  <c r="G174" i="5"/>
  <c r="H174" i="5" s="1"/>
  <c r="G162" i="5"/>
  <c r="H162" i="5" s="1"/>
  <c r="G150" i="5"/>
  <c r="H150" i="5" s="1"/>
  <c r="G138" i="5"/>
  <c r="H138" i="5" s="1"/>
  <c r="G126" i="5"/>
  <c r="H126" i="5" s="1"/>
  <c r="G114" i="5"/>
  <c r="H114" i="5" s="1"/>
  <c r="G102" i="5"/>
  <c r="H102" i="5" s="1"/>
  <c r="G90" i="5"/>
  <c r="H90" i="5" s="1"/>
  <c r="G78" i="5"/>
  <c r="H78" i="5" s="1"/>
  <c r="G66" i="5"/>
  <c r="H66" i="5" s="1"/>
  <c r="G54" i="5"/>
  <c r="H54" i="5" s="1"/>
  <c r="G42" i="5"/>
  <c r="H42" i="5" s="1"/>
  <c r="G30" i="5"/>
  <c r="H30" i="5" s="1"/>
  <c r="G18" i="5"/>
  <c r="H18" i="5" s="1"/>
  <c r="G6" i="5"/>
  <c r="H6" i="5" s="1"/>
  <c r="G235" i="5"/>
  <c r="H235" i="5" s="1"/>
  <c r="G223" i="5"/>
  <c r="H223" i="5" s="1"/>
  <c r="G199" i="5"/>
  <c r="H199" i="5" s="1"/>
  <c r="G187" i="5"/>
  <c r="H187" i="5" s="1"/>
  <c r="G175" i="5"/>
  <c r="H175" i="5" s="1"/>
  <c r="G127" i="5"/>
  <c r="H127" i="5" s="1"/>
  <c r="G115" i="5"/>
  <c r="H115" i="5" s="1"/>
  <c r="G91" i="5"/>
  <c r="H91" i="5" s="1"/>
  <c r="G79" i="5"/>
  <c r="H79" i="5" s="1"/>
  <c r="G55" i="5"/>
  <c r="H55" i="5" s="1"/>
  <c r="G43" i="5"/>
  <c r="H43" i="5" s="1"/>
  <c r="G31" i="5"/>
  <c r="H31" i="5" s="1"/>
  <c r="G19" i="5"/>
  <c r="H19" i="5" s="1"/>
  <c r="G237" i="5"/>
  <c r="H237" i="5" s="1"/>
  <c r="G225" i="5"/>
  <c r="H225" i="5" s="1"/>
  <c r="G213" i="5"/>
  <c r="H213" i="5" s="1"/>
  <c r="G201" i="5"/>
  <c r="H201" i="5" s="1"/>
  <c r="G189" i="5"/>
  <c r="H189" i="5" s="1"/>
  <c r="G177" i="5"/>
  <c r="H177" i="5" s="1"/>
  <c r="G165" i="5"/>
  <c r="H165" i="5" s="1"/>
  <c r="G153" i="5"/>
  <c r="H153" i="5" s="1"/>
  <c r="G141" i="5"/>
  <c r="H141" i="5" s="1"/>
  <c r="G129" i="5"/>
  <c r="H129" i="5" s="1"/>
  <c r="G117" i="5"/>
  <c r="H117" i="5" s="1"/>
  <c r="G105" i="5"/>
  <c r="H105" i="5" s="1"/>
  <c r="G93" i="5"/>
  <c r="H93" i="5" s="1"/>
  <c r="G81" i="5"/>
  <c r="H81" i="5" s="1"/>
  <c r="G69" i="5"/>
  <c r="H69" i="5" s="1"/>
  <c r="G57" i="5"/>
  <c r="H57" i="5" s="1"/>
  <c r="G45" i="5"/>
  <c r="H45" i="5" s="1"/>
  <c r="G33" i="5"/>
  <c r="H33" i="5" s="1"/>
  <c r="G21" i="5"/>
  <c r="H21" i="5" s="1"/>
  <c r="G9" i="5"/>
  <c r="H9" i="5" s="1"/>
  <c r="G242" i="5"/>
  <c r="H242" i="5" s="1"/>
  <c r="G230" i="5"/>
  <c r="H230" i="5" s="1"/>
  <c r="G218" i="5"/>
  <c r="H218" i="5" s="1"/>
  <c r="G206" i="5"/>
  <c r="H206" i="5" s="1"/>
  <c r="G194" i="5"/>
  <c r="H194" i="5" s="1"/>
  <c r="G182" i="5"/>
  <c r="H182" i="5" s="1"/>
  <c r="G170" i="5"/>
  <c r="H170" i="5" s="1"/>
  <c r="G158" i="5"/>
  <c r="H158" i="5" s="1"/>
  <c r="G146" i="5"/>
  <c r="H146" i="5" s="1"/>
  <c r="G134" i="5"/>
  <c r="H134" i="5" s="1"/>
  <c r="G122" i="5"/>
  <c r="H122" i="5" s="1"/>
  <c r="G110" i="5"/>
  <c r="H110" i="5" s="1"/>
  <c r="G98" i="5"/>
  <c r="H98" i="5" s="1"/>
  <c r="G86" i="5"/>
  <c r="H86" i="5" s="1"/>
  <c r="G74" i="5"/>
  <c r="H74" i="5" s="1"/>
  <c r="G62" i="5"/>
  <c r="H62" i="5" s="1"/>
  <c r="G50" i="5"/>
  <c r="H50" i="5" s="1"/>
  <c r="G38" i="5"/>
  <c r="H38" i="5" s="1"/>
  <c r="G26" i="5"/>
  <c r="H26" i="5" s="1"/>
  <c r="G14" i="5"/>
  <c r="H14" i="5" s="1"/>
  <c r="G236" i="5"/>
  <c r="H236" i="5" s="1"/>
  <c r="G224" i="5"/>
  <c r="H224" i="5" s="1"/>
  <c r="G212" i="5"/>
  <c r="H212" i="5" s="1"/>
  <c r="G200" i="5"/>
  <c r="H200" i="5" s="1"/>
  <c r="G188" i="5"/>
  <c r="H188" i="5" s="1"/>
  <c r="G176" i="5"/>
  <c r="H176" i="5" s="1"/>
  <c r="G164" i="5"/>
  <c r="H164" i="5" s="1"/>
  <c r="G152" i="5"/>
  <c r="H152" i="5" s="1"/>
  <c r="G140" i="5"/>
  <c r="H140" i="5" s="1"/>
  <c r="G128" i="5"/>
  <c r="H128" i="5" s="1"/>
  <c r="G116" i="5"/>
  <c r="H116" i="5" s="1"/>
  <c r="G104" i="5"/>
  <c r="H104" i="5" s="1"/>
  <c r="G92" i="5"/>
  <c r="H92" i="5" s="1"/>
  <c r="G80" i="5"/>
  <c r="H80" i="5" s="1"/>
  <c r="G68" i="5"/>
  <c r="H68" i="5" s="1"/>
  <c r="G56" i="5"/>
  <c r="H56" i="5" s="1"/>
  <c r="G44" i="5"/>
  <c r="H44" i="5" s="1"/>
  <c r="G32" i="5"/>
  <c r="H32" i="5" s="1"/>
  <c r="G20" i="5"/>
  <c r="H20" i="5" s="1"/>
  <c r="G8" i="5"/>
  <c r="H8" i="5" s="1"/>
  <c r="G241" i="5"/>
  <c r="H241" i="5" s="1"/>
  <c r="G229" i="5"/>
  <c r="H229" i="5" s="1"/>
  <c r="G217" i="5"/>
  <c r="H217" i="5" s="1"/>
  <c r="G205" i="5"/>
  <c r="H205" i="5" s="1"/>
  <c r="G193" i="5"/>
  <c r="H193" i="5" s="1"/>
  <c r="G181" i="5"/>
  <c r="H181" i="5" s="1"/>
  <c r="G169" i="5"/>
  <c r="H169" i="5" s="1"/>
  <c r="G133" i="5"/>
  <c r="H133" i="5" s="1"/>
  <c r="G121" i="5"/>
  <c r="H121" i="5" s="1"/>
  <c r="G109" i="5"/>
  <c r="H109" i="5" s="1"/>
  <c r="G97" i="5"/>
  <c r="H97" i="5" s="1"/>
  <c r="G85" i="5"/>
  <c r="H85" i="5" s="1"/>
  <c r="G73" i="5"/>
  <c r="H73" i="5" s="1"/>
  <c r="G49" i="5"/>
  <c r="H49" i="5" s="1"/>
  <c r="G37" i="5"/>
  <c r="H37" i="5" s="1"/>
  <c r="K6" i="5" l="1"/>
  <c r="K8" i="5" s="1"/>
</calcChain>
</file>

<file path=xl/sharedStrings.xml><?xml version="1.0" encoding="utf-8"?>
<sst xmlns="http://schemas.openxmlformats.org/spreadsheetml/2006/main" count="2161" uniqueCount="75">
  <si>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</si>
  <si>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</si>
  <si>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</si>
  <si>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</si>
  <si>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</si>
  <si>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</si>
  <si>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</si>
  <si>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</si>
  <si>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</si>
  <si>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</si>
  <si>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</si>
  <si>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</si>
  <si>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</si>
  <si>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</si>
  <si>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</si>
  <si>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</si>
  <si>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</si>
  <si>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</si>
  <si>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</si>
  <si>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</si>
  <si>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</si>
  <si>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</si>
  <si>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</si>
  <si>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</si>
  <si>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</si>
  <si>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</si>
  <si>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sex_num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</si>
  <si>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</si>
  <si>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</si>
  <si>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</si>
  <si>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</si>
  <si>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</si>
  <si>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</si>
  <si>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</si>
  <si>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</si>
  <si>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</si>
  <si>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</si>
  <si>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</si>
  <si>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</si>
  <si>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</si>
  <si>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</si>
  <si>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</si>
  <si>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</si>
  <si>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</si>
  <si>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</si>
  <si>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</si>
  <si>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</si>
  <si>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</si>
  <si>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</si>
  <si>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</si>
  <si>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</si>
  <si>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tip</t>
  </si>
  <si>
    <t>Error</t>
  </si>
  <si>
    <t>Row Labels</t>
  </si>
  <si>
    <t>Grand Total</t>
  </si>
  <si>
    <t>Sum of tip</t>
  </si>
  <si>
    <t>Column Labels</t>
  </si>
  <si>
    <t>Average of tip</t>
  </si>
  <si>
    <t xml:space="preserve">female  = </t>
  </si>
  <si>
    <t>Average of total_bill</t>
  </si>
  <si>
    <t>Column1</t>
  </si>
  <si>
    <t>time_num</t>
  </si>
  <si>
    <t>smoker_num</t>
  </si>
  <si>
    <t>RESIDUAL OUTPUT</t>
  </si>
  <si>
    <t>Observation</t>
  </si>
  <si>
    <t>Residuals</t>
  </si>
  <si>
    <t>Predicted Tip</t>
  </si>
  <si>
    <t>Squared Error</t>
  </si>
  <si>
    <t>Error (%)</t>
  </si>
  <si>
    <t>Avg of tip</t>
  </si>
  <si>
    <t>RMSE</t>
  </si>
  <si>
    <t>MSME</t>
  </si>
  <si>
    <t>Correlation</t>
  </si>
  <si>
    <t>Covariance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</si>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</sst>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3" fillId="0" borderId="0" xfId="0" applyFont="1"/>
    <xf numFmtId="0" fontId="1" fillId="0" borderId="3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3" borderId="0" xfId="0" applyFill="1" applyBorder="1" applyAlignment="1"/>
    <xf numFmtId="0" fontId="1" fillId="0" borderId="0" xfId="0" applyFont="1" applyFill="1" applyBorder="1" applyAlignment="1">
      <alignment horizontal="center"/>
    </xf>
    <xf numFmtId="11" fontId="0" fillId="2" borderId="1" xfId="0" applyNumberFormat="1" applyFill="1" applyBorder="1" applyAlignment="1"/>
  </cellXfs>
  <cellStyles count="1">
    <cellStyle name="Normal" xfId="0" builtinId="0"/>
  </cellStyles>
  <dxfs count="10"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0" formatCode="General"/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colors>
    <mruColors>
      <color rgb="FF99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Bill vs. Tip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Tip_Table!$F$2:$F$244</c:f>
              <c:numCache>
                <c:formatCode>[$$-409]#,##0.00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Tip_Table!$G$2:$G$244</c:f>
              <c:numCache>
                <c:formatCode>[$$-409]#,##0.00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E-4B99-A0DC-7ADF380D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0736"/>
        <c:axId val="599891216"/>
      </c:scatterChart>
      <c:valAx>
        <c:axId val="5998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Total_Bill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1216"/>
        <c:crosses val="autoZero"/>
        <c:crossBetween val="midCat"/>
      </c:valAx>
      <c:valAx>
        <c:axId val="5998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Thur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Num_con!#REF!</c:f>
            </c:numRef>
          </c:xVal>
          <c:yVal>
            <c:numRef>
              <c:f>Num_con!$E$2:$E$244</c:f>
              <c:numCache>
                <c:formatCode>[$$-409]#,##0.00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8-4EA8-8BAB-A2FD53915973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Num_con!#REF!</c:f>
            </c:numRef>
          </c:xVal>
          <c:yVal>
            <c:numRef>
              <c:f>Num_con!$AO$2:$AO$244</c:f>
              <c:numCache>
                <c:formatCode>General</c:formatCode>
                <c:ptCount val="243"/>
                <c:pt idx="0">
                  <c:v>2.6888890966295937</c:v>
                </c:pt>
                <c:pt idx="1">
                  <c:v>2</c:v>
                </c:pt>
                <c:pt idx="2">
                  <c:v>3.2473326215827774</c:v>
                </c:pt>
                <c:pt idx="3">
                  <c:v>3.3094021696928433</c:v>
                </c:pt>
                <c:pt idx="4">
                  <c:v>3.7649651222986167</c:v>
                </c:pt>
                <c:pt idx="5">
                  <c:v>3.8298917517671183</c:v>
                </c:pt>
                <c:pt idx="6">
                  <c:v>1.9264649620137626</c:v>
                </c:pt>
                <c:pt idx="7">
                  <c:v>3.9773679529884283</c:v>
                </c:pt>
                <c:pt idx="8">
                  <c:v>2.5080220573959116</c:v>
                </c:pt>
                <c:pt idx="9">
                  <c:v>2.4839064521647538</c:v>
                </c:pt>
                <c:pt idx="10">
                  <c:v>2.0655934537319798</c:v>
                </c:pt>
                <c:pt idx="11">
                  <c:v>4.7546324600542027</c:v>
                </c:pt>
                <c:pt idx="12">
                  <c:v>2.5432679419645261</c:v>
                </c:pt>
                <c:pt idx="13">
                  <c:v>3.1936107829758038</c:v>
                </c:pt>
                <c:pt idx="14">
                  <c:v>2.4885440685553606</c:v>
                </c:pt>
                <c:pt idx="15">
                  <c:v>3.114622281287339</c:v>
                </c:pt>
                <c:pt idx="16">
                  <c:v>2.2567377605490693</c:v>
                </c:pt>
                <c:pt idx="17">
                  <c:v>2.8095416343094533</c:v>
                </c:pt>
                <c:pt idx="18">
                  <c:v>2.8726132172217116</c:v>
                </c:pt>
                <c:pt idx="19">
                  <c:v>3.12991792813368</c:v>
                </c:pt>
                <c:pt idx="20">
                  <c:v>2.6911249060581639</c:v>
                </c:pt>
                <c:pt idx="21">
                  <c:v>2.9109479229729471</c:v>
                </c:pt>
                <c:pt idx="22">
                  <c:v>2.4917074012620519</c:v>
                </c:pt>
                <c:pt idx="23">
                  <c:v>5.0564582883160014</c:v>
                </c:pt>
                <c:pt idx="24">
                  <c:v>2.8673543289012389</c:v>
                </c:pt>
                <c:pt idx="25">
                  <c:v>3.0520804842955487</c:v>
                </c:pt>
                <c:pt idx="26">
                  <c:v>2.2691018145129043</c:v>
                </c:pt>
                <c:pt idx="27">
                  <c:v>2.2060302316006455</c:v>
                </c:pt>
                <c:pt idx="28">
                  <c:v>3.0417287051880715</c:v>
                </c:pt>
                <c:pt idx="29">
                  <c:v>2.851586433173174</c:v>
                </c:pt>
                <c:pt idx="30">
                  <c:v>1.9147879222705106</c:v>
                </c:pt>
                <c:pt idx="31">
                  <c:v>3.1021667413141074</c:v>
                </c:pt>
                <c:pt idx="32">
                  <c:v>2.4258532485154292</c:v>
                </c:pt>
                <c:pt idx="33">
                  <c:v>3.3192071883945262</c:v>
                </c:pt>
                <c:pt idx="34">
                  <c:v>2.6781395801644634</c:v>
                </c:pt>
                <c:pt idx="35">
                  <c:v>3.4462033659730937</c:v>
                </c:pt>
                <c:pt idx="36">
                  <c:v>2.7273728254289704</c:v>
                </c:pt>
                <c:pt idx="37">
                  <c:v>2.7848792686725004</c:v>
                </c:pt>
                <c:pt idx="38">
                  <c:v>2.9481233656218757</c:v>
                </c:pt>
                <c:pt idx="39">
                  <c:v>4.1149476494986583</c:v>
                </c:pt>
                <c:pt idx="40">
                  <c:v>2.7023296969196915</c:v>
                </c:pt>
                <c:pt idx="41">
                  <c:v>2.732482690701302</c:v>
                </c:pt>
                <c:pt idx="42">
                  <c:v>2.4059944968025517</c:v>
                </c:pt>
                <c:pt idx="43">
                  <c:v>2.0108695803228143</c:v>
                </c:pt>
                <c:pt idx="44">
                  <c:v>4.3038561468871785</c:v>
                </c:pt>
                <c:pt idx="45">
                  <c:v>2.8094671227853825</c:v>
                </c:pt>
                <c:pt idx="46">
                  <c:v>3.1749112943652333</c:v>
                </c:pt>
                <c:pt idx="47">
                  <c:v>4.4893608025114684</c:v>
                </c:pt>
                <c:pt idx="48">
                  <c:v>3.9466851732863502</c:v>
                </c:pt>
                <c:pt idx="49">
                  <c:v>2.7862790408323459</c:v>
                </c:pt>
                <c:pt idx="50">
                  <c:v>2.276141237865549</c:v>
                </c:pt>
                <c:pt idx="51">
                  <c:v>2.067448500288223</c:v>
                </c:pt>
                <c:pt idx="52">
                  <c:v>4.7128939125387381</c:v>
                </c:pt>
                <c:pt idx="53">
                  <c:v>2.034985185553972</c:v>
                </c:pt>
                <c:pt idx="54">
                  <c:v>3.8549348802763972</c:v>
                </c:pt>
                <c:pt idx="55">
                  <c:v>2.9207699161599558</c:v>
                </c:pt>
                <c:pt idx="56">
                  <c:v>4.9256775061008762</c:v>
                </c:pt>
                <c:pt idx="57">
                  <c:v>3.478592169183274</c:v>
                </c:pt>
                <c:pt idx="58">
                  <c:v>2.0715393562730355</c:v>
                </c:pt>
                <c:pt idx="59">
                  <c:v>5.8773163894534841</c:v>
                </c:pt>
                <c:pt idx="60">
                  <c:v>2.9109479229729471</c:v>
                </c:pt>
                <c:pt idx="61">
                  <c:v>2.3099128387502477</c:v>
                </c:pt>
                <c:pt idx="62">
                  <c:v>2.0511338441543634</c:v>
                </c:pt>
                <c:pt idx="63">
                  <c:v>3.0966016016453786</c:v>
                </c:pt>
                <c:pt idx="64">
                  <c:v>2.8460958050285163</c:v>
                </c:pt>
                <c:pt idx="65">
                  <c:v>3.0770491012807568</c:v>
                </c:pt>
                <c:pt idx="66">
                  <c:v>2.5547789841743107</c:v>
                </c:pt>
                <c:pt idx="67">
                  <c:v>1.1281736708994508</c:v>
                </c:pt>
                <c:pt idx="68">
                  <c:v>2.9053827833042183</c:v>
                </c:pt>
                <c:pt idx="69">
                  <c:v>2.4212156321248219</c:v>
                </c:pt>
                <c:pt idx="70">
                  <c:v>2.1438861719665083</c:v>
                </c:pt>
                <c:pt idx="71">
                  <c:v>2.7978645945662013</c:v>
                </c:pt>
                <c:pt idx="72">
                  <c:v>3.520330716698739</c:v>
                </c:pt>
                <c:pt idx="73">
                  <c:v>3.3737820387555502</c:v>
                </c:pt>
                <c:pt idx="74">
                  <c:v>2.3952449803374209</c:v>
                </c:pt>
                <c:pt idx="75">
                  <c:v>2.0038301569701695</c:v>
                </c:pt>
                <c:pt idx="76">
                  <c:v>2.6911249060581639</c:v>
                </c:pt>
                <c:pt idx="77">
                  <c:v>3.9167109739902068</c:v>
                </c:pt>
                <c:pt idx="78">
                  <c:v>3.1337323042075624</c:v>
                </c:pt>
                <c:pt idx="79">
                  <c:v>2.6263770710751295</c:v>
                </c:pt>
                <c:pt idx="80">
                  <c:v>2.8257945758712411</c:v>
                </c:pt>
                <c:pt idx="81">
                  <c:v>2.5679431045534784</c:v>
                </c:pt>
                <c:pt idx="82">
                  <c:v>1.7711260971230824</c:v>
                </c:pt>
                <c:pt idx="83">
                  <c:v>4.0538353961040396</c:v>
                </c:pt>
                <c:pt idx="84">
                  <c:v>2.5048715216412196</c:v>
                </c:pt>
                <c:pt idx="85">
                  <c:v>4.624411235196872</c:v>
                </c:pt>
                <c:pt idx="86">
                  <c:v>2.2312521545953921</c:v>
                </c:pt>
                <c:pt idx="87">
                  <c:v>2.7182018756091528</c:v>
                </c:pt>
                <c:pt idx="88">
                  <c:v>3.3145993434412446</c:v>
                </c:pt>
                <c:pt idx="89">
                  <c:v>2.9853285797081304</c:v>
                </c:pt>
                <c:pt idx="90">
                  <c:v>3.7160381283823649</c:v>
                </c:pt>
                <c:pt idx="91">
                  <c:v>3.1150030441596659</c:v>
                </c:pt>
                <c:pt idx="92">
                  <c:v>1.5623290765843598</c:v>
                </c:pt>
                <c:pt idx="93">
                  <c:v>2.5427211815587318</c:v>
                </c:pt>
                <c:pt idx="94">
                  <c:v>3.1391186493908236</c:v>
                </c:pt>
                <c:pt idx="95">
                  <c:v>5.1260225341751102</c:v>
                </c:pt>
                <c:pt idx="96">
                  <c:v>3.55928669437984</c:v>
                </c:pt>
                <c:pt idx="97">
                  <c:v>2.1448136952446299</c:v>
                </c:pt>
                <c:pt idx="98">
                  <c:v>2.9777295989976915</c:v>
                </c:pt>
                <c:pt idx="99">
                  <c:v>2.1846971962038522</c:v>
                </c:pt>
                <c:pt idx="100">
                  <c:v>2.0817421123323712</c:v>
                </c:pt>
                <c:pt idx="101">
                  <c:v>2.4555339934153153</c:v>
                </c:pt>
                <c:pt idx="102">
                  <c:v>5.3235104808909073</c:v>
                </c:pt>
                <c:pt idx="103">
                  <c:v>3.1085103812128159</c:v>
                </c:pt>
                <c:pt idx="104">
                  <c:v>2.9693818894945982</c:v>
                </c:pt>
                <c:pt idx="105">
                  <c:v>2.4536789468590725</c:v>
                </c:pt>
                <c:pt idx="106">
                  <c:v>2.929498388535376</c:v>
                </c:pt>
                <c:pt idx="107">
                  <c:v>3.3672893758087001</c:v>
                </c:pt>
                <c:pt idx="108">
                  <c:v>2.7208056509580496</c:v>
                </c:pt>
                <c:pt idx="109">
                  <c:v>2.3562890026563204</c:v>
                </c:pt>
                <c:pt idx="110">
                  <c:v>2.3275357810345554</c:v>
                </c:pt>
                <c:pt idx="111">
                  <c:v>1.5158784011542166</c:v>
                </c:pt>
                <c:pt idx="112">
                  <c:v>4.8296873340579696</c:v>
                </c:pt>
                <c:pt idx="113">
                  <c:v>3.3344452982021227</c:v>
                </c:pt>
                <c:pt idx="114">
                  <c:v>3.6832685622998582</c:v>
                </c:pt>
                <c:pt idx="115">
                  <c:v>2.7185698415294803</c:v>
                </c:pt>
                <c:pt idx="116">
                  <c:v>4.2602625528154707</c:v>
                </c:pt>
                <c:pt idx="117">
                  <c:v>2.0105016144024872</c:v>
                </c:pt>
                <c:pt idx="118">
                  <c:v>2.1756007579081049</c:v>
                </c:pt>
                <c:pt idx="119">
                  <c:v>3.6273237112163148</c:v>
                </c:pt>
                <c:pt idx="120">
                  <c:v>2.1069640353271177</c:v>
                </c:pt>
                <c:pt idx="121">
                  <c:v>2.2674255624421287</c:v>
                </c:pt>
                <c:pt idx="122">
                  <c:v>2.3453375178043303</c:v>
                </c:pt>
                <c:pt idx="123">
                  <c:v>2.5020889518068552</c:v>
                </c:pt>
                <c:pt idx="124">
                  <c:v>2.1802383742987121</c:v>
                </c:pt>
                <c:pt idx="125">
                  <c:v>4.5290253605985047</c:v>
                </c:pt>
                <c:pt idx="126">
                  <c:v>1.8129391561626185</c:v>
                </c:pt>
                <c:pt idx="127">
                  <c:v>2.3694531230354876</c:v>
                </c:pt>
                <c:pt idx="128">
                  <c:v>2.0782108137053532</c:v>
                </c:pt>
                <c:pt idx="129">
                  <c:v>3.3248766110246515</c:v>
                </c:pt>
                <c:pt idx="130">
                  <c:v>2.7924037378588684</c:v>
                </c:pt>
                <c:pt idx="131">
                  <c:v>2.9027790079553215</c:v>
                </c:pt>
                <c:pt idx="132">
                  <c:v>2.0587328248648022</c:v>
                </c:pt>
                <c:pt idx="133">
                  <c:v>2.1598328621800404</c:v>
                </c:pt>
                <c:pt idx="134">
                  <c:v>2.71634682905291</c:v>
                </c:pt>
                <c:pt idx="135">
                  <c:v>1.8120116328844968</c:v>
                </c:pt>
                <c:pt idx="136">
                  <c:v>1.9808208695026006</c:v>
                </c:pt>
                <c:pt idx="137">
                  <c:v>2.3351347617449942</c:v>
                </c:pt>
                <c:pt idx="138">
                  <c:v>2.5067265681974624</c:v>
                </c:pt>
                <c:pt idx="139">
                  <c:v>2.2433099572109709</c:v>
                </c:pt>
                <c:pt idx="140">
                  <c:v>2.6430724900813152</c:v>
                </c:pt>
                <c:pt idx="141">
                  <c:v>4.9464108357531567</c:v>
                </c:pt>
                <c:pt idx="142">
                  <c:v>5.3998952072304744</c:v>
                </c:pt>
                <c:pt idx="143">
                  <c:v>4.273956459115106</c:v>
                </c:pt>
                <c:pt idx="144">
                  <c:v>2.5466100691566846</c:v>
                </c:pt>
                <c:pt idx="145">
                  <c:v>1.7971712604345536</c:v>
                </c:pt>
                <c:pt idx="146">
                  <c:v>2.9371718807698857</c:v>
                </c:pt>
                <c:pt idx="147">
                  <c:v>2.1236594543333038</c:v>
                </c:pt>
                <c:pt idx="148">
                  <c:v>1.9298070892059209</c:v>
                </c:pt>
                <c:pt idx="149">
                  <c:v>1.7192593050723519</c:v>
                </c:pt>
                <c:pt idx="150">
                  <c:v>2.4180522994181306</c:v>
                </c:pt>
                <c:pt idx="151">
                  <c:v>2.3308651112747145</c:v>
                </c:pt>
                <c:pt idx="152">
                  <c:v>2.8995113922872338</c:v>
                </c:pt>
                <c:pt idx="153">
                  <c:v>3.7612550291861311</c:v>
                </c:pt>
                <c:pt idx="154">
                  <c:v>3.3178989022440781</c:v>
                </c:pt>
                <c:pt idx="155">
                  <c:v>4.4384215337388593</c:v>
                </c:pt>
                <c:pt idx="156">
                  <c:v>6.3232233464057153</c:v>
                </c:pt>
                <c:pt idx="157">
                  <c:v>3.8029935767015961</c:v>
                </c:pt>
                <c:pt idx="158">
                  <c:v>2.3549807165058723</c:v>
                </c:pt>
                <c:pt idx="159">
                  <c:v>3.0136712670202428</c:v>
                </c:pt>
                <c:pt idx="160">
                  <c:v>3.4783604293590891</c:v>
                </c:pt>
                <c:pt idx="161">
                  <c:v>2.2872715172030063</c:v>
                </c:pt>
                <c:pt idx="162">
                  <c:v>2.8021214480844816</c:v>
                </c:pt>
                <c:pt idx="163">
                  <c:v>2.3939366941869729</c:v>
                </c:pt>
                <c:pt idx="164">
                  <c:v>2.7371203070919092</c:v>
                </c:pt>
                <c:pt idx="165">
                  <c:v>3.572893292203406</c:v>
                </c:pt>
                <c:pt idx="166">
                  <c:v>3.0385653724813801</c:v>
                </c:pt>
                <c:pt idx="167">
                  <c:v>4.4253616963210884</c:v>
                </c:pt>
                <c:pt idx="168">
                  <c:v>2.0112503431951412</c:v>
                </c:pt>
                <c:pt idx="169">
                  <c:v>2.0149604363076268</c:v>
                </c:pt>
                <c:pt idx="170">
                  <c:v>5.9273281349479712</c:v>
                </c:pt>
                <c:pt idx="171">
                  <c:v>2.4954174943745375</c:v>
                </c:pt>
                <c:pt idx="172">
                  <c:v>1.7854814237393022</c:v>
                </c:pt>
                <c:pt idx="173">
                  <c:v>4.0671886879180672</c:v>
                </c:pt>
                <c:pt idx="174">
                  <c:v>2.6731212009015293</c:v>
                </c:pt>
                <c:pt idx="175">
                  <c:v>4.1645786321208202</c:v>
                </c:pt>
                <c:pt idx="176">
                  <c:v>2.7723661916605247</c:v>
                </c:pt>
                <c:pt idx="177">
                  <c:v>2.4560807538211105</c:v>
                </c:pt>
                <c:pt idx="178">
                  <c:v>2.0034493940978431</c:v>
                </c:pt>
                <c:pt idx="179">
                  <c:v>4.3250401592358312</c:v>
                </c:pt>
                <c:pt idx="180">
                  <c:v>4.6980535400887948</c:v>
                </c:pt>
                <c:pt idx="181">
                  <c:v>3.2769388549585927</c:v>
                </c:pt>
                <c:pt idx="182">
                  <c:v>5.5049242805303846</c:v>
                </c:pt>
                <c:pt idx="183">
                  <c:v>3.6332568168053712</c:v>
                </c:pt>
                <c:pt idx="184">
                  <c:v>4.8741339398837287</c:v>
                </c:pt>
                <c:pt idx="185">
                  <c:v>3.5888102109796121</c:v>
                </c:pt>
                <c:pt idx="186">
                  <c:v>3.2371298655234408</c:v>
                </c:pt>
                <c:pt idx="187">
                  <c:v>4.495000453704268</c:v>
                </c:pt>
                <c:pt idx="188">
                  <c:v>2.9820609640400426</c:v>
                </c:pt>
                <c:pt idx="189">
                  <c:v>3.44118498671016</c:v>
                </c:pt>
                <c:pt idx="190">
                  <c:v>2.5683110704738055</c:v>
                </c:pt>
                <c:pt idx="191">
                  <c:v>2.8601129371617344</c:v>
                </c:pt>
                <c:pt idx="192">
                  <c:v>3.6605655261805454</c:v>
                </c:pt>
                <c:pt idx="193">
                  <c:v>2.4584953577351474</c:v>
                </c:pt>
                <c:pt idx="194">
                  <c:v>2.5605229183285063</c:v>
                </c:pt>
                <c:pt idx="195">
                  <c:v>1.7238969214629591</c:v>
                </c:pt>
                <c:pt idx="196">
                  <c:v>1.9817483927807222</c:v>
                </c:pt>
                <c:pt idx="197">
                  <c:v>5.3924005094814333</c:v>
                </c:pt>
                <c:pt idx="198">
                  <c:v>2.2284695847610276</c:v>
                </c:pt>
                <c:pt idx="199">
                  <c:v>2.2757732719452215</c:v>
                </c:pt>
                <c:pt idx="200">
                  <c:v>2.9436645437167357</c:v>
                </c:pt>
                <c:pt idx="201">
                  <c:v>2.2043539795298699</c:v>
                </c:pt>
                <c:pt idx="202">
                  <c:v>2.2284695847610276</c:v>
                </c:pt>
                <c:pt idx="203">
                  <c:v>2.5438274993223202</c:v>
                </c:pt>
                <c:pt idx="204">
                  <c:v>3.2980529474832005</c:v>
                </c:pt>
                <c:pt idx="205">
                  <c:v>2.7422131978789137</c:v>
                </c:pt>
                <c:pt idx="206">
                  <c:v>3.6808667553378207</c:v>
                </c:pt>
                <c:pt idx="207">
                  <c:v>4.9924591821256206</c:v>
                </c:pt>
                <c:pt idx="208">
                  <c:v>3.2801021876652836</c:v>
                </c:pt>
                <c:pt idx="209">
                  <c:v>2.2125228945474955</c:v>
                </c:pt>
                <c:pt idx="210">
                  <c:v>4.0027173328459629</c:v>
                </c:pt>
                <c:pt idx="211">
                  <c:v>3.8015192930176798</c:v>
                </c:pt>
                <c:pt idx="212">
                  <c:v>5.8828815291222121</c:v>
                </c:pt>
                <c:pt idx="213">
                  <c:v>2.2598265817316898</c:v>
                </c:pt>
                <c:pt idx="214">
                  <c:v>3.82741543328101</c:v>
                </c:pt>
                <c:pt idx="215">
                  <c:v>2.225508220441196</c:v>
                </c:pt>
                <c:pt idx="216">
                  <c:v>4.1967187210214876</c:v>
                </c:pt>
                <c:pt idx="217">
                  <c:v>2.1040026710072861</c:v>
                </c:pt>
                <c:pt idx="218">
                  <c:v>1.7469062089305281</c:v>
                </c:pt>
                <c:pt idx="219">
                  <c:v>4.3108893911399955</c:v>
                </c:pt>
                <c:pt idx="220">
                  <c:v>2.2720442027809087</c:v>
                </c:pt>
                <c:pt idx="221">
                  <c:v>2.3889121358242109</c:v>
                </c:pt>
                <c:pt idx="222">
                  <c:v>1.7544117020650689</c:v>
                </c:pt>
                <c:pt idx="223">
                  <c:v>2.8119372621716625</c:v>
                </c:pt>
                <c:pt idx="224">
                  <c:v>2.3889121358242109</c:v>
                </c:pt>
                <c:pt idx="225">
                  <c:v>2.653256270088824</c:v>
                </c:pt>
                <c:pt idx="226">
                  <c:v>1.9648741792890687</c:v>
                </c:pt>
                <c:pt idx="227">
                  <c:v>3.2969466297196117</c:v>
                </c:pt>
                <c:pt idx="228">
                  <c:v>2.260754105009811</c:v>
                </c:pt>
                <c:pt idx="229">
                  <c:v>3.0806846828691725</c:v>
                </c:pt>
                <c:pt idx="230">
                  <c:v>3.6271449167308476</c:v>
                </c:pt>
                <c:pt idx="231">
                  <c:v>2.6698663821854409</c:v>
                </c:pt>
                <c:pt idx="232">
                  <c:v>2.1058577175635289</c:v>
                </c:pt>
                <c:pt idx="233">
                  <c:v>2.0279457622013273</c:v>
                </c:pt>
                <c:pt idx="234">
                  <c:v>2.469446842587137</c:v>
                </c:pt>
                <c:pt idx="235">
                  <c:v>1.9630191327328257</c:v>
                </c:pt>
                <c:pt idx="236">
                  <c:v>2.1976825220975522</c:v>
                </c:pt>
                <c:pt idx="237">
                  <c:v>4.0740621137372441</c:v>
                </c:pt>
                <c:pt idx="238">
                  <c:v>4.53789826432204</c:v>
                </c:pt>
                <c:pt idx="239">
                  <c:v>3.9071824351994544</c:v>
                </c:pt>
                <c:pt idx="240">
                  <c:v>3.5500114615986256</c:v>
                </c:pt>
                <c:pt idx="241">
                  <c:v>3.131698463165852</c:v>
                </c:pt>
                <c:pt idx="242">
                  <c:v>2.5603630998948663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8-4EA8-8BAB-A2FD53915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77487"/>
        <c:axId val="601176047"/>
      </c:scatterChart>
      <c:valAx>
        <c:axId val="60117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Thur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176047"/>
        <c:crosses val="autoZero"/>
        <c:crossBetween val="midCat"/>
      </c:valAx>
      <c:valAx>
        <c:axId val="60117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[$$-409]#,##0.00" sourceLinked="1"/>
        <c:majorTickMark val="out"/>
        <c:minorTickMark val="none"/>
        <c:tickLblPos val="nextTo"/>
        <c:crossAx val="6011774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Num_con!$A$2:$A$244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Num_con!$E$2:$E$244</c:f>
              <c:numCache>
                <c:formatCode>[$$-409]#,##0.00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7-463F-8D96-5218C52AF728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Num_con!$A$2:$A$244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Num_con!$AO$2:$AO$244</c:f>
              <c:numCache>
                <c:formatCode>General</c:formatCode>
                <c:ptCount val="243"/>
                <c:pt idx="0">
                  <c:v>2.6888890966295937</c:v>
                </c:pt>
                <c:pt idx="1">
                  <c:v>2</c:v>
                </c:pt>
                <c:pt idx="2">
                  <c:v>3.2473326215827774</c:v>
                </c:pt>
                <c:pt idx="3">
                  <c:v>3.3094021696928433</c:v>
                </c:pt>
                <c:pt idx="4">
                  <c:v>3.7649651222986167</c:v>
                </c:pt>
                <c:pt idx="5">
                  <c:v>3.8298917517671183</c:v>
                </c:pt>
                <c:pt idx="6">
                  <c:v>1.9264649620137626</c:v>
                </c:pt>
                <c:pt idx="7">
                  <c:v>3.9773679529884283</c:v>
                </c:pt>
                <c:pt idx="8">
                  <c:v>2.5080220573959116</c:v>
                </c:pt>
                <c:pt idx="9">
                  <c:v>2.4839064521647538</c:v>
                </c:pt>
                <c:pt idx="10">
                  <c:v>2.0655934537319798</c:v>
                </c:pt>
                <c:pt idx="11">
                  <c:v>4.7546324600542027</c:v>
                </c:pt>
                <c:pt idx="12">
                  <c:v>2.5432679419645261</c:v>
                </c:pt>
                <c:pt idx="13">
                  <c:v>3.1936107829758038</c:v>
                </c:pt>
                <c:pt idx="14">
                  <c:v>2.4885440685553606</c:v>
                </c:pt>
                <c:pt idx="15">
                  <c:v>3.114622281287339</c:v>
                </c:pt>
                <c:pt idx="16">
                  <c:v>2.2567377605490693</c:v>
                </c:pt>
                <c:pt idx="17">
                  <c:v>2.8095416343094533</c:v>
                </c:pt>
                <c:pt idx="18">
                  <c:v>2.8726132172217116</c:v>
                </c:pt>
                <c:pt idx="19">
                  <c:v>3.12991792813368</c:v>
                </c:pt>
                <c:pt idx="20">
                  <c:v>2.6911249060581639</c:v>
                </c:pt>
                <c:pt idx="21">
                  <c:v>2.9109479229729471</c:v>
                </c:pt>
                <c:pt idx="22">
                  <c:v>2.4917074012620519</c:v>
                </c:pt>
                <c:pt idx="23">
                  <c:v>5.0564582883160014</c:v>
                </c:pt>
                <c:pt idx="24">
                  <c:v>2.8673543289012389</c:v>
                </c:pt>
                <c:pt idx="25">
                  <c:v>3.0520804842955487</c:v>
                </c:pt>
                <c:pt idx="26">
                  <c:v>2.2691018145129043</c:v>
                </c:pt>
                <c:pt idx="27">
                  <c:v>2.2060302316006455</c:v>
                </c:pt>
                <c:pt idx="28">
                  <c:v>3.0417287051880715</c:v>
                </c:pt>
                <c:pt idx="29">
                  <c:v>2.851586433173174</c:v>
                </c:pt>
                <c:pt idx="30">
                  <c:v>1.9147879222705106</c:v>
                </c:pt>
                <c:pt idx="31">
                  <c:v>3.1021667413141074</c:v>
                </c:pt>
                <c:pt idx="32">
                  <c:v>2.4258532485154292</c:v>
                </c:pt>
                <c:pt idx="33">
                  <c:v>3.3192071883945262</c:v>
                </c:pt>
                <c:pt idx="34">
                  <c:v>2.6781395801644634</c:v>
                </c:pt>
                <c:pt idx="35">
                  <c:v>3.4462033659730937</c:v>
                </c:pt>
                <c:pt idx="36">
                  <c:v>2.7273728254289704</c:v>
                </c:pt>
                <c:pt idx="37">
                  <c:v>2.7848792686725004</c:v>
                </c:pt>
                <c:pt idx="38">
                  <c:v>2.9481233656218757</c:v>
                </c:pt>
                <c:pt idx="39">
                  <c:v>4.1149476494986583</c:v>
                </c:pt>
                <c:pt idx="40">
                  <c:v>2.7023296969196915</c:v>
                </c:pt>
                <c:pt idx="41">
                  <c:v>2.732482690701302</c:v>
                </c:pt>
                <c:pt idx="42">
                  <c:v>2.4059944968025517</c:v>
                </c:pt>
                <c:pt idx="43">
                  <c:v>2.0108695803228143</c:v>
                </c:pt>
                <c:pt idx="44">
                  <c:v>4.3038561468871785</c:v>
                </c:pt>
                <c:pt idx="45">
                  <c:v>2.8094671227853825</c:v>
                </c:pt>
                <c:pt idx="46">
                  <c:v>3.1749112943652333</c:v>
                </c:pt>
                <c:pt idx="47">
                  <c:v>4.4893608025114684</c:v>
                </c:pt>
                <c:pt idx="48">
                  <c:v>3.9466851732863502</c:v>
                </c:pt>
                <c:pt idx="49">
                  <c:v>2.7862790408323459</c:v>
                </c:pt>
                <c:pt idx="50">
                  <c:v>2.276141237865549</c:v>
                </c:pt>
                <c:pt idx="51">
                  <c:v>2.067448500288223</c:v>
                </c:pt>
                <c:pt idx="52">
                  <c:v>4.7128939125387381</c:v>
                </c:pt>
                <c:pt idx="53">
                  <c:v>2.034985185553972</c:v>
                </c:pt>
                <c:pt idx="54">
                  <c:v>3.8549348802763972</c:v>
                </c:pt>
                <c:pt idx="55">
                  <c:v>2.9207699161599558</c:v>
                </c:pt>
                <c:pt idx="56">
                  <c:v>4.9256775061008762</c:v>
                </c:pt>
                <c:pt idx="57">
                  <c:v>3.478592169183274</c:v>
                </c:pt>
                <c:pt idx="58">
                  <c:v>2.0715393562730355</c:v>
                </c:pt>
                <c:pt idx="59">
                  <c:v>5.8773163894534841</c:v>
                </c:pt>
                <c:pt idx="60">
                  <c:v>2.9109479229729471</c:v>
                </c:pt>
                <c:pt idx="61">
                  <c:v>2.3099128387502477</c:v>
                </c:pt>
                <c:pt idx="62">
                  <c:v>2.0511338441543634</c:v>
                </c:pt>
                <c:pt idx="63">
                  <c:v>3.0966016016453786</c:v>
                </c:pt>
                <c:pt idx="64">
                  <c:v>2.8460958050285163</c:v>
                </c:pt>
                <c:pt idx="65">
                  <c:v>3.0770491012807568</c:v>
                </c:pt>
                <c:pt idx="66">
                  <c:v>2.5547789841743107</c:v>
                </c:pt>
                <c:pt idx="67">
                  <c:v>1.1281736708994508</c:v>
                </c:pt>
                <c:pt idx="68">
                  <c:v>2.9053827833042183</c:v>
                </c:pt>
                <c:pt idx="69">
                  <c:v>2.4212156321248219</c:v>
                </c:pt>
                <c:pt idx="70">
                  <c:v>2.1438861719665083</c:v>
                </c:pt>
                <c:pt idx="71">
                  <c:v>2.7978645945662013</c:v>
                </c:pt>
                <c:pt idx="72">
                  <c:v>3.520330716698739</c:v>
                </c:pt>
                <c:pt idx="73">
                  <c:v>3.3737820387555502</c:v>
                </c:pt>
                <c:pt idx="74">
                  <c:v>2.3952449803374209</c:v>
                </c:pt>
                <c:pt idx="75">
                  <c:v>2.0038301569701695</c:v>
                </c:pt>
                <c:pt idx="76">
                  <c:v>2.6911249060581639</c:v>
                </c:pt>
                <c:pt idx="77">
                  <c:v>3.9167109739902068</c:v>
                </c:pt>
                <c:pt idx="78">
                  <c:v>3.1337323042075624</c:v>
                </c:pt>
                <c:pt idx="79">
                  <c:v>2.6263770710751295</c:v>
                </c:pt>
                <c:pt idx="80">
                  <c:v>2.8257945758712411</c:v>
                </c:pt>
                <c:pt idx="81">
                  <c:v>2.5679431045534784</c:v>
                </c:pt>
                <c:pt idx="82">
                  <c:v>1.7711260971230824</c:v>
                </c:pt>
                <c:pt idx="83">
                  <c:v>4.0538353961040396</c:v>
                </c:pt>
                <c:pt idx="84">
                  <c:v>2.5048715216412196</c:v>
                </c:pt>
                <c:pt idx="85">
                  <c:v>4.624411235196872</c:v>
                </c:pt>
                <c:pt idx="86">
                  <c:v>2.2312521545953921</c:v>
                </c:pt>
                <c:pt idx="87">
                  <c:v>2.7182018756091528</c:v>
                </c:pt>
                <c:pt idx="88">
                  <c:v>3.3145993434412446</c:v>
                </c:pt>
                <c:pt idx="89">
                  <c:v>2.9853285797081304</c:v>
                </c:pt>
                <c:pt idx="90">
                  <c:v>3.7160381283823649</c:v>
                </c:pt>
                <c:pt idx="91">
                  <c:v>3.1150030441596659</c:v>
                </c:pt>
                <c:pt idx="92">
                  <c:v>1.5623290765843598</c:v>
                </c:pt>
                <c:pt idx="93">
                  <c:v>2.5427211815587318</c:v>
                </c:pt>
                <c:pt idx="94">
                  <c:v>3.1391186493908236</c:v>
                </c:pt>
                <c:pt idx="95">
                  <c:v>5.1260225341751102</c:v>
                </c:pt>
                <c:pt idx="96">
                  <c:v>3.55928669437984</c:v>
                </c:pt>
                <c:pt idx="97">
                  <c:v>2.1448136952446299</c:v>
                </c:pt>
                <c:pt idx="98">
                  <c:v>2.9777295989976915</c:v>
                </c:pt>
                <c:pt idx="99">
                  <c:v>2.1846971962038522</c:v>
                </c:pt>
                <c:pt idx="100">
                  <c:v>2.0817421123323712</c:v>
                </c:pt>
                <c:pt idx="101">
                  <c:v>2.4555339934153153</c:v>
                </c:pt>
                <c:pt idx="102">
                  <c:v>5.3235104808909073</c:v>
                </c:pt>
                <c:pt idx="103">
                  <c:v>3.1085103812128159</c:v>
                </c:pt>
                <c:pt idx="104">
                  <c:v>2.9693818894945982</c:v>
                </c:pt>
                <c:pt idx="105">
                  <c:v>2.4536789468590725</c:v>
                </c:pt>
                <c:pt idx="106">
                  <c:v>2.929498388535376</c:v>
                </c:pt>
                <c:pt idx="107">
                  <c:v>3.3672893758087001</c:v>
                </c:pt>
                <c:pt idx="108">
                  <c:v>2.7208056509580496</c:v>
                </c:pt>
                <c:pt idx="109">
                  <c:v>2.3562890026563204</c:v>
                </c:pt>
                <c:pt idx="110">
                  <c:v>2.3275357810345554</c:v>
                </c:pt>
                <c:pt idx="111">
                  <c:v>1.5158784011542166</c:v>
                </c:pt>
                <c:pt idx="112">
                  <c:v>4.8296873340579696</c:v>
                </c:pt>
                <c:pt idx="113">
                  <c:v>3.3344452982021227</c:v>
                </c:pt>
                <c:pt idx="114">
                  <c:v>3.6832685622998582</c:v>
                </c:pt>
                <c:pt idx="115">
                  <c:v>2.7185698415294803</c:v>
                </c:pt>
                <c:pt idx="116">
                  <c:v>4.2602625528154707</c:v>
                </c:pt>
                <c:pt idx="117">
                  <c:v>2.0105016144024872</c:v>
                </c:pt>
                <c:pt idx="118">
                  <c:v>2.1756007579081049</c:v>
                </c:pt>
                <c:pt idx="119">
                  <c:v>3.6273237112163148</c:v>
                </c:pt>
                <c:pt idx="120">
                  <c:v>2.1069640353271177</c:v>
                </c:pt>
                <c:pt idx="121">
                  <c:v>2.2674255624421287</c:v>
                </c:pt>
                <c:pt idx="122">
                  <c:v>2.3453375178043303</c:v>
                </c:pt>
                <c:pt idx="123">
                  <c:v>2.5020889518068552</c:v>
                </c:pt>
                <c:pt idx="124">
                  <c:v>2.1802383742987121</c:v>
                </c:pt>
                <c:pt idx="125">
                  <c:v>4.5290253605985047</c:v>
                </c:pt>
                <c:pt idx="126">
                  <c:v>1.8129391561626185</c:v>
                </c:pt>
                <c:pt idx="127">
                  <c:v>2.3694531230354876</c:v>
                </c:pt>
                <c:pt idx="128">
                  <c:v>2.0782108137053532</c:v>
                </c:pt>
                <c:pt idx="129">
                  <c:v>3.3248766110246515</c:v>
                </c:pt>
                <c:pt idx="130">
                  <c:v>2.7924037378588684</c:v>
                </c:pt>
                <c:pt idx="131">
                  <c:v>2.9027790079553215</c:v>
                </c:pt>
                <c:pt idx="132">
                  <c:v>2.0587328248648022</c:v>
                </c:pt>
                <c:pt idx="133">
                  <c:v>2.1598328621800404</c:v>
                </c:pt>
                <c:pt idx="134">
                  <c:v>2.71634682905291</c:v>
                </c:pt>
                <c:pt idx="135">
                  <c:v>1.8120116328844968</c:v>
                </c:pt>
                <c:pt idx="136">
                  <c:v>1.9808208695026006</c:v>
                </c:pt>
                <c:pt idx="137">
                  <c:v>2.3351347617449942</c:v>
                </c:pt>
                <c:pt idx="138">
                  <c:v>2.5067265681974624</c:v>
                </c:pt>
                <c:pt idx="139">
                  <c:v>2.2433099572109709</c:v>
                </c:pt>
                <c:pt idx="140">
                  <c:v>2.6430724900813152</c:v>
                </c:pt>
                <c:pt idx="141">
                  <c:v>4.9464108357531567</c:v>
                </c:pt>
                <c:pt idx="142">
                  <c:v>5.3998952072304744</c:v>
                </c:pt>
                <c:pt idx="143">
                  <c:v>4.273956459115106</c:v>
                </c:pt>
                <c:pt idx="144">
                  <c:v>2.5466100691566846</c:v>
                </c:pt>
                <c:pt idx="145">
                  <c:v>1.7971712604345536</c:v>
                </c:pt>
                <c:pt idx="146">
                  <c:v>2.9371718807698857</c:v>
                </c:pt>
                <c:pt idx="147">
                  <c:v>2.1236594543333038</c:v>
                </c:pt>
                <c:pt idx="148">
                  <c:v>1.9298070892059209</c:v>
                </c:pt>
                <c:pt idx="149">
                  <c:v>1.7192593050723519</c:v>
                </c:pt>
                <c:pt idx="150">
                  <c:v>2.4180522994181306</c:v>
                </c:pt>
                <c:pt idx="151">
                  <c:v>2.3308651112747145</c:v>
                </c:pt>
                <c:pt idx="152">
                  <c:v>2.8995113922872338</c:v>
                </c:pt>
                <c:pt idx="153">
                  <c:v>3.7612550291861311</c:v>
                </c:pt>
                <c:pt idx="154">
                  <c:v>3.3178989022440781</c:v>
                </c:pt>
                <c:pt idx="155">
                  <c:v>4.4384215337388593</c:v>
                </c:pt>
                <c:pt idx="156">
                  <c:v>6.3232233464057153</c:v>
                </c:pt>
                <c:pt idx="157">
                  <c:v>3.8029935767015961</c:v>
                </c:pt>
                <c:pt idx="158">
                  <c:v>2.3549807165058723</c:v>
                </c:pt>
                <c:pt idx="159">
                  <c:v>3.0136712670202428</c:v>
                </c:pt>
                <c:pt idx="160">
                  <c:v>3.4783604293590891</c:v>
                </c:pt>
                <c:pt idx="161">
                  <c:v>2.2872715172030063</c:v>
                </c:pt>
                <c:pt idx="162">
                  <c:v>2.8021214480844816</c:v>
                </c:pt>
                <c:pt idx="163">
                  <c:v>2.3939366941869729</c:v>
                </c:pt>
                <c:pt idx="164">
                  <c:v>2.7371203070919092</c:v>
                </c:pt>
                <c:pt idx="165">
                  <c:v>3.572893292203406</c:v>
                </c:pt>
                <c:pt idx="166">
                  <c:v>3.0385653724813801</c:v>
                </c:pt>
                <c:pt idx="167">
                  <c:v>4.4253616963210884</c:v>
                </c:pt>
                <c:pt idx="168">
                  <c:v>2.0112503431951412</c:v>
                </c:pt>
                <c:pt idx="169">
                  <c:v>2.0149604363076268</c:v>
                </c:pt>
                <c:pt idx="170">
                  <c:v>5.9273281349479712</c:v>
                </c:pt>
                <c:pt idx="171">
                  <c:v>2.4954174943745375</c:v>
                </c:pt>
                <c:pt idx="172">
                  <c:v>1.7854814237393022</c:v>
                </c:pt>
                <c:pt idx="173">
                  <c:v>4.0671886879180672</c:v>
                </c:pt>
                <c:pt idx="174">
                  <c:v>2.6731212009015293</c:v>
                </c:pt>
                <c:pt idx="175">
                  <c:v>4.1645786321208202</c:v>
                </c:pt>
                <c:pt idx="176">
                  <c:v>2.7723661916605247</c:v>
                </c:pt>
                <c:pt idx="177">
                  <c:v>2.4560807538211105</c:v>
                </c:pt>
                <c:pt idx="178">
                  <c:v>2.0034493940978431</c:v>
                </c:pt>
                <c:pt idx="179">
                  <c:v>4.3250401592358312</c:v>
                </c:pt>
                <c:pt idx="180">
                  <c:v>4.6980535400887948</c:v>
                </c:pt>
                <c:pt idx="181">
                  <c:v>3.2769388549585927</c:v>
                </c:pt>
                <c:pt idx="182">
                  <c:v>5.5049242805303846</c:v>
                </c:pt>
                <c:pt idx="183">
                  <c:v>3.6332568168053712</c:v>
                </c:pt>
                <c:pt idx="184">
                  <c:v>4.8741339398837287</c:v>
                </c:pt>
                <c:pt idx="185">
                  <c:v>3.5888102109796121</c:v>
                </c:pt>
                <c:pt idx="186">
                  <c:v>3.2371298655234408</c:v>
                </c:pt>
                <c:pt idx="187">
                  <c:v>4.495000453704268</c:v>
                </c:pt>
                <c:pt idx="188">
                  <c:v>2.9820609640400426</c:v>
                </c:pt>
                <c:pt idx="189">
                  <c:v>3.44118498671016</c:v>
                </c:pt>
                <c:pt idx="190">
                  <c:v>2.5683110704738055</c:v>
                </c:pt>
                <c:pt idx="191">
                  <c:v>2.8601129371617344</c:v>
                </c:pt>
                <c:pt idx="192">
                  <c:v>3.6605655261805454</c:v>
                </c:pt>
                <c:pt idx="193">
                  <c:v>2.4584953577351474</c:v>
                </c:pt>
                <c:pt idx="194">
                  <c:v>2.5605229183285063</c:v>
                </c:pt>
                <c:pt idx="195">
                  <c:v>1.7238969214629591</c:v>
                </c:pt>
                <c:pt idx="196">
                  <c:v>1.9817483927807222</c:v>
                </c:pt>
                <c:pt idx="197">
                  <c:v>5.3924005094814333</c:v>
                </c:pt>
                <c:pt idx="198">
                  <c:v>2.2284695847610276</c:v>
                </c:pt>
                <c:pt idx="199">
                  <c:v>2.2757732719452215</c:v>
                </c:pt>
                <c:pt idx="200">
                  <c:v>2.9436645437167357</c:v>
                </c:pt>
                <c:pt idx="201">
                  <c:v>2.2043539795298699</c:v>
                </c:pt>
                <c:pt idx="202">
                  <c:v>2.2284695847610276</c:v>
                </c:pt>
                <c:pt idx="203">
                  <c:v>2.5438274993223202</c:v>
                </c:pt>
                <c:pt idx="204">
                  <c:v>3.2980529474832005</c:v>
                </c:pt>
                <c:pt idx="205">
                  <c:v>2.7422131978789137</c:v>
                </c:pt>
                <c:pt idx="206">
                  <c:v>3.6808667553378207</c:v>
                </c:pt>
                <c:pt idx="207">
                  <c:v>4.9924591821256206</c:v>
                </c:pt>
                <c:pt idx="208">
                  <c:v>3.2801021876652836</c:v>
                </c:pt>
                <c:pt idx="209">
                  <c:v>2.2125228945474955</c:v>
                </c:pt>
                <c:pt idx="210">
                  <c:v>4.0027173328459629</c:v>
                </c:pt>
                <c:pt idx="211">
                  <c:v>3.8015192930176798</c:v>
                </c:pt>
                <c:pt idx="212">
                  <c:v>5.8828815291222121</c:v>
                </c:pt>
                <c:pt idx="213">
                  <c:v>2.2598265817316898</c:v>
                </c:pt>
                <c:pt idx="214">
                  <c:v>3.82741543328101</c:v>
                </c:pt>
                <c:pt idx="215">
                  <c:v>2.225508220441196</c:v>
                </c:pt>
                <c:pt idx="216">
                  <c:v>4.1967187210214876</c:v>
                </c:pt>
                <c:pt idx="217">
                  <c:v>2.1040026710072861</c:v>
                </c:pt>
                <c:pt idx="218">
                  <c:v>1.7469062089305281</c:v>
                </c:pt>
                <c:pt idx="219">
                  <c:v>4.3108893911399955</c:v>
                </c:pt>
                <c:pt idx="220">
                  <c:v>2.2720442027809087</c:v>
                </c:pt>
                <c:pt idx="221">
                  <c:v>2.3889121358242109</c:v>
                </c:pt>
                <c:pt idx="222">
                  <c:v>1.7544117020650689</c:v>
                </c:pt>
                <c:pt idx="223">
                  <c:v>2.8119372621716625</c:v>
                </c:pt>
                <c:pt idx="224">
                  <c:v>2.3889121358242109</c:v>
                </c:pt>
                <c:pt idx="225">
                  <c:v>2.653256270088824</c:v>
                </c:pt>
                <c:pt idx="226">
                  <c:v>1.9648741792890687</c:v>
                </c:pt>
                <c:pt idx="227">
                  <c:v>3.2969466297196117</c:v>
                </c:pt>
                <c:pt idx="228">
                  <c:v>2.260754105009811</c:v>
                </c:pt>
                <c:pt idx="229">
                  <c:v>3.0806846828691725</c:v>
                </c:pt>
                <c:pt idx="230">
                  <c:v>3.6271449167308476</c:v>
                </c:pt>
                <c:pt idx="231">
                  <c:v>2.6698663821854409</c:v>
                </c:pt>
                <c:pt idx="232">
                  <c:v>2.1058577175635289</c:v>
                </c:pt>
                <c:pt idx="233">
                  <c:v>2.0279457622013273</c:v>
                </c:pt>
                <c:pt idx="234">
                  <c:v>2.469446842587137</c:v>
                </c:pt>
                <c:pt idx="235">
                  <c:v>1.9630191327328257</c:v>
                </c:pt>
                <c:pt idx="236">
                  <c:v>2.1976825220975522</c:v>
                </c:pt>
                <c:pt idx="237">
                  <c:v>4.0740621137372441</c:v>
                </c:pt>
                <c:pt idx="238">
                  <c:v>4.53789826432204</c:v>
                </c:pt>
                <c:pt idx="239">
                  <c:v>3.9071824351994544</c:v>
                </c:pt>
                <c:pt idx="240">
                  <c:v>3.5500114615986256</c:v>
                </c:pt>
                <c:pt idx="241">
                  <c:v>3.131698463165852</c:v>
                </c:pt>
                <c:pt idx="242">
                  <c:v>2.5603630998948663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7-463F-8D96-5218C52A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41135"/>
        <c:axId val="601174607"/>
      </c:scatterChart>
      <c:valAx>
        <c:axId val="64184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174607"/>
        <c:crosses val="autoZero"/>
        <c:crossBetween val="midCat"/>
      </c:valAx>
      <c:valAx>
        <c:axId val="60117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[$$-409]#,##0.00" sourceLinked="1"/>
        <c:majorTickMark val="out"/>
        <c:minorTickMark val="none"/>
        <c:tickLblPos val="nextTo"/>
        <c:crossAx val="641841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Sheet2!#REF!</c:f>
              <c:numCache>
                <c:formatCode>General</c:formatCode>
                <c:ptCount val="243"/>
              </c:numCache>
            </c:numRef>
          </c:xVal>
          <c:yVal>
            <c:numRef>
              <c:f>Sheet2!#REF!</c:f>
              <c:numCache>
                <c:formatCode>General</c:formatCode>
                <c:ptCount val="243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C6-469B-AC58-8ECDB92F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2176"/>
        <c:axId val="599892656"/>
      </c:scatterChart>
      <c:valAx>
        <c:axId val="5998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2656"/>
        <c:crosses val="autoZero"/>
        <c:crossBetween val="midCat"/>
      </c:valAx>
      <c:valAx>
        <c:axId val="5998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 on Meals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D6-4180-B997-1931D60F264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D6-4180-B997-1931D60F264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Dinner</c:v>
              </c:pt>
              <c:pt idx="1">
                <c:v>Lunch</c:v>
              </c:pt>
            </c:strLit>
          </c:cat>
          <c:val>
            <c:numLit>
              <c:formatCode>General</c:formatCode>
              <c:ptCount val="2"/>
              <c:pt idx="0">
                <c:v>546.06999999999994</c:v>
              </c:pt>
              <c:pt idx="1">
                <c:v>185.51</c:v>
              </c:pt>
            </c:numLit>
          </c:val>
          <c:extLst>
            <c:ext xmlns:c16="http://schemas.microsoft.com/office/drawing/2014/chart" uri="{C3380CC4-5D6E-409C-BE32-E72D297353CC}">
              <c16:uniqueId val="{00000000-0172-4B57-9F02-F38A108F28D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 by Sex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tx>
            <c:rich>
              <a:bodyPr/>
              <a:lstStyle/>
              <a:p>
                <a:fld id="{AD7F52BB-F317-4133-BA76-3EBA452032E6}" type="PERCENTAGE">
                  <a:rPr lang="en-US" sz="1200"/>
                  <a:pPr/>
                  <a:t>[PERCENTAGE]</a:t>
                </a:fld>
                <a:endParaRPr lang="en-IN"/>
              </a:p>
            </c:rich>
          </c:tx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dLbl>
          <c:idx val="0"/>
          <c:tx>
            <c:rich>
              <a:bodyPr/>
              <a:lstStyle/>
              <a:p>
                <a:fld id="{609D4225-DB11-44CD-8977-025412236FFE}" type="PERCENTAGE">
                  <a:rPr lang="en-US" sz="1100"/>
                  <a:pPr/>
                  <a:t>[PERCENTAGE]</a:t>
                </a:fld>
                <a:endParaRPr lang="en-IN"/>
              </a:p>
            </c:rich>
          </c:tx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3D-4863-9DC3-6D6E3E13C64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B3D-4863-9DC3-6D6E3E13C64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D7F52BB-F317-4133-BA76-3EBA452032E6}" type="PERCENTAGE">
                      <a:rPr lang="en-US" sz="1200"/>
                      <a:pPr/>
                      <a:t>[PERCENTAGE]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B3D-4863-9DC3-6D6E3E13C6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9D4225-DB11-44CD-8977-025412236FFE}" type="PERCENTAGE">
                      <a:rPr lang="en-US" sz="1100"/>
                      <a:pPr/>
                      <a:t>[PERCENTAGE]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B3D-4863-9DC3-6D6E3E13C64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246.51</c:v>
              </c:pt>
              <c:pt idx="1">
                <c:v>485.07000000000011</c:v>
              </c:pt>
            </c:numLit>
          </c:val>
          <c:extLst>
            <c:ext xmlns:c16="http://schemas.microsoft.com/office/drawing/2014/chart" uri="{C3380CC4-5D6E-409C-BE32-E72D297353CC}">
              <c16:uniqueId val="{00000000-5B3D-4863-9DC3-6D6E3E13C6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[restaurant_tips_dataset.xlsx]graph!PivotTable10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Tip on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graph!$U$3:$U$4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graph!$T$5:$T$9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graph!$U$5:$U$9</c:f>
              <c:numCache>
                <c:formatCode>0.00%</c:formatCode>
                <c:ptCount val="4"/>
                <c:pt idx="0">
                  <c:v>0.24499777678968421</c:v>
                </c:pt>
                <c:pt idx="1">
                  <c:v>0.48171670515781373</c:v>
                </c:pt>
                <c:pt idx="2">
                  <c:v>0.30126728110599077</c:v>
                </c:pt>
                <c:pt idx="3">
                  <c:v>0.47353235588529713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5-4724-AA9A-DF43ED658222}"/>
            </c:ext>
          </c:extLst>
        </c:ser>
        <c:ser>
          <c:idx val="1"/>
          <c:order val="1"/>
          <c:tx>
            <c:strRef>
              <c:f>graph!$V$3:$V$4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graph!$T$5:$T$9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graph!$V$5:$V$9</c:f>
              <c:numCache>
                <c:formatCode>0.00%</c:formatCode>
                <c:ptCount val="4"/>
                <c:pt idx="0">
                  <c:v>0.75500222321031574</c:v>
                </c:pt>
                <c:pt idx="1">
                  <c:v>0.51828329484218627</c:v>
                </c:pt>
                <c:pt idx="2">
                  <c:v>0.69873271889400923</c:v>
                </c:pt>
                <c:pt idx="3">
                  <c:v>0.52646764411470293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5-4724-AA9A-DF43ED658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8135439"/>
        <c:axId val="1048131119"/>
      </c:barChart>
      <c:catAx>
        <c:axId val="104813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31119"/>
        <c:crosses val="autoZero"/>
        <c:auto val="1"/>
        <c:lblAlgn val="ctr"/>
        <c:lblOffset val="100"/>
        <c:noMultiLvlLbl val="0"/>
      </c:catAx>
      <c:valAx>
        <c:axId val="10481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3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[restaurant_tips_dataset.xlsx]graph!PivotTable11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Smokers</a:t>
            </a:r>
            <a:r>
              <a:rPr lang="en-IN" baseline="0"/>
              <a:t> Tip Habit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graph!$D$3:$D$4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graph!$C$5:$C$9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graph!$D$5:$D$9</c:f>
              <c:numCache>
                <c:formatCode>0.00%</c:formatCode>
                <c:ptCount val="4"/>
                <c:pt idx="0">
                  <c:v>0.72990015764582239</c:v>
                </c:pt>
                <c:pt idx="1">
                  <c:v>0.21651270207852194</c:v>
                </c:pt>
                <c:pt idx="2">
                  <c:v>0.53621351766513059</c:v>
                </c:pt>
                <c:pt idx="3">
                  <c:v>0.70847317906141449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C7D-BF76-C35BE93901E1}"/>
            </c:ext>
          </c:extLst>
        </c:ser>
        <c:ser>
          <c:idx val="1"/>
          <c:order val="1"/>
          <c:tx>
            <c:strRef>
              <c:f>graph!$E$3:$E$4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graph!$C$5:$C$9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graph!$E$5:$E$9</c:f>
              <c:numCache>
                <c:formatCode>0.00%</c:formatCode>
                <c:ptCount val="4"/>
                <c:pt idx="0">
                  <c:v>0.27009984235417756</c:v>
                </c:pt>
                <c:pt idx="1">
                  <c:v>0.78348729792147809</c:v>
                </c:pt>
                <c:pt idx="2">
                  <c:v>0.46378648233486947</c:v>
                </c:pt>
                <c:pt idx="3">
                  <c:v>0.29152682093858562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C7D-BF76-C35BE93901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36766559"/>
        <c:axId val="936764639"/>
      </c:barChart>
      <c:catAx>
        <c:axId val="93676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64639"/>
        <c:crosses val="autoZero"/>
        <c:auto val="1"/>
        <c:lblAlgn val="ctr"/>
        <c:lblOffset val="100"/>
        <c:noMultiLvlLbl val="0"/>
      </c:catAx>
      <c:valAx>
        <c:axId val="9367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[restaurant_tips_dataset.xlsx]graph!PivotTable12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Size</a:t>
            </a:r>
            <a:r>
              <a:rPr lang="en-IN" baseline="0"/>
              <a:t> vs.Tip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graph!$U$29</c:f>
              <c:strCache>
                <c:ptCount val="1"/>
                <c:pt idx="0">
                  <c:v>Average of total_bill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graph!$T$30:$T$36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graph!$U$30:$U$36</c:f>
              <c:numCache>
                <c:formatCode>[$$-409]#,##0.00</c:formatCode>
                <c:ptCount val="6"/>
                <c:pt idx="0">
                  <c:v>7.2424999999999997</c:v>
                </c:pt>
                <c:pt idx="1">
                  <c:v>16.470258064516141</c:v>
                </c:pt>
                <c:pt idx="2">
                  <c:v>23.277631578947371</c:v>
                </c:pt>
                <c:pt idx="3">
                  <c:v>28.61351351351351</c:v>
                </c:pt>
                <c:pt idx="4">
                  <c:v>30.068000000000001</c:v>
                </c:pt>
                <c:pt idx="5">
                  <c:v>34.83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5-4B4F-99B6-8E07CD95A2E9}"/>
            </c:ext>
          </c:extLst>
        </c:ser>
        <c:ser>
          <c:idx val="1"/>
          <c:order val="1"/>
          <c:tx>
            <c:strRef>
              <c:f>graph!$V$29</c:f>
              <c:strCache>
                <c:ptCount val="1"/>
                <c:pt idx="0">
                  <c:v>Average of tip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graph!$T$30:$T$36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graph!$V$30:$V$36</c:f>
              <c:numCache>
                <c:formatCode>[$$-409]#,##0.00</c:formatCode>
                <c:ptCount val="6"/>
                <c:pt idx="0">
                  <c:v>1.4375</c:v>
                </c:pt>
                <c:pt idx="1">
                  <c:v>2.5860645161290332</c:v>
                </c:pt>
                <c:pt idx="2">
                  <c:v>3.3931578947368419</c:v>
                </c:pt>
                <c:pt idx="3">
                  <c:v>4.1354054054054066</c:v>
                </c:pt>
                <c:pt idx="4">
                  <c:v>4.0280000000000005</c:v>
                </c:pt>
                <c:pt idx="5">
                  <c:v>5.2249999999999996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5-4B4F-99B6-8E07CD95A2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5611727"/>
        <c:axId val="935612687"/>
      </c:lineChart>
      <c:catAx>
        <c:axId val="935611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12687"/>
        <c:crosses val="autoZero"/>
        <c:auto val="1"/>
        <c:lblAlgn val="ctr"/>
        <c:lblOffset val="100"/>
        <c:noMultiLvlLbl val="0"/>
      </c:catAx>
      <c:valAx>
        <c:axId val="9356126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out"/>
        <c:minorTickMark val="none"/>
        <c:tickLblPos val="nextTo"/>
        <c:crossAx val="93561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Num_con!$C$2:$C$244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Num_con!$E$2:$E$244</c:f>
              <c:numCache>
                <c:formatCode>[$$-409]#,##0.00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2-4F64-AF9B-DAD65014F81A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Num_con!$C$2:$C$244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Num_con!$AO$2:$AO$244</c:f>
              <c:numCache>
                <c:formatCode>General</c:formatCode>
                <c:ptCount val="243"/>
                <c:pt idx="0">
                  <c:v>2.6888890966295937</c:v>
                </c:pt>
                <c:pt idx="1">
                  <c:v>2</c:v>
                </c:pt>
                <c:pt idx="2">
                  <c:v>3.2473326215827774</c:v>
                </c:pt>
                <c:pt idx="3">
                  <c:v>3.3094021696928433</c:v>
                </c:pt>
                <c:pt idx="4">
                  <c:v>3.7649651222986167</c:v>
                </c:pt>
                <c:pt idx="5">
                  <c:v>3.8298917517671183</c:v>
                </c:pt>
                <c:pt idx="6">
                  <c:v>1.9264649620137626</c:v>
                </c:pt>
                <c:pt idx="7">
                  <c:v>3.9773679529884283</c:v>
                </c:pt>
                <c:pt idx="8">
                  <c:v>2.5080220573959116</c:v>
                </c:pt>
                <c:pt idx="9">
                  <c:v>2.4839064521647538</c:v>
                </c:pt>
                <c:pt idx="10">
                  <c:v>2.0655934537319798</c:v>
                </c:pt>
                <c:pt idx="11">
                  <c:v>4.7546324600542027</c:v>
                </c:pt>
                <c:pt idx="12">
                  <c:v>2.5432679419645261</c:v>
                </c:pt>
                <c:pt idx="13">
                  <c:v>3.1936107829758038</c:v>
                </c:pt>
                <c:pt idx="14">
                  <c:v>2.4885440685553606</c:v>
                </c:pt>
                <c:pt idx="15">
                  <c:v>3.114622281287339</c:v>
                </c:pt>
                <c:pt idx="16">
                  <c:v>2.2567377605490693</c:v>
                </c:pt>
                <c:pt idx="17">
                  <c:v>2.8095416343094533</c:v>
                </c:pt>
                <c:pt idx="18">
                  <c:v>2.8726132172217116</c:v>
                </c:pt>
                <c:pt idx="19">
                  <c:v>3.12991792813368</c:v>
                </c:pt>
                <c:pt idx="20">
                  <c:v>2.6911249060581639</c:v>
                </c:pt>
                <c:pt idx="21">
                  <c:v>2.9109479229729471</c:v>
                </c:pt>
                <c:pt idx="22">
                  <c:v>2.4917074012620519</c:v>
                </c:pt>
                <c:pt idx="23">
                  <c:v>5.0564582883160014</c:v>
                </c:pt>
                <c:pt idx="24">
                  <c:v>2.8673543289012389</c:v>
                </c:pt>
                <c:pt idx="25">
                  <c:v>3.0520804842955487</c:v>
                </c:pt>
                <c:pt idx="26">
                  <c:v>2.2691018145129043</c:v>
                </c:pt>
                <c:pt idx="27">
                  <c:v>2.2060302316006455</c:v>
                </c:pt>
                <c:pt idx="28">
                  <c:v>3.0417287051880715</c:v>
                </c:pt>
                <c:pt idx="29">
                  <c:v>2.851586433173174</c:v>
                </c:pt>
                <c:pt idx="30">
                  <c:v>1.9147879222705106</c:v>
                </c:pt>
                <c:pt idx="31">
                  <c:v>3.1021667413141074</c:v>
                </c:pt>
                <c:pt idx="32">
                  <c:v>2.4258532485154292</c:v>
                </c:pt>
                <c:pt idx="33">
                  <c:v>3.3192071883945262</c:v>
                </c:pt>
                <c:pt idx="34">
                  <c:v>2.6781395801644634</c:v>
                </c:pt>
                <c:pt idx="35">
                  <c:v>3.4462033659730937</c:v>
                </c:pt>
                <c:pt idx="36">
                  <c:v>2.7273728254289704</c:v>
                </c:pt>
                <c:pt idx="37">
                  <c:v>2.7848792686725004</c:v>
                </c:pt>
                <c:pt idx="38">
                  <c:v>2.9481233656218757</c:v>
                </c:pt>
                <c:pt idx="39">
                  <c:v>4.1149476494986583</c:v>
                </c:pt>
                <c:pt idx="40">
                  <c:v>2.7023296969196915</c:v>
                </c:pt>
                <c:pt idx="41">
                  <c:v>2.732482690701302</c:v>
                </c:pt>
                <c:pt idx="42">
                  <c:v>2.4059944968025517</c:v>
                </c:pt>
                <c:pt idx="43">
                  <c:v>2.0108695803228143</c:v>
                </c:pt>
                <c:pt idx="44">
                  <c:v>4.3038561468871785</c:v>
                </c:pt>
                <c:pt idx="45">
                  <c:v>2.8094671227853825</c:v>
                </c:pt>
                <c:pt idx="46">
                  <c:v>3.1749112943652333</c:v>
                </c:pt>
                <c:pt idx="47">
                  <c:v>4.4893608025114684</c:v>
                </c:pt>
                <c:pt idx="48">
                  <c:v>3.9466851732863502</c:v>
                </c:pt>
                <c:pt idx="49">
                  <c:v>2.7862790408323459</c:v>
                </c:pt>
                <c:pt idx="50">
                  <c:v>2.276141237865549</c:v>
                </c:pt>
                <c:pt idx="51">
                  <c:v>2.067448500288223</c:v>
                </c:pt>
                <c:pt idx="52">
                  <c:v>4.7128939125387381</c:v>
                </c:pt>
                <c:pt idx="53">
                  <c:v>2.034985185553972</c:v>
                </c:pt>
                <c:pt idx="54">
                  <c:v>3.8549348802763972</c:v>
                </c:pt>
                <c:pt idx="55">
                  <c:v>2.9207699161599558</c:v>
                </c:pt>
                <c:pt idx="56">
                  <c:v>4.9256775061008762</c:v>
                </c:pt>
                <c:pt idx="57">
                  <c:v>3.478592169183274</c:v>
                </c:pt>
                <c:pt idx="58">
                  <c:v>2.0715393562730355</c:v>
                </c:pt>
                <c:pt idx="59">
                  <c:v>5.8773163894534841</c:v>
                </c:pt>
                <c:pt idx="60">
                  <c:v>2.9109479229729471</c:v>
                </c:pt>
                <c:pt idx="61">
                  <c:v>2.3099128387502477</c:v>
                </c:pt>
                <c:pt idx="62">
                  <c:v>2.0511338441543634</c:v>
                </c:pt>
                <c:pt idx="63">
                  <c:v>3.0966016016453786</c:v>
                </c:pt>
                <c:pt idx="64">
                  <c:v>2.8460958050285163</c:v>
                </c:pt>
                <c:pt idx="65">
                  <c:v>3.0770491012807568</c:v>
                </c:pt>
                <c:pt idx="66">
                  <c:v>2.5547789841743107</c:v>
                </c:pt>
                <c:pt idx="67">
                  <c:v>1.1281736708994508</c:v>
                </c:pt>
                <c:pt idx="68">
                  <c:v>2.9053827833042183</c:v>
                </c:pt>
                <c:pt idx="69">
                  <c:v>2.4212156321248219</c:v>
                </c:pt>
                <c:pt idx="70">
                  <c:v>2.1438861719665083</c:v>
                </c:pt>
                <c:pt idx="71">
                  <c:v>2.7978645945662013</c:v>
                </c:pt>
                <c:pt idx="72">
                  <c:v>3.520330716698739</c:v>
                </c:pt>
                <c:pt idx="73">
                  <c:v>3.3737820387555502</c:v>
                </c:pt>
                <c:pt idx="74">
                  <c:v>2.3952449803374209</c:v>
                </c:pt>
                <c:pt idx="75">
                  <c:v>2.0038301569701695</c:v>
                </c:pt>
                <c:pt idx="76">
                  <c:v>2.6911249060581639</c:v>
                </c:pt>
                <c:pt idx="77">
                  <c:v>3.9167109739902068</c:v>
                </c:pt>
                <c:pt idx="78">
                  <c:v>3.1337323042075624</c:v>
                </c:pt>
                <c:pt idx="79">
                  <c:v>2.6263770710751295</c:v>
                </c:pt>
                <c:pt idx="80">
                  <c:v>2.8257945758712411</c:v>
                </c:pt>
                <c:pt idx="81">
                  <c:v>2.5679431045534784</c:v>
                </c:pt>
                <c:pt idx="82">
                  <c:v>1.7711260971230824</c:v>
                </c:pt>
                <c:pt idx="83">
                  <c:v>4.0538353961040396</c:v>
                </c:pt>
                <c:pt idx="84">
                  <c:v>2.5048715216412196</c:v>
                </c:pt>
                <c:pt idx="85">
                  <c:v>4.624411235196872</c:v>
                </c:pt>
                <c:pt idx="86">
                  <c:v>2.2312521545953921</c:v>
                </c:pt>
                <c:pt idx="87">
                  <c:v>2.7182018756091528</c:v>
                </c:pt>
                <c:pt idx="88">
                  <c:v>3.3145993434412446</c:v>
                </c:pt>
                <c:pt idx="89">
                  <c:v>2.9853285797081304</c:v>
                </c:pt>
                <c:pt idx="90">
                  <c:v>3.7160381283823649</c:v>
                </c:pt>
                <c:pt idx="91">
                  <c:v>3.1150030441596659</c:v>
                </c:pt>
                <c:pt idx="92">
                  <c:v>1.5623290765843598</c:v>
                </c:pt>
                <c:pt idx="93">
                  <c:v>2.5427211815587318</c:v>
                </c:pt>
                <c:pt idx="94">
                  <c:v>3.1391186493908236</c:v>
                </c:pt>
                <c:pt idx="95">
                  <c:v>5.1260225341751102</c:v>
                </c:pt>
                <c:pt idx="96">
                  <c:v>3.55928669437984</c:v>
                </c:pt>
                <c:pt idx="97">
                  <c:v>2.1448136952446299</c:v>
                </c:pt>
                <c:pt idx="98">
                  <c:v>2.9777295989976915</c:v>
                </c:pt>
                <c:pt idx="99">
                  <c:v>2.1846971962038522</c:v>
                </c:pt>
                <c:pt idx="100">
                  <c:v>2.0817421123323712</c:v>
                </c:pt>
                <c:pt idx="101">
                  <c:v>2.4555339934153153</c:v>
                </c:pt>
                <c:pt idx="102">
                  <c:v>5.3235104808909073</c:v>
                </c:pt>
                <c:pt idx="103">
                  <c:v>3.1085103812128159</c:v>
                </c:pt>
                <c:pt idx="104">
                  <c:v>2.9693818894945982</c:v>
                </c:pt>
                <c:pt idx="105">
                  <c:v>2.4536789468590725</c:v>
                </c:pt>
                <c:pt idx="106">
                  <c:v>2.929498388535376</c:v>
                </c:pt>
                <c:pt idx="107">
                  <c:v>3.3672893758087001</c:v>
                </c:pt>
                <c:pt idx="108">
                  <c:v>2.7208056509580496</c:v>
                </c:pt>
                <c:pt idx="109">
                  <c:v>2.3562890026563204</c:v>
                </c:pt>
                <c:pt idx="110">
                  <c:v>2.3275357810345554</c:v>
                </c:pt>
                <c:pt idx="111">
                  <c:v>1.5158784011542166</c:v>
                </c:pt>
                <c:pt idx="112">
                  <c:v>4.8296873340579696</c:v>
                </c:pt>
                <c:pt idx="113">
                  <c:v>3.3344452982021227</c:v>
                </c:pt>
                <c:pt idx="114">
                  <c:v>3.6832685622998582</c:v>
                </c:pt>
                <c:pt idx="115">
                  <c:v>2.7185698415294803</c:v>
                </c:pt>
                <c:pt idx="116">
                  <c:v>4.2602625528154707</c:v>
                </c:pt>
                <c:pt idx="117">
                  <c:v>2.0105016144024872</c:v>
                </c:pt>
                <c:pt idx="118">
                  <c:v>2.1756007579081049</c:v>
                </c:pt>
                <c:pt idx="119">
                  <c:v>3.6273237112163148</c:v>
                </c:pt>
                <c:pt idx="120">
                  <c:v>2.1069640353271177</c:v>
                </c:pt>
                <c:pt idx="121">
                  <c:v>2.2674255624421287</c:v>
                </c:pt>
                <c:pt idx="122">
                  <c:v>2.3453375178043303</c:v>
                </c:pt>
                <c:pt idx="123">
                  <c:v>2.5020889518068552</c:v>
                </c:pt>
                <c:pt idx="124">
                  <c:v>2.1802383742987121</c:v>
                </c:pt>
                <c:pt idx="125">
                  <c:v>4.5290253605985047</c:v>
                </c:pt>
                <c:pt idx="126">
                  <c:v>1.8129391561626185</c:v>
                </c:pt>
                <c:pt idx="127">
                  <c:v>2.3694531230354876</c:v>
                </c:pt>
                <c:pt idx="128">
                  <c:v>2.0782108137053532</c:v>
                </c:pt>
                <c:pt idx="129">
                  <c:v>3.3248766110246515</c:v>
                </c:pt>
                <c:pt idx="130">
                  <c:v>2.7924037378588684</c:v>
                </c:pt>
                <c:pt idx="131">
                  <c:v>2.9027790079553215</c:v>
                </c:pt>
                <c:pt idx="132">
                  <c:v>2.0587328248648022</c:v>
                </c:pt>
                <c:pt idx="133">
                  <c:v>2.1598328621800404</c:v>
                </c:pt>
                <c:pt idx="134">
                  <c:v>2.71634682905291</c:v>
                </c:pt>
                <c:pt idx="135">
                  <c:v>1.8120116328844968</c:v>
                </c:pt>
                <c:pt idx="136">
                  <c:v>1.9808208695026006</c:v>
                </c:pt>
                <c:pt idx="137">
                  <c:v>2.3351347617449942</c:v>
                </c:pt>
                <c:pt idx="138">
                  <c:v>2.5067265681974624</c:v>
                </c:pt>
                <c:pt idx="139">
                  <c:v>2.2433099572109709</c:v>
                </c:pt>
                <c:pt idx="140">
                  <c:v>2.6430724900813152</c:v>
                </c:pt>
                <c:pt idx="141">
                  <c:v>4.9464108357531567</c:v>
                </c:pt>
                <c:pt idx="142">
                  <c:v>5.3998952072304744</c:v>
                </c:pt>
                <c:pt idx="143">
                  <c:v>4.273956459115106</c:v>
                </c:pt>
                <c:pt idx="144">
                  <c:v>2.5466100691566846</c:v>
                </c:pt>
                <c:pt idx="145">
                  <c:v>1.7971712604345536</c:v>
                </c:pt>
                <c:pt idx="146">
                  <c:v>2.9371718807698857</c:v>
                </c:pt>
                <c:pt idx="147">
                  <c:v>2.1236594543333038</c:v>
                </c:pt>
                <c:pt idx="148">
                  <c:v>1.9298070892059209</c:v>
                </c:pt>
                <c:pt idx="149">
                  <c:v>1.7192593050723519</c:v>
                </c:pt>
                <c:pt idx="150">
                  <c:v>2.4180522994181306</c:v>
                </c:pt>
                <c:pt idx="151">
                  <c:v>2.3308651112747145</c:v>
                </c:pt>
                <c:pt idx="152">
                  <c:v>2.8995113922872338</c:v>
                </c:pt>
                <c:pt idx="153">
                  <c:v>3.7612550291861311</c:v>
                </c:pt>
                <c:pt idx="154">
                  <c:v>3.3178989022440781</c:v>
                </c:pt>
                <c:pt idx="155">
                  <c:v>4.4384215337388593</c:v>
                </c:pt>
                <c:pt idx="156">
                  <c:v>6.3232233464057153</c:v>
                </c:pt>
                <c:pt idx="157">
                  <c:v>3.8029935767015961</c:v>
                </c:pt>
                <c:pt idx="158">
                  <c:v>2.3549807165058723</c:v>
                </c:pt>
                <c:pt idx="159">
                  <c:v>3.0136712670202428</c:v>
                </c:pt>
                <c:pt idx="160">
                  <c:v>3.4783604293590891</c:v>
                </c:pt>
                <c:pt idx="161">
                  <c:v>2.2872715172030063</c:v>
                </c:pt>
                <c:pt idx="162">
                  <c:v>2.8021214480844816</c:v>
                </c:pt>
                <c:pt idx="163">
                  <c:v>2.3939366941869729</c:v>
                </c:pt>
                <c:pt idx="164">
                  <c:v>2.7371203070919092</c:v>
                </c:pt>
                <c:pt idx="165">
                  <c:v>3.572893292203406</c:v>
                </c:pt>
                <c:pt idx="166">
                  <c:v>3.0385653724813801</c:v>
                </c:pt>
                <c:pt idx="167">
                  <c:v>4.4253616963210884</c:v>
                </c:pt>
                <c:pt idx="168">
                  <c:v>2.0112503431951412</c:v>
                </c:pt>
                <c:pt idx="169">
                  <c:v>2.0149604363076268</c:v>
                </c:pt>
                <c:pt idx="170">
                  <c:v>5.9273281349479712</c:v>
                </c:pt>
                <c:pt idx="171">
                  <c:v>2.4954174943745375</c:v>
                </c:pt>
                <c:pt idx="172">
                  <c:v>1.7854814237393022</c:v>
                </c:pt>
                <c:pt idx="173">
                  <c:v>4.0671886879180672</c:v>
                </c:pt>
                <c:pt idx="174">
                  <c:v>2.6731212009015293</c:v>
                </c:pt>
                <c:pt idx="175">
                  <c:v>4.1645786321208202</c:v>
                </c:pt>
                <c:pt idx="176">
                  <c:v>2.7723661916605247</c:v>
                </c:pt>
                <c:pt idx="177">
                  <c:v>2.4560807538211105</c:v>
                </c:pt>
                <c:pt idx="178">
                  <c:v>2.0034493940978431</c:v>
                </c:pt>
                <c:pt idx="179">
                  <c:v>4.3250401592358312</c:v>
                </c:pt>
                <c:pt idx="180">
                  <c:v>4.6980535400887948</c:v>
                </c:pt>
                <c:pt idx="181">
                  <c:v>3.2769388549585927</c:v>
                </c:pt>
                <c:pt idx="182">
                  <c:v>5.5049242805303846</c:v>
                </c:pt>
                <c:pt idx="183">
                  <c:v>3.6332568168053712</c:v>
                </c:pt>
                <c:pt idx="184">
                  <c:v>4.8741339398837287</c:v>
                </c:pt>
                <c:pt idx="185">
                  <c:v>3.5888102109796121</c:v>
                </c:pt>
                <c:pt idx="186">
                  <c:v>3.2371298655234408</c:v>
                </c:pt>
                <c:pt idx="187">
                  <c:v>4.495000453704268</c:v>
                </c:pt>
                <c:pt idx="188">
                  <c:v>2.9820609640400426</c:v>
                </c:pt>
                <c:pt idx="189">
                  <c:v>3.44118498671016</c:v>
                </c:pt>
                <c:pt idx="190">
                  <c:v>2.5683110704738055</c:v>
                </c:pt>
                <c:pt idx="191">
                  <c:v>2.8601129371617344</c:v>
                </c:pt>
                <c:pt idx="192">
                  <c:v>3.6605655261805454</c:v>
                </c:pt>
                <c:pt idx="193">
                  <c:v>2.4584953577351474</c:v>
                </c:pt>
                <c:pt idx="194">
                  <c:v>2.5605229183285063</c:v>
                </c:pt>
                <c:pt idx="195">
                  <c:v>1.7238969214629591</c:v>
                </c:pt>
                <c:pt idx="196">
                  <c:v>1.9817483927807222</c:v>
                </c:pt>
                <c:pt idx="197">
                  <c:v>5.3924005094814333</c:v>
                </c:pt>
                <c:pt idx="198">
                  <c:v>2.2284695847610276</c:v>
                </c:pt>
                <c:pt idx="199">
                  <c:v>2.2757732719452215</c:v>
                </c:pt>
                <c:pt idx="200">
                  <c:v>2.9436645437167357</c:v>
                </c:pt>
                <c:pt idx="201">
                  <c:v>2.2043539795298699</c:v>
                </c:pt>
                <c:pt idx="202">
                  <c:v>2.2284695847610276</c:v>
                </c:pt>
                <c:pt idx="203">
                  <c:v>2.5438274993223202</c:v>
                </c:pt>
                <c:pt idx="204">
                  <c:v>3.2980529474832005</c:v>
                </c:pt>
                <c:pt idx="205">
                  <c:v>2.7422131978789137</c:v>
                </c:pt>
                <c:pt idx="206">
                  <c:v>3.6808667553378207</c:v>
                </c:pt>
                <c:pt idx="207">
                  <c:v>4.9924591821256206</c:v>
                </c:pt>
                <c:pt idx="208">
                  <c:v>3.2801021876652836</c:v>
                </c:pt>
                <c:pt idx="209">
                  <c:v>2.2125228945474955</c:v>
                </c:pt>
                <c:pt idx="210">
                  <c:v>4.0027173328459629</c:v>
                </c:pt>
                <c:pt idx="211">
                  <c:v>3.8015192930176798</c:v>
                </c:pt>
                <c:pt idx="212">
                  <c:v>5.8828815291222121</c:v>
                </c:pt>
                <c:pt idx="213">
                  <c:v>2.2598265817316898</c:v>
                </c:pt>
                <c:pt idx="214">
                  <c:v>3.82741543328101</c:v>
                </c:pt>
                <c:pt idx="215">
                  <c:v>2.225508220441196</c:v>
                </c:pt>
                <c:pt idx="216">
                  <c:v>4.1967187210214876</c:v>
                </c:pt>
                <c:pt idx="217">
                  <c:v>2.1040026710072861</c:v>
                </c:pt>
                <c:pt idx="218">
                  <c:v>1.7469062089305281</c:v>
                </c:pt>
                <c:pt idx="219">
                  <c:v>4.3108893911399955</c:v>
                </c:pt>
                <c:pt idx="220">
                  <c:v>2.2720442027809087</c:v>
                </c:pt>
                <c:pt idx="221">
                  <c:v>2.3889121358242109</c:v>
                </c:pt>
                <c:pt idx="222">
                  <c:v>1.7544117020650689</c:v>
                </c:pt>
                <c:pt idx="223">
                  <c:v>2.8119372621716625</c:v>
                </c:pt>
                <c:pt idx="224">
                  <c:v>2.3889121358242109</c:v>
                </c:pt>
                <c:pt idx="225">
                  <c:v>2.653256270088824</c:v>
                </c:pt>
                <c:pt idx="226">
                  <c:v>1.9648741792890687</c:v>
                </c:pt>
                <c:pt idx="227">
                  <c:v>3.2969466297196117</c:v>
                </c:pt>
                <c:pt idx="228">
                  <c:v>2.260754105009811</c:v>
                </c:pt>
                <c:pt idx="229">
                  <c:v>3.0806846828691725</c:v>
                </c:pt>
                <c:pt idx="230">
                  <c:v>3.6271449167308476</c:v>
                </c:pt>
                <c:pt idx="231">
                  <c:v>2.6698663821854409</c:v>
                </c:pt>
                <c:pt idx="232">
                  <c:v>2.1058577175635289</c:v>
                </c:pt>
                <c:pt idx="233">
                  <c:v>2.0279457622013273</c:v>
                </c:pt>
                <c:pt idx="234">
                  <c:v>2.469446842587137</c:v>
                </c:pt>
                <c:pt idx="235">
                  <c:v>1.9630191327328257</c:v>
                </c:pt>
                <c:pt idx="236">
                  <c:v>2.1976825220975522</c:v>
                </c:pt>
                <c:pt idx="237">
                  <c:v>4.0740621137372441</c:v>
                </c:pt>
                <c:pt idx="238">
                  <c:v>4.53789826432204</c:v>
                </c:pt>
                <c:pt idx="239">
                  <c:v>3.9071824351994544</c:v>
                </c:pt>
                <c:pt idx="240">
                  <c:v>3.5500114615986256</c:v>
                </c:pt>
                <c:pt idx="241">
                  <c:v>3.131698463165852</c:v>
                </c:pt>
                <c:pt idx="242">
                  <c:v>2.5603630998948663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2-4F64-AF9B-DAD65014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93647"/>
        <c:axId val="1981795087"/>
      </c:scatterChart>
      <c:valAx>
        <c:axId val="198179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795087"/>
        <c:crosses val="autoZero"/>
        <c:crossBetween val="midCat"/>
      </c:valAx>
      <c:valAx>
        <c:axId val="1981795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[$$-409]#,##0.00" sourceLinked="1"/>
        <c:majorTickMark val="out"/>
        <c:minorTickMark val="none"/>
        <c:tickLblPos val="nextTo"/>
        <c:crossAx val="1981793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time_num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Num_con!$B$2:$B$244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</c:numCache>
            </c:numRef>
          </c:xVal>
          <c:yVal>
            <c:numRef>
              <c:f>Num_con!$E$2:$E$244</c:f>
              <c:numCache>
                <c:formatCode>[$$-409]#,##0.00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E-4441-A9D9-DAE2036E5FA7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Num_con!$B$2:$B$244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</c:numCache>
            </c:numRef>
          </c:xVal>
          <c:yVal>
            <c:numRef>
              <c:f>Num_con!$AO$2:$AO$244</c:f>
              <c:numCache>
                <c:formatCode>General</c:formatCode>
                <c:ptCount val="243"/>
                <c:pt idx="0">
                  <c:v>2.6888890966295937</c:v>
                </c:pt>
                <c:pt idx="1">
                  <c:v>2</c:v>
                </c:pt>
                <c:pt idx="2">
                  <c:v>3.2473326215827774</c:v>
                </c:pt>
                <c:pt idx="3">
                  <c:v>3.3094021696928433</c:v>
                </c:pt>
                <c:pt idx="4">
                  <c:v>3.7649651222986167</c:v>
                </c:pt>
                <c:pt idx="5">
                  <c:v>3.8298917517671183</c:v>
                </c:pt>
                <c:pt idx="6">
                  <c:v>1.9264649620137626</c:v>
                </c:pt>
                <c:pt idx="7">
                  <c:v>3.9773679529884283</c:v>
                </c:pt>
                <c:pt idx="8">
                  <c:v>2.5080220573959116</c:v>
                </c:pt>
                <c:pt idx="9">
                  <c:v>2.4839064521647538</c:v>
                </c:pt>
                <c:pt idx="10">
                  <c:v>2.0655934537319798</c:v>
                </c:pt>
                <c:pt idx="11">
                  <c:v>4.7546324600542027</c:v>
                </c:pt>
                <c:pt idx="12">
                  <c:v>2.5432679419645261</c:v>
                </c:pt>
                <c:pt idx="13">
                  <c:v>3.1936107829758038</c:v>
                </c:pt>
                <c:pt idx="14">
                  <c:v>2.4885440685553606</c:v>
                </c:pt>
                <c:pt idx="15">
                  <c:v>3.114622281287339</c:v>
                </c:pt>
                <c:pt idx="16">
                  <c:v>2.2567377605490693</c:v>
                </c:pt>
                <c:pt idx="17">
                  <c:v>2.8095416343094533</c:v>
                </c:pt>
                <c:pt idx="18">
                  <c:v>2.8726132172217116</c:v>
                </c:pt>
                <c:pt idx="19">
                  <c:v>3.12991792813368</c:v>
                </c:pt>
                <c:pt idx="20">
                  <c:v>2.6911249060581639</c:v>
                </c:pt>
                <c:pt idx="21">
                  <c:v>2.9109479229729471</c:v>
                </c:pt>
                <c:pt idx="22">
                  <c:v>2.4917074012620519</c:v>
                </c:pt>
                <c:pt idx="23">
                  <c:v>5.0564582883160014</c:v>
                </c:pt>
                <c:pt idx="24">
                  <c:v>2.8673543289012389</c:v>
                </c:pt>
                <c:pt idx="25">
                  <c:v>3.0520804842955487</c:v>
                </c:pt>
                <c:pt idx="26">
                  <c:v>2.2691018145129043</c:v>
                </c:pt>
                <c:pt idx="27">
                  <c:v>2.2060302316006455</c:v>
                </c:pt>
                <c:pt idx="28">
                  <c:v>3.0417287051880715</c:v>
                </c:pt>
                <c:pt idx="29">
                  <c:v>2.851586433173174</c:v>
                </c:pt>
                <c:pt idx="30">
                  <c:v>1.9147879222705106</c:v>
                </c:pt>
                <c:pt idx="31">
                  <c:v>3.1021667413141074</c:v>
                </c:pt>
                <c:pt idx="32">
                  <c:v>2.4258532485154292</c:v>
                </c:pt>
                <c:pt idx="33">
                  <c:v>3.3192071883945262</c:v>
                </c:pt>
                <c:pt idx="34">
                  <c:v>2.6781395801644634</c:v>
                </c:pt>
                <c:pt idx="35">
                  <c:v>3.4462033659730937</c:v>
                </c:pt>
                <c:pt idx="36">
                  <c:v>2.7273728254289704</c:v>
                </c:pt>
                <c:pt idx="37">
                  <c:v>2.7848792686725004</c:v>
                </c:pt>
                <c:pt idx="38">
                  <c:v>2.9481233656218757</c:v>
                </c:pt>
                <c:pt idx="39">
                  <c:v>4.1149476494986583</c:v>
                </c:pt>
                <c:pt idx="40">
                  <c:v>2.7023296969196915</c:v>
                </c:pt>
                <c:pt idx="41">
                  <c:v>2.732482690701302</c:v>
                </c:pt>
                <c:pt idx="42">
                  <c:v>2.4059944968025517</c:v>
                </c:pt>
                <c:pt idx="43">
                  <c:v>2.0108695803228143</c:v>
                </c:pt>
                <c:pt idx="44">
                  <c:v>4.3038561468871785</c:v>
                </c:pt>
                <c:pt idx="45">
                  <c:v>2.8094671227853825</c:v>
                </c:pt>
                <c:pt idx="46">
                  <c:v>3.1749112943652333</c:v>
                </c:pt>
                <c:pt idx="47">
                  <c:v>4.4893608025114684</c:v>
                </c:pt>
                <c:pt idx="48">
                  <c:v>3.9466851732863502</c:v>
                </c:pt>
                <c:pt idx="49">
                  <c:v>2.7862790408323459</c:v>
                </c:pt>
                <c:pt idx="50">
                  <c:v>2.276141237865549</c:v>
                </c:pt>
                <c:pt idx="51">
                  <c:v>2.067448500288223</c:v>
                </c:pt>
                <c:pt idx="52">
                  <c:v>4.7128939125387381</c:v>
                </c:pt>
                <c:pt idx="53">
                  <c:v>2.034985185553972</c:v>
                </c:pt>
                <c:pt idx="54">
                  <c:v>3.8549348802763972</c:v>
                </c:pt>
                <c:pt idx="55">
                  <c:v>2.9207699161599558</c:v>
                </c:pt>
                <c:pt idx="56">
                  <c:v>4.9256775061008762</c:v>
                </c:pt>
                <c:pt idx="57">
                  <c:v>3.478592169183274</c:v>
                </c:pt>
                <c:pt idx="58">
                  <c:v>2.0715393562730355</c:v>
                </c:pt>
                <c:pt idx="59">
                  <c:v>5.8773163894534841</c:v>
                </c:pt>
                <c:pt idx="60">
                  <c:v>2.9109479229729471</c:v>
                </c:pt>
                <c:pt idx="61">
                  <c:v>2.3099128387502477</c:v>
                </c:pt>
                <c:pt idx="62">
                  <c:v>2.0511338441543634</c:v>
                </c:pt>
                <c:pt idx="63">
                  <c:v>3.0966016016453786</c:v>
                </c:pt>
                <c:pt idx="64">
                  <c:v>2.8460958050285163</c:v>
                </c:pt>
                <c:pt idx="65">
                  <c:v>3.0770491012807568</c:v>
                </c:pt>
                <c:pt idx="66">
                  <c:v>2.5547789841743107</c:v>
                </c:pt>
                <c:pt idx="67">
                  <c:v>1.1281736708994508</c:v>
                </c:pt>
                <c:pt idx="68">
                  <c:v>2.9053827833042183</c:v>
                </c:pt>
                <c:pt idx="69">
                  <c:v>2.4212156321248219</c:v>
                </c:pt>
                <c:pt idx="70">
                  <c:v>2.1438861719665083</c:v>
                </c:pt>
                <c:pt idx="71">
                  <c:v>2.7978645945662013</c:v>
                </c:pt>
                <c:pt idx="72">
                  <c:v>3.520330716698739</c:v>
                </c:pt>
                <c:pt idx="73">
                  <c:v>3.3737820387555502</c:v>
                </c:pt>
                <c:pt idx="74">
                  <c:v>2.3952449803374209</c:v>
                </c:pt>
                <c:pt idx="75">
                  <c:v>2.0038301569701695</c:v>
                </c:pt>
                <c:pt idx="76">
                  <c:v>2.6911249060581639</c:v>
                </c:pt>
                <c:pt idx="77">
                  <c:v>3.9167109739902068</c:v>
                </c:pt>
                <c:pt idx="78">
                  <c:v>3.1337323042075624</c:v>
                </c:pt>
                <c:pt idx="79">
                  <c:v>2.6263770710751295</c:v>
                </c:pt>
                <c:pt idx="80">
                  <c:v>2.8257945758712411</c:v>
                </c:pt>
                <c:pt idx="81">
                  <c:v>2.5679431045534784</c:v>
                </c:pt>
                <c:pt idx="82">
                  <c:v>1.7711260971230824</c:v>
                </c:pt>
                <c:pt idx="83">
                  <c:v>4.0538353961040396</c:v>
                </c:pt>
                <c:pt idx="84">
                  <c:v>2.5048715216412196</c:v>
                </c:pt>
                <c:pt idx="85">
                  <c:v>4.624411235196872</c:v>
                </c:pt>
                <c:pt idx="86">
                  <c:v>2.2312521545953921</c:v>
                </c:pt>
                <c:pt idx="87">
                  <c:v>2.7182018756091528</c:v>
                </c:pt>
                <c:pt idx="88">
                  <c:v>3.3145993434412446</c:v>
                </c:pt>
                <c:pt idx="89">
                  <c:v>2.9853285797081304</c:v>
                </c:pt>
                <c:pt idx="90">
                  <c:v>3.7160381283823649</c:v>
                </c:pt>
                <c:pt idx="91">
                  <c:v>3.1150030441596659</c:v>
                </c:pt>
                <c:pt idx="92">
                  <c:v>1.5623290765843598</c:v>
                </c:pt>
                <c:pt idx="93">
                  <c:v>2.5427211815587318</c:v>
                </c:pt>
                <c:pt idx="94">
                  <c:v>3.1391186493908236</c:v>
                </c:pt>
                <c:pt idx="95">
                  <c:v>5.1260225341751102</c:v>
                </c:pt>
                <c:pt idx="96">
                  <c:v>3.55928669437984</c:v>
                </c:pt>
                <c:pt idx="97">
                  <c:v>2.1448136952446299</c:v>
                </c:pt>
                <c:pt idx="98">
                  <c:v>2.9777295989976915</c:v>
                </c:pt>
                <c:pt idx="99">
                  <c:v>2.1846971962038522</c:v>
                </c:pt>
                <c:pt idx="100">
                  <c:v>2.0817421123323712</c:v>
                </c:pt>
                <c:pt idx="101">
                  <c:v>2.4555339934153153</c:v>
                </c:pt>
                <c:pt idx="102">
                  <c:v>5.3235104808909073</c:v>
                </c:pt>
                <c:pt idx="103">
                  <c:v>3.1085103812128159</c:v>
                </c:pt>
                <c:pt idx="104">
                  <c:v>2.9693818894945982</c:v>
                </c:pt>
                <c:pt idx="105">
                  <c:v>2.4536789468590725</c:v>
                </c:pt>
                <c:pt idx="106">
                  <c:v>2.929498388535376</c:v>
                </c:pt>
                <c:pt idx="107">
                  <c:v>3.3672893758087001</c:v>
                </c:pt>
                <c:pt idx="108">
                  <c:v>2.7208056509580496</c:v>
                </c:pt>
                <c:pt idx="109">
                  <c:v>2.3562890026563204</c:v>
                </c:pt>
                <c:pt idx="110">
                  <c:v>2.3275357810345554</c:v>
                </c:pt>
                <c:pt idx="111">
                  <c:v>1.5158784011542166</c:v>
                </c:pt>
                <c:pt idx="112">
                  <c:v>4.8296873340579696</c:v>
                </c:pt>
                <c:pt idx="113">
                  <c:v>3.3344452982021227</c:v>
                </c:pt>
                <c:pt idx="114">
                  <c:v>3.6832685622998582</c:v>
                </c:pt>
                <c:pt idx="115">
                  <c:v>2.7185698415294803</c:v>
                </c:pt>
                <c:pt idx="116">
                  <c:v>4.2602625528154707</c:v>
                </c:pt>
                <c:pt idx="117">
                  <c:v>2.0105016144024872</c:v>
                </c:pt>
                <c:pt idx="118">
                  <c:v>2.1756007579081049</c:v>
                </c:pt>
                <c:pt idx="119">
                  <c:v>3.6273237112163148</c:v>
                </c:pt>
                <c:pt idx="120">
                  <c:v>2.1069640353271177</c:v>
                </c:pt>
                <c:pt idx="121">
                  <c:v>2.2674255624421287</c:v>
                </c:pt>
                <c:pt idx="122">
                  <c:v>2.3453375178043303</c:v>
                </c:pt>
                <c:pt idx="123">
                  <c:v>2.5020889518068552</c:v>
                </c:pt>
                <c:pt idx="124">
                  <c:v>2.1802383742987121</c:v>
                </c:pt>
                <c:pt idx="125">
                  <c:v>4.5290253605985047</c:v>
                </c:pt>
                <c:pt idx="126">
                  <c:v>1.8129391561626185</c:v>
                </c:pt>
                <c:pt idx="127">
                  <c:v>2.3694531230354876</c:v>
                </c:pt>
                <c:pt idx="128">
                  <c:v>2.0782108137053532</c:v>
                </c:pt>
                <c:pt idx="129">
                  <c:v>3.3248766110246515</c:v>
                </c:pt>
                <c:pt idx="130">
                  <c:v>2.7924037378588684</c:v>
                </c:pt>
                <c:pt idx="131">
                  <c:v>2.9027790079553215</c:v>
                </c:pt>
                <c:pt idx="132">
                  <c:v>2.0587328248648022</c:v>
                </c:pt>
                <c:pt idx="133">
                  <c:v>2.1598328621800404</c:v>
                </c:pt>
                <c:pt idx="134">
                  <c:v>2.71634682905291</c:v>
                </c:pt>
                <c:pt idx="135">
                  <c:v>1.8120116328844968</c:v>
                </c:pt>
                <c:pt idx="136">
                  <c:v>1.9808208695026006</c:v>
                </c:pt>
                <c:pt idx="137">
                  <c:v>2.3351347617449942</c:v>
                </c:pt>
                <c:pt idx="138">
                  <c:v>2.5067265681974624</c:v>
                </c:pt>
                <c:pt idx="139">
                  <c:v>2.2433099572109709</c:v>
                </c:pt>
                <c:pt idx="140">
                  <c:v>2.6430724900813152</c:v>
                </c:pt>
                <c:pt idx="141">
                  <c:v>4.9464108357531567</c:v>
                </c:pt>
                <c:pt idx="142">
                  <c:v>5.3998952072304744</c:v>
                </c:pt>
                <c:pt idx="143">
                  <c:v>4.273956459115106</c:v>
                </c:pt>
                <c:pt idx="144">
                  <c:v>2.5466100691566846</c:v>
                </c:pt>
                <c:pt idx="145">
                  <c:v>1.7971712604345536</c:v>
                </c:pt>
                <c:pt idx="146">
                  <c:v>2.9371718807698857</c:v>
                </c:pt>
                <c:pt idx="147">
                  <c:v>2.1236594543333038</c:v>
                </c:pt>
                <c:pt idx="148">
                  <c:v>1.9298070892059209</c:v>
                </c:pt>
                <c:pt idx="149">
                  <c:v>1.7192593050723519</c:v>
                </c:pt>
                <c:pt idx="150">
                  <c:v>2.4180522994181306</c:v>
                </c:pt>
                <c:pt idx="151">
                  <c:v>2.3308651112747145</c:v>
                </c:pt>
                <c:pt idx="152">
                  <c:v>2.8995113922872338</c:v>
                </c:pt>
                <c:pt idx="153">
                  <c:v>3.7612550291861311</c:v>
                </c:pt>
                <c:pt idx="154">
                  <c:v>3.3178989022440781</c:v>
                </c:pt>
                <c:pt idx="155">
                  <c:v>4.4384215337388593</c:v>
                </c:pt>
                <c:pt idx="156">
                  <c:v>6.3232233464057153</c:v>
                </c:pt>
                <c:pt idx="157">
                  <c:v>3.8029935767015961</c:v>
                </c:pt>
                <c:pt idx="158">
                  <c:v>2.3549807165058723</c:v>
                </c:pt>
                <c:pt idx="159">
                  <c:v>3.0136712670202428</c:v>
                </c:pt>
                <c:pt idx="160">
                  <c:v>3.4783604293590891</c:v>
                </c:pt>
                <c:pt idx="161">
                  <c:v>2.2872715172030063</c:v>
                </c:pt>
                <c:pt idx="162">
                  <c:v>2.8021214480844816</c:v>
                </c:pt>
                <c:pt idx="163">
                  <c:v>2.3939366941869729</c:v>
                </c:pt>
                <c:pt idx="164">
                  <c:v>2.7371203070919092</c:v>
                </c:pt>
                <c:pt idx="165">
                  <c:v>3.572893292203406</c:v>
                </c:pt>
                <c:pt idx="166">
                  <c:v>3.0385653724813801</c:v>
                </c:pt>
                <c:pt idx="167">
                  <c:v>4.4253616963210884</c:v>
                </c:pt>
                <c:pt idx="168">
                  <c:v>2.0112503431951412</c:v>
                </c:pt>
                <c:pt idx="169">
                  <c:v>2.0149604363076268</c:v>
                </c:pt>
                <c:pt idx="170">
                  <c:v>5.9273281349479712</c:v>
                </c:pt>
                <c:pt idx="171">
                  <c:v>2.4954174943745375</c:v>
                </c:pt>
                <c:pt idx="172">
                  <c:v>1.7854814237393022</c:v>
                </c:pt>
                <c:pt idx="173">
                  <c:v>4.0671886879180672</c:v>
                </c:pt>
                <c:pt idx="174">
                  <c:v>2.6731212009015293</c:v>
                </c:pt>
                <c:pt idx="175">
                  <c:v>4.1645786321208202</c:v>
                </c:pt>
                <c:pt idx="176">
                  <c:v>2.7723661916605247</c:v>
                </c:pt>
                <c:pt idx="177">
                  <c:v>2.4560807538211105</c:v>
                </c:pt>
                <c:pt idx="178">
                  <c:v>2.0034493940978431</c:v>
                </c:pt>
                <c:pt idx="179">
                  <c:v>4.3250401592358312</c:v>
                </c:pt>
                <c:pt idx="180">
                  <c:v>4.6980535400887948</c:v>
                </c:pt>
                <c:pt idx="181">
                  <c:v>3.2769388549585927</c:v>
                </c:pt>
                <c:pt idx="182">
                  <c:v>5.5049242805303846</c:v>
                </c:pt>
                <c:pt idx="183">
                  <c:v>3.6332568168053712</c:v>
                </c:pt>
                <c:pt idx="184">
                  <c:v>4.8741339398837287</c:v>
                </c:pt>
                <c:pt idx="185">
                  <c:v>3.5888102109796121</c:v>
                </c:pt>
                <c:pt idx="186">
                  <c:v>3.2371298655234408</c:v>
                </c:pt>
                <c:pt idx="187">
                  <c:v>4.495000453704268</c:v>
                </c:pt>
                <c:pt idx="188">
                  <c:v>2.9820609640400426</c:v>
                </c:pt>
                <c:pt idx="189">
                  <c:v>3.44118498671016</c:v>
                </c:pt>
                <c:pt idx="190">
                  <c:v>2.5683110704738055</c:v>
                </c:pt>
                <c:pt idx="191">
                  <c:v>2.8601129371617344</c:v>
                </c:pt>
                <c:pt idx="192">
                  <c:v>3.6605655261805454</c:v>
                </c:pt>
                <c:pt idx="193">
                  <c:v>2.4584953577351474</c:v>
                </c:pt>
                <c:pt idx="194">
                  <c:v>2.5605229183285063</c:v>
                </c:pt>
                <c:pt idx="195">
                  <c:v>1.7238969214629591</c:v>
                </c:pt>
                <c:pt idx="196">
                  <c:v>1.9817483927807222</c:v>
                </c:pt>
                <c:pt idx="197">
                  <c:v>5.3924005094814333</c:v>
                </c:pt>
                <c:pt idx="198">
                  <c:v>2.2284695847610276</c:v>
                </c:pt>
                <c:pt idx="199">
                  <c:v>2.2757732719452215</c:v>
                </c:pt>
                <c:pt idx="200">
                  <c:v>2.9436645437167357</c:v>
                </c:pt>
                <c:pt idx="201">
                  <c:v>2.2043539795298699</c:v>
                </c:pt>
                <c:pt idx="202">
                  <c:v>2.2284695847610276</c:v>
                </c:pt>
                <c:pt idx="203">
                  <c:v>2.5438274993223202</c:v>
                </c:pt>
                <c:pt idx="204">
                  <c:v>3.2980529474832005</c:v>
                </c:pt>
                <c:pt idx="205">
                  <c:v>2.7422131978789137</c:v>
                </c:pt>
                <c:pt idx="206">
                  <c:v>3.6808667553378207</c:v>
                </c:pt>
                <c:pt idx="207">
                  <c:v>4.9924591821256206</c:v>
                </c:pt>
                <c:pt idx="208">
                  <c:v>3.2801021876652836</c:v>
                </c:pt>
                <c:pt idx="209">
                  <c:v>2.2125228945474955</c:v>
                </c:pt>
                <c:pt idx="210">
                  <c:v>4.0027173328459629</c:v>
                </c:pt>
                <c:pt idx="211">
                  <c:v>3.8015192930176798</c:v>
                </c:pt>
                <c:pt idx="212">
                  <c:v>5.8828815291222121</c:v>
                </c:pt>
                <c:pt idx="213">
                  <c:v>2.2598265817316898</c:v>
                </c:pt>
                <c:pt idx="214">
                  <c:v>3.82741543328101</c:v>
                </c:pt>
                <c:pt idx="215">
                  <c:v>2.225508220441196</c:v>
                </c:pt>
                <c:pt idx="216">
                  <c:v>4.1967187210214876</c:v>
                </c:pt>
                <c:pt idx="217">
                  <c:v>2.1040026710072861</c:v>
                </c:pt>
                <c:pt idx="218">
                  <c:v>1.7469062089305281</c:v>
                </c:pt>
                <c:pt idx="219">
                  <c:v>4.3108893911399955</c:v>
                </c:pt>
                <c:pt idx="220">
                  <c:v>2.2720442027809087</c:v>
                </c:pt>
                <c:pt idx="221">
                  <c:v>2.3889121358242109</c:v>
                </c:pt>
                <c:pt idx="222">
                  <c:v>1.7544117020650689</c:v>
                </c:pt>
                <c:pt idx="223">
                  <c:v>2.8119372621716625</c:v>
                </c:pt>
                <c:pt idx="224">
                  <c:v>2.3889121358242109</c:v>
                </c:pt>
                <c:pt idx="225">
                  <c:v>2.653256270088824</c:v>
                </c:pt>
                <c:pt idx="226">
                  <c:v>1.9648741792890687</c:v>
                </c:pt>
                <c:pt idx="227">
                  <c:v>3.2969466297196117</c:v>
                </c:pt>
                <c:pt idx="228">
                  <c:v>2.260754105009811</c:v>
                </c:pt>
                <c:pt idx="229">
                  <c:v>3.0806846828691725</c:v>
                </c:pt>
                <c:pt idx="230">
                  <c:v>3.6271449167308476</c:v>
                </c:pt>
                <c:pt idx="231">
                  <c:v>2.6698663821854409</c:v>
                </c:pt>
                <c:pt idx="232">
                  <c:v>2.1058577175635289</c:v>
                </c:pt>
                <c:pt idx="233">
                  <c:v>2.0279457622013273</c:v>
                </c:pt>
                <c:pt idx="234">
                  <c:v>2.469446842587137</c:v>
                </c:pt>
                <c:pt idx="235">
                  <c:v>1.9630191327328257</c:v>
                </c:pt>
                <c:pt idx="236">
                  <c:v>2.1976825220975522</c:v>
                </c:pt>
                <c:pt idx="237">
                  <c:v>4.0740621137372441</c:v>
                </c:pt>
                <c:pt idx="238">
                  <c:v>4.53789826432204</c:v>
                </c:pt>
                <c:pt idx="239">
                  <c:v>3.9071824351994544</c:v>
                </c:pt>
                <c:pt idx="240">
                  <c:v>3.5500114615986256</c:v>
                </c:pt>
                <c:pt idx="241">
                  <c:v>3.131698463165852</c:v>
                </c:pt>
                <c:pt idx="242">
                  <c:v>2.5603630998948663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E-4441-A9D9-DAE2036E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83471"/>
        <c:axId val="1567954911"/>
      </c:scatterChart>
      <c:valAx>
        <c:axId val="100398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time_num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954911"/>
        <c:crosses val="autoZero"/>
        <c:crossBetween val="midCat"/>
      </c:valAx>
      <c:valAx>
        <c:axId val="1567954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[$$-409]#,##0.00" sourceLinked="1"/>
        <c:majorTickMark val="out"/>
        <c:minorTickMark val="none"/>
        <c:tickLblPos val="nextTo"/>
        <c:crossAx val="1003983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total_bill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Num_con!$D$2:$D$244</c:f>
              <c:numCache>
                <c:formatCode>[$$-409]#,##0.00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</c:numCache>
            </c:numRef>
          </c:xVal>
          <c:yVal>
            <c:numRef>
              <c:f>Num_con!$E$2:$E$244</c:f>
              <c:numCache>
                <c:formatCode>[$$-409]#,##0.00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7-4855-9503-560631ABA7BA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Num_con!$D$2:$D$244</c:f>
              <c:numCache>
                <c:formatCode>[$$-409]#,##0.00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</c:numCache>
            </c:numRef>
          </c:xVal>
          <c:yVal>
            <c:numRef>
              <c:f>Num_con!$AO$2:$AO$244</c:f>
              <c:numCache>
                <c:formatCode>General</c:formatCode>
                <c:ptCount val="243"/>
                <c:pt idx="0">
                  <c:v>2.6888890966295937</c:v>
                </c:pt>
                <c:pt idx="1">
                  <c:v>2</c:v>
                </c:pt>
                <c:pt idx="2">
                  <c:v>3.2473326215827774</c:v>
                </c:pt>
                <c:pt idx="3">
                  <c:v>3.3094021696928433</c:v>
                </c:pt>
                <c:pt idx="4">
                  <c:v>3.7649651222986167</c:v>
                </c:pt>
                <c:pt idx="5">
                  <c:v>3.8298917517671183</c:v>
                </c:pt>
                <c:pt idx="6">
                  <c:v>1.9264649620137626</c:v>
                </c:pt>
                <c:pt idx="7">
                  <c:v>3.9773679529884283</c:v>
                </c:pt>
                <c:pt idx="8">
                  <c:v>2.5080220573959116</c:v>
                </c:pt>
                <c:pt idx="9">
                  <c:v>2.4839064521647538</c:v>
                </c:pt>
                <c:pt idx="10">
                  <c:v>2.0655934537319798</c:v>
                </c:pt>
                <c:pt idx="11">
                  <c:v>4.7546324600542027</c:v>
                </c:pt>
                <c:pt idx="12">
                  <c:v>2.5432679419645261</c:v>
                </c:pt>
                <c:pt idx="13">
                  <c:v>3.1936107829758038</c:v>
                </c:pt>
                <c:pt idx="14">
                  <c:v>2.4885440685553606</c:v>
                </c:pt>
                <c:pt idx="15">
                  <c:v>3.114622281287339</c:v>
                </c:pt>
                <c:pt idx="16">
                  <c:v>2.2567377605490693</c:v>
                </c:pt>
                <c:pt idx="17">
                  <c:v>2.8095416343094533</c:v>
                </c:pt>
                <c:pt idx="18">
                  <c:v>2.8726132172217116</c:v>
                </c:pt>
                <c:pt idx="19">
                  <c:v>3.12991792813368</c:v>
                </c:pt>
                <c:pt idx="20">
                  <c:v>2.6911249060581639</c:v>
                </c:pt>
                <c:pt idx="21">
                  <c:v>2.9109479229729471</c:v>
                </c:pt>
                <c:pt idx="22">
                  <c:v>2.4917074012620519</c:v>
                </c:pt>
                <c:pt idx="23">
                  <c:v>5.0564582883160014</c:v>
                </c:pt>
                <c:pt idx="24">
                  <c:v>2.8673543289012389</c:v>
                </c:pt>
                <c:pt idx="25">
                  <c:v>3.0520804842955487</c:v>
                </c:pt>
                <c:pt idx="26">
                  <c:v>2.2691018145129043</c:v>
                </c:pt>
                <c:pt idx="27">
                  <c:v>2.2060302316006455</c:v>
                </c:pt>
                <c:pt idx="28">
                  <c:v>3.0417287051880715</c:v>
                </c:pt>
                <c:pt idx="29">
                  <c:v>2.851586433173174</c:v>
                </c:pt>
                <c:pt idx="30">
                  <c:v>1.9147879222705106</c:v>
                </c:pt>
                <c:pt idx="31">
                  <c:v>3.1021667413141074</c:v>
                </c:pt>
                <c:pt idx="32">
                  <c:v>2.4258532485154292</c:v>
                </c:pt>
                <c:pt idx="33">
                  <c:v>3.3192071883945262</c:v>
                </c:pt>
                <c:pt idx="34">
                  <c:v>2.6781395801644634</c:v>
                </c:pt>
                <c:pt idx="35">
                  <c:v>3.4462033659730937</c:v>
                </c:pt>
                <c:pt idx="36">
                  <c:v>2.7273728254289704</c:v>
                </c:pt>
                <c:pt idx="37">
                  <c:v>2.7848792686725004</c:v>
                </c:pt>
                <c:pt idx="38">
                  <c:v>2.9481233656218757</c:v>
                </c:pt>
                <c:pt idx="39">
                  <c:v>4.1149476494986583</c:v>
                </c:pt>
                <c:pt idx="40">
                  <c:v>2.7023296969196915</c:v>
                </c:pt>
                <c:pt idx="41">
                  <c:v>2.732482690701302</c:v>
                </c:pt>
                <c:pt idx="42">
                  <c:v>2.4059944968025517</c:v>
                </c:pt>
                <c:pt idx="43">
                  <c:v>2.0108695803228143</c:v>
                </c:pt>
                <c:pt idx="44">
                  <c:v>4.3038561468871785</c:v>
                </c:pt>
                <c:pt idx="45">
                  <c:v>2.8094671227853825</c:v>
                </c:pt>
                <c:pt idx="46">
                  <c:v>3.1749112943652333</c:v>
                </c:pt>
                <c:pt idx="47">
                  <c:v>4.4893608025114684</c:v>
                </c:pt>
                <c:pt idx="48">
                  <c:v>3.9466851732863502</c:v>
                </c:pt>
                <c:pt idx="49">
                  <c:v>2.7862790408323459</c:v>
                </c:pt>
                <c:pt idx="50">
                  <c:v>2.276141237865549</c:v>
                </c:pt>
                <c:pt idx="51">
                  <c:v>2.067448500288223</c:v>
                </c:pt>
                <c:pt idx="52">
                  <c:v>4.7128939125387381</c:v>
                </c:pt>
                <c:pt idx="53">
                  <c:v>2.034985185553972</c:v>
                </c:pt>
                <c:pt idx="54">
                  <c:v>3.8549348802763972</c:v>
                </c:pt>
                <c:pt idx="55">
                  <c:v>2.9207699161599558</c:v>
                </c:pt>
                <c:pt idx="56">
                  <c:v>4.9256775061008762</c:v>
                </c:pt>
                <c:pt idx="57">
                  <c:v>3.478592169183274</c:v>
                </c:pt>
                <c:pt idx="58">
                  <c:v>2.0715393562730355</c:v>
                </c:pt>
                <c:pt idx="59">
                  <c:v>5.8773163894534841</c:v>
                </c:pt>
                <c:pt idx="60">
                  <c:v>2.9109479229729471</c:v>
                </c:pt>
                <c:pt idx="61">
                  <c:v>2.3099128387502477</c:v>
                </c:pt>
                <c:pt idx="62">
                  <c:v>2.0511338441543634</c:v>
                </c:pt>
                <c:pt idx="63">
                  <c:v>3.0966016016453786</c:v>
                </c:pt>
                <c:pt idx="64">
                  <c:v>2.8460958050285163</c:v>
                </c:pt>
                <c:pt idx="65">
                  <c:v>3.0770491012807568</c:v>
                </c:pt>
                <c:pt idx="66">
                  <c:v>2.5547789841743107</c:v>
                </c:pt>
                <c:pt idx="67">
                  <c:v>1.1281736708994508</c:v>
                </c:pt>
                <c:pt idx="68">
                  <c:v>2.9053827833042183</c:v>
                </c:pt>
                <c:pt idx="69">
                  <c:v>2.4212156321248219</c:v>
                </c:pt>
                <c:pt idx="70">
                  <c:v>2.1438861719665083</c:v>
                </c:pt>
                <c:pt idx="71">
                  <c:v>2.7978645945662013</c:v>
                </c:pt>
                <c:pt idx="72">
                  <c:v>3.520330716698739</c:v>
                </c:pt>
                <c:pt idx="73">
                  <c:v>3.3737820387555502</c:v>
                </c:pt>
                <c:pt idx="74">
                  <c:v>2.3952449803374209</c:v>
                </c:pt>
                <c:pt idx="75">
                  <c:v>2.0038301569701695</c:v>
                </c:pt>
                <c:pt idx="76">
                  <c:v>2.6911249060581639</c:v>
                </c:pt>
                <c:pt idx="77">
                  <c:v>3.9167109739902068</c:v>
                </c:pt>
                <c:pt idx="78">
                  <c:v>3.1337323042075624</c:v>
                </c:pt>
                <c:pt idx="79">
                  <c:v>2.6263770710751295</c:v>
                </c:pt>
                <c:pt idx="80">
                  <c:v>2.8257945758712411</c:v>
                </c:pt>
                <c:pt idx="81">
                  <c:v>2.5679431045534784</c:v>
                </c:pt>
                <c:pt idx="82">
                  <c:v>1.7711260971230824</c:v>
                </c:pt>
                <c:pt idx="83">
                  <c:v>4.0538353961040396</c:v>
                </c:pt>
                <c:pt idx="84">
                  <c:v>2.5048715216412196</c:v>
                </c:pt>
                <c:pt idx="85">
                  <c:v>4.624411235196872</c:v>
                </c:pt>
                <c:pt idx="86">
                  <c:v>2.2312521545953921</c:v>
                </c:pt>
                <c:pt idx="87">
                  <c:v>2.7182018756091528</c:v>
                </c:pt>
                <c:pt idx="88">
                  <c:v>3.3145993434412446</c:v>
                </c:pt>
                <c:pt idx="89">
                  <c:v>2.9853285797081304</c:v>
                </c:pt>
                <c:pt idx="90">
                  <c:v>3.7160381283823649</c:v>
                </c:pt>
                <c:pt idx="91">
                  <c:v>3.1150030441596659</c:v>
                </c:pt>
                <c:pt idx="92">
                  <c:v>1.5623290765843598</c:v>
                </c:pt>
                <c:pt idx="93">
                  <c:v>2.5427211815587318</c:v>
                </c:pt>
                <c:pt idx="94">
                  <c:v>3.1391186493908236</c:v>
                </c:pt>
                <c:pt idx="95">
                  <c:v>5.1260225341751102</c:v>
                </c:pt>
                <c:pt idx="96">
                  <c:v>3.55928669437984</c:v>
                </c:pt>
                <c:pt idx="97">
                  <c:v>2.1448136952446299</c:v>
                </c:pt>
                <c:pt idx="98">
                  <c:v>2.9777295989976915</c:v>
                </c:pt>
                <c:pt idx="99">
                  <c:v>2.1846971962038522</c:v>
                </c:pt>
                <c:pt idx="100">
                  <c:v>2.0817421123323712</c:v>
                </c:pt>
                <c:pt idx="101">
                  <c:v>2.4555339934153153</c:v>
                </c:pt>
                <c:pt idx="102">
                  <c:v>5.3235104808909073</c:v>
                </c:pt>
                <c:pt idx="103">
                  <c:v>3.1085103812128159</c:v>
                </c:pt>
                <c:pt idx="104">
                  <c:v>2.9693818894945982</c:v>
                </c:pt>
                <c:pt idx="105">
                  <c:v>2.4536789468590725</c:v>
                </c:pt>
                <c:pt idx="106">
                  <c:v>2.929498388535376</c:v>
                </c:pt>
                <c:pt idx="107">
                  <c:v>3.3672893758087001</c:v>
                </c:pt>
                <c:pt idx="108">
                  <c:v>2.7208056509580496</c:v>
                </c:pt>
                <c:pt idx="109">
                  <c:v>2.3562890026563204</c:v>
                </c:pt>
                <c:pt idx="110">
                  <c:v>2.3275357810345554</c:v>
                </c:pt>
                <c:pt idx="111">
                  <c:v>1.5158784011542166</c:v>
                </c:pt>
                <c:pt idx="112">
                  <c:v>4.8296873340579696</c:v>
                </c:pt>
                <c:pt idx="113">
                  <c:v>3.3344452982021227</c:v>
                </c:pt>
                <c:pt idx="114">
                  <c:v>3.6832685622998582</c:v>
                </c:pt>
                <c:pt idx="115">
                  <c:v>2.7185698415294803</c:v>
                </c:pt>
                <c:pt idx="116">
                  <c:v>4.2602625528154707</c:v>
                </c:pt>
                <c:pt idx="117">
                  <c:v>2.0105016144024872</c:v>
                </c:pt>
                <c:pt idx="118">
                  <c:v>2.1756007579081049</c:v>
                </c:pt>
                <c:pt idx="119">
                  <c:v>3.6273237112163148</c:v>
                </c:pt>
                <c:pt idx="120">
                  <c:v>2.1069640353271177</c:v>
                </c:pt>
                <c:pt idx="121">
                  <c:v>2.2674255624421287</c:v>
                </c:pt>
                <c:pt idx="122">
                  <c:v>2.3453375178043303</c:v>
                </c:pt>
                <c:pt idx="123">
                  <c:v>2.5020889518068552</c:v>
                </c:pt>
                <c:pt idx="124">
                  <c:v>2.1802383742987121</c:v>
                </c:pt>
                <c:pt idx="125">
                  <c:v>4.5290253605985047</c:v>
                </c:pt>
                <c:pt idx="126">
                  <c:v>1.8129391561626185</c:v>
                </c:pt>
                <c:pt idx="127">
                  <c:v>2.3694531230354876</c:v>
                </c:pt>
                <c:pt idx="128">
                  <c:v>2.0782108137053532</c:v>
                </c:pt>
                <c:pt idx="129">
                  <c:v>3.3248766110246515</c:v>
                </c:pt>
                <c:pt idx="130">
                  <c:v>2.7924037378588684</c:v>
                </c:pt>
                <c:pt idx="131">
                  <c:v>2.9027790079553215</c:v>
                </c:pt>
                <c:pt idx="132">
                  <c:v>2.0587328248648022</c:v>
                </c:pt>
                <c:pt idx="133">
                  <c:v>2.1598328621800404</c:v>
                </c:pt>
                <c:pt idx="134">
                  <c:v>2.71634682905291</c:v>
                </c:pt>
                <c:pt idx="135">
                  <c:v>1.8120116328844968</c:v>
                </c:pt>
                <c:pt idx="136">
                  <c:v>1.9808208695026006</c:v>
                </c:pt>
                <c:pt idx="137">
                  <c:v>2.3351347617449942</c:v>
                </c:pt>
                <c:pt idx="138">
                  <c:v>2.5067265681974624</c:v>
                </c:pt>
                <c:pt idx="139">
                  <c:v>2.2433099572109709</c:v>
                </c:pt>
                <c:pt idx="140">
                  <c:v>2.6430724900813152</c:v>
                </c:pt>
                <c:pt idx="141">
                  <c:v>4.9464108357531567</c:v>
                </c:pt>
                <c:pt idx="142">
                  <c:v>5.3998952072304744</c:v>
                </c:pt>
                <c:pt idx="143">
                  <c:v>4.273956459115106</c:v>
                </c:pt>
                <c:pt idx="144">
                  <c:v>2.5466100691566846</c:v>
                </c:pt>
                <c:pt idx="145">
                  <c:v>1.7971712604345536</c:v>
                </c:pt>
                <c:pt idx="146">
                  <c:v>2.9371718807698857</c:v>
                </c:pt>
                <c:pt idx="147">
                  <c:v>2.1236594543333038</c:v>
                </c:pt>
                <c:pt idx="148">
                  <c:v>1.9298070892059209</c:v>
                </c:pt>
                <c:pt idx="149">
                  <c:v>1.7192593050723519</c:v>
                </c:pt>
                <c:pt idx="150">
                  <c:v>2.4180522994181306</c:v>
                </c:pt>
                <c:pt idx="151">
                  <c:v>2.3308651112747145</c:v>
                </c:pt>
                <c:pt idx="152">
                  <c:v>2.8995113922872338</c:v>
                </c:pt>
                <c:pt idx="153">
                  <c:v>3.7612550291861311</c:v>
                </c:pt>
                <c:pt idx="154">
                  <c:v>3.3178989022440781</c:v>
                </c:pt>
                <c:pt idx="155">
                  <c:v>4.4384215337388593</c:v>
                </c:pt>
                <c:pt idx="156">
                  <c:v>6.3232233464057153</c:v>
                </c:pt>
                <c:pt idx="157">
                  <c:v>3.8029935767015961</c:v>
                </c:pt>
                <c:pt idx="158">
                  <c:v>2.3549807165058723</c:v>
                </c:pt>
                <c:pt idx="159">
                  <c:v>3.0136712670202428</c:v>
                </c:pt>
                <c:pt idx="160">
                  <c:v>3.4783604293590891</c:v>
                </c:pt>
                <c:pt idx="161">
                  <c:v>2.2872715172030063</c:v>
                </c:pt>
                <c:pt idx="162">
                  <c:v>2.8021214480844816</c:v>
                </c:pt>
                <c:pt idx="163">
                  <c:v>2.3939366941869729</c:v>
                </c:pt>
                <c:pt idx="164">
                  <c:v>2.7371203070919092</c:v>
                </c:pt>
                <c:pt idx="165">
                  <c:v>3.572893292203406</c:v>
                </c:pt>
                <c:pt idx="166">
                  <c:v>3.0385653724813801</c:v>
                </c:pt>
                <c:pt idx="167">
                  <c:v>4.4253616963210884</c:v>
                </c:pt>
                <c:pt idx="168">
                  <c:v>2.0112503431951412</c:v>
                </c:pt>
                <c:pt idx="169">
                  <c:v>2.0149604363076268</c:v>
                </c:pt>
                <c:pt idx="170">
                  <c:v>5.9273281349479712</c:v>
                </c:pt>
                <c:pt idx="171">
                  <c:v>2.4954174943745375</c:v>
                </c:pt>
                <c:pt idx="172">
                  <c:v>1.7854814237393022</c:v>
                </c:pt>
                <c:pt idx="173">
                  <c:v>4.0671886879180672</c:v>
                </c:pt>
                <c:pt idx="174">
                  <c:v>2.6731212009015293</c:v>
                </c:pt>
                <c:pt idx="175">
                  <c:v>4.1645786321208202</c:v>
                </c:pt>
                <c:pt idx="176">
                  <c:v>2.7723661916605247</c:v>
                </c:pt>
                <c:pt idx="177">
                  <c:v>2.4560807538211105</c:v>
                </c:pt>
                <c:pt idx="178">
                  <c:v>2.0034493940978431</c:v>
                </c:pt>
                <c:pt idx="179">
                  <c:v>4.3250401592358312</c:v>
                </c:pt>
                <c:pt idx="180">
                  <c:v>4.6980535400887948</c:v>
                </c:pt>
                <c:pt idx="181">
                  <c:v>3.2769388549585927</c:v>
                </c:pt>
                <c:pt idx="182">
                  <c:v>5.5049242805303846</c:v>
                </c:pt>
                <c:pt idx="183">
                  <c:v>3.6332568168053712</c:v>
                </c:pt>
                <c:pt idx="184">
                  <c:v>4.8741339398837287</c:v>
                </c:pt>
                <c:pt idx="185">
                  <c:v>3.5888102109796121</c:v>
                </c:pt>
                <c:pt idx="186">
                  <c:v>3.2371298655234408</c:v>
                </c:pt>
                <c:pt idx="187">
                  <c:v>4.495000453704268</c:v>
                </c:pt>
                <c:pt idx="188">
                  <c:v>2.9820609640400426</c:v>
                </c:pt>
                <c:pt idx="189">
                  <c:v>3.44118498671016</c:v>
                </c:pt>
                <c:pt idx="190">
                  <c:v>2.5683110704738055</c:v>
                </c:pt>
                <c:pt idx="191">
                  <c:v>2.8601129371617344</c:v>
                </c:pt>
                <c:pt idx="192">
                  <c:v>3.6605655261805454</c:v>
                </c:pt>
                <c:pt idx="193">
                  <c:v>2.4584953577351474</c:v>
                </c:pt>
                <c:pt idx="194">
                  <c:v>2.5605229183285063</c:v>
                </c:pt>
                <c:pt idx="195">
                  <c:v>1.7238969214629591</c:v>
                </c:pt>
                <c:pt idx="196">
                  <c:v>1.9817483927807222</c:v>
                </c:pt>
                <c:pt idx="197">
                  <c:v>5.3924005094814333</c:v>
                </c:pt>
                <c:pt idx="198">
                  <c:v>2.2284695847610276</c:v>
                </c:pt>
                <c:pt idx="199">
                  <c:v>2.2757732719452215</c:v>
                </c:pt>
                <c:pt idx="200">
                  <c:v>2.9436645437167357</c:v>
                </c:pt>
                <c:pt idx="201">
                  <c:v>2.2043539795298699</c:v>
                </c:pt>
                <c:pt idx="202">
                  <c:v>2.2284695847610276</c:v>
                </c:pt>
                <c:pt idx="203">
                  <c:v>2.5438274993223202</c:v>
                </c:pt>
                <c:pt idx="204">
                  <c:v>3.2980529474832005</c:v>
                </c:pt>
                <c:pt idx="205">
                  <c:v>2.7422131978789137</c:v>
                </c:pt>
                <c:pt idx="206">
                  <c:v>3.6808667553378207</c:v>
                </c:pt>
                <c:pt idx="207">
                  <c:v>4.9924591821256206</c:v>
                </c:pt>
                <c:pt idx="208">
                  <c:v>3.2801021876652836</c:v>
                </c:pt>
                <c:pt idx="209">
                  <c:v>2.2125228945474955</c:v>
                </c:pt>
                <c:pt idx="210">
                  <c:v>4.0027173328459629</c:v>
                </c:pt>
                <c:pt idx="211">
                  <c:v>3.8015192930176798</c:v>
                </c:pt>
                <c:pt idx="212">
                  <c:v>5.8828815291222121</c:v>
                </c:pt>
                <c:pt idx="213">
                  <c:v>2.2598265817316898</c:v>
                </c:pt>
                <c:pt idx="214">
                  <c:v>3.82741543328101</c:v>
                </c:pt>
                <c:pt idx="215">
                  <c:v>2.225508220441196</c:v>
                </c:pt>
                <c:pt idx="216">
                  <c:v>4.1967187210214876</c:v>
                </c:pt>
                <c:pt idx="217">
                  <c:v>2.1040026710072861</c:v>
                </c:pt>
                <c:pt idx="218">
                  <c:v>1.7469062089305281</c:v>
                </c:pt>
                <c:pt idx="219">
                  <c:v>4.3108893911399955</c:v>
                </c:pt>
                <c:pt idx="220">
                  <c:v>2.2720442027809087</c:v>
                </c:pt>
                <c:pt idx="221">
                  <c:v>2.3889121358242109</c:v>
                </c:pt>
                <c:pt idx="222">
                  <c:v>1.7544117020650689</c:v>
                </c:pt>
                <c:pt idx="223">
                  <c:v>2.8119372621716625</c:v>
                </c:pt>
                <c:pt idx="224">
                  <c:v>2.3889121358242109</c:v>
                </c:pt>
                <c:pt idx="225">
                  <c:v>2.653256270088824</c:v>
                </c:pt>
                <c:pt idx="226">
                  <c:v>1.9648741792890687</c:v>
                </c:pt>
                <c:pt idx="227">
                  <c:v>3.2969466297196117</c:v>
                </c:pt>
                <c:pt idx="228">
                  <c:v>2.260754105009811</c:v>
                </c:pt>
                <c:pt idx="229">
                  <c:v>3.0806846828691725</c:v>
                </c:pt>
                <c:pt idx="230">
                  <c:v>3.6271449167308476</c:v>
                </c:pt>
                <c:pt idx="231">
                  <c:v>2.6698663821854409</c:v>
                </c:pt>
                <c:pt idx="232">
                  <c:v>2.1058577175635289</c:v>
                </c:pt>
                <c:pt idx="233">
                  <c:v>2.0279457622013273</c:v>
                </c:pt>
                <c:pt idx="234">
                  <c:v>2.469446842587137</c:v>
                </c:pt>
                <c:pt idx="235">
                  <c:v>1.9630191327328257</c:v>
                </c:pt>
                <c:pt idx="236">
                  <c:v>2.1976825220975522</c:v>
                </c:pt>
                <c:pt idx="237">
                  <c:v>4.0740621137372441</c:v>
                </c:pt>
                <c:pt idx="238">
                  <c:v>4.53789826432204</c:v>
                </c:pt>
                <c:pt idx="239">
                  <c:v>3.9071824351994544</c:v>
                </c:pt>
                <c:pt idx="240">
                  <c:v>3.5500114615986256</c:v>
                </c:pt>
                <c:pt idx="241">
                  <c:v>3.131698463165852</c:v>
                </c:pt>
                <c:pt idx="242">
                  <c:v>2.5603630998948663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7-4855-9503-560631AB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83471"/>
        <c:axId val="1985764799"/>
      </c:scatterChart>
      <c:valAx>
        <c:axId val="100398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total_bill</a:t>
                </a:r>
              </a:p>
            </c:rich>
          </c:tx>
          <c:overlay val="0"/>
        </c:title>
        <c:numFmt formatCode="[$$-409]#,##0.00" sourceLinked="1"/>
        <c:majorTickMark val="out"/>
        <c:minorTickMark val="none"/>
        <c:tickLblPos val="nextTo"/>
        <c:crossAx val="1985764799"/>
        <c:crosses val="autoZero"/>
        <c:crossBetween val="midCat"/>
      </c:valAx>
      <c:valAx>
        <c:axId val="1985764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[$$-409]#,##0.00" sourceLinked="1"/>
        <c:majorTickMark val="out"/>
        <c:minorTickMark val="none"/>
        <c:tickLblPos val="nextTo"/>
        <c:crossAx val="1003983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0</xdr:rowOff>
    </xdr:from>
    <xdr:to>
      <xdr:col>25</xdr:col>
      <xdr:colOff>419100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A312D-D6A7-476D-A955-790654EB2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185737</xdr:rowOff>
    </xdr:from>
    <xdr:to>
      <xdr:col>4</xdr:col>
      <xdr:colOff>114300</xdr:colOff>
      <xdr:row>60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7B5F23-C6D5-44C0-B7B8-BA9257B43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45</xdr:row>
      <xdr:rowOff>61912</xdr:rowOff>
    </xdr:from>
    <xdr:to>
      <xdr:col>9</xdr:col>
      <xdr:colOff>742950</xdr:colOff>
      <xdr:row>59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ACCF2E-342D-0C12-8FD6-F4C8278D7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190500</xdr:colOff>
      <xdr:row>11</xdr:row>
      <xdr:rowOff>147637</xdr:rowOff>
    </xdr:from>
    <xdr:to>
      <xdr:col>26</xdr:col>
      <xdr:colOff>557212</xdr:colOff>
      <xdr:row>26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FFBD42-F590-9527-C231-140D426D3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10</xdr:row>
      <xdr:rowOff>100012</xdr:rowOff>
    </xdr:from>
    <xdr:to>
      <xdr:col>7</xdr:col>
      <xdr:colOff>638175</xdr:colOff>
      <xdr:row>24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850E96-4629-98F5-1F20-20D19D06A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36</xdr:row>
      <xdr:rowOff>109537</xdr:rowOff>
    </xdr:from>
    <xdr:to>
      <xdr:col>23</xdr:col>
      <xdr:colOff>528637</xdr:colOff>
      <xdr:row>50</xdr:row>
      <xdr:rowOff>109537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2E4606-27F6-56B2-D7FE-EBA11B4F2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381000</xdr:colOff>
      <xdr:row>0</xdr:row>
      <xdr:rowOff>0</xdr:rowOff>
    </xdr:from>
    <xdr:to>
      <xdr:col>31</xdr:col>
      <xdr:colOff>380999</xdr:colOff>
      <xdr:row>10</xdr:row>
      <xdr:rowOff>20782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B5D4C-AD7A-4079-A0A1-B297C970F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406978</xdr:colOff>
      <xdr:row>0</xdr:row>
      <xdr:rowOff>0</xdr:rowOff>
    </xdr:from>
    <xdr:to>
      <xdr:col>37</xdr:col>
      <xdr:colOff>389659</xdr:colOff>
      <xdr:row>10</xdr:row>
      <xdr:rowOff>11257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8F32D8-A725-40B3-8C9A-ABB80DD4E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432954</xdr:colOff>
      <xdr:row>10</xdr:row>
      <xdr:rowOff>8660</xdr:rowOff>
    </xdr:from>
    <xdr:to>
      <xdr:col>37</xdr:col>
      <xdr:colOff>415636</xdr:colOff>
      <xdr:row>20</xdr:row>
      <xdr:rowOff>11258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131D7-AB61-468A-AFA6-38A45EA25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398318</xdr:colOff>
      <xdr:row>10</xdr:row>
      <xdr:rowOff>34637</xdr:rowOff>
    </xdr:from>
    <xdr:to>
      <xdr:col>31</xdr:col>
      <xdr:colOff>398318</xdr:colOff>
      <xdr:row>20</xdr:row>
      <xdr:rowOff>27710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63E29C-F35F-40BC-9A72-ABB063B35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173182</xdr:colOff>
      <xdr:row>19</xdr:row>
      <xdr:rowOff>181841</xdr:rowOff>
    </xdr:from>
    <xdr:to>
      <xdr:col>35</xdr:col>
      <xdr:colOff>173182</xdr:colOff>
      <xdr:row>30</xdr:row>
      <xdr:rowOff>2597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FAFEBA-F2E5-4FE5-981C-6C032CE43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217</xdr:row>
      <xdr:rowOff>147637</xdr:rowOff>
    </xdr:from>
    <xdr:to>
      <xdr:col>17</xdr:col>
      <xdr:colOff>571500</xdr:colOff>
      <xdr:row>232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96EBC9-D23F-4D02-F29B-D5E164D50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 Mazumdar" refreshedDate="45736.557581365741" createdVersion="8" refreshedVersion="8" minRefreshableVersion="3" recordCount="243" xr:uid="{6108A582-2098-4BFE-BABE-A16CF971712F}">
  <cacheSource type="worksheet">
    <worksheetSource name="Table1[[sex]:[tip]]"/>
  </cacheSource>
  <cacheFields count="7"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/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  <cacheField name="total_bill" numFmtId="164">
      <sharedItems containsSemiMixedTypes="0" containsString="0" containsNumber="1" minValue="3.07" maxValue="50.81"/>
    </cacheField>
    <cacheField name="tip" numFmtId="164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  <x v="0"/>
    <s v="Dinner"/>
    <x v="0"/>
    <n v="16.989999999999998"/>
    <n v="1.01"/>
  </r>
  <r>
    <x v="1"/>
    <x v="0"/>
    <x v="0"/>
    <s v="Dinner"/>
    <x v="1"/>
    <n v="10.34"/>
    <n v="1.66"/>
  </r>
  <r>
    <x v="1"/>
    <x v="0"/>
    <x v="0"/>
    <s v="Dinner"/>
    <x v="1"/>
    <n v="21.01"/>
    <n v="3.5"/>
  </r>
  <r>
    <x v="1"/>
    <x v="0"/>
    <x v="0"/>
    <s v="Dinner"/>
    <x v="0"/>
    <n v="23.68"/>
    <n v="3.31"/>
  </r>
  <r>
    <x v="0"/>
    <x v="0"/>
    <x v="0"/>
    <s v="Dinner"/>
    <x v="2"/>
    <n v="24.59"/>
    <n v="3.61"/>
  </r>
  <r>
    <x v="1"/>
    <x v="0"/>
    <x v="0"/>
    <s v="Dinner"/>
    <x v="2"/>
    <n v="25.29"/>
    <n v="4.71"/>
  </r>
  <r>
    <x v="1"/>
    <x v="0"/>
    <x v="0"/>
    <s v="Dinner"/>
    <x v="0"/>
    <n v="8.77"/>
    <n v="2"/>
  </r>
  <r>
    <x v="1"/>
    <x v="0"/>
    <x v="0"/>
    <s v="Dinner"/>
    <x v="2"/>
    <n v="26.88"/>
    <n v="3.12"/>
  </r>
  <r>
    <x v="1"/>
    <x v="0"/>
    <x v="0"/>
    <s v="Dinner"/>
    <x v="0"/>
    <n v="15.04"/>
    <n v="1.96"/>
  </r>
  <r>
    <x v="1"/>
    <x v="0"/>
    <x v="0"/>
    <s v="Dinner"/>
    <x v="0"/>
    <n v="14.78"/>
    <n v="3.23"/>
  </r>
  <r>
    <x v="1"/>
    <x v="0"/>
    <x v="0"/>
    <s v="Dinner"/>
    <x v="0"/>
    <n v="10.27"/>
    <n v="1.71"/>
  </r>
  <r>
    <x v="0"/>
    <x v="0"/>
    <x v="0"/>
    <s v="Dinner"/>
    <x v="2"/>
    <n v="35.26"/>
    <n v="5"/>
  </r>
  <r>
    <x v="1"/>
    <x v="0"/>
    <x v="0"/>
    <s v="Dinner"/>
    <x v="0"/>
    <n v="15.42"/>
    <n v="1.57"/>
  </r>
  <r>
    <x v="1"/>
    <x v="0"/>
    <x v="0"/>
    <s v="Dinner"/>
    <x v="2"/>
    <n v="18.43"/>
    <n v="3"/>
  </r>
  <r>
    <x v="0"/>
    <x v="0"/>
    <x v="0"/>
    <s v="Dinner"/>
    <x v="0"/>
    <n v="14.83"/>
    <n v="3.02"/>
  </r>
  <r>
    <x v="1"/>
    <x v="0"/>
    <x v="0"/>
    <s v="Dinner"/>
    <x v="0"/>
    <n v="21.58"/>
    <n v="3.92"/>
  </r>
  <r>
    <x v="0"/>
    <x v="0"/>
    <x v="0"/>
    <s v="Dinner"/>
    <x v="1"/>
    <n v="10.33"/>
    <n v="1.67"/>
  </r>
  <r>
    <x v="1"/>
    <x v="0"/>
    <x v="0"/>
    <s v="Dinner"/>
    <x v="1"/>
    <n v="16.29"/>
    <n v="3.71"/>
  </r>
  <r>
    <x v="0"/>
    <x v="0"/>
    <x v="0"/>
    <s v="Dinner"/>
    <x v="1"/>
    <n v="16.97"/>
    <n v="3.5"/>
  </r>
  <r>
    <x v="1"/>
    <x v="0"/>
    <x v="1"/>
    <s v="Dinner"/>
    <x v="1"/>
    <n v="20.65"/>
    <n v="3.35"/>
  </r>
  <r>
    <x v="1"/>
    <x v="0"/>
    <x v="1"/>
    <s v="Dinner"/>
    <x v="0"/>
    <n v="17.920000000000002"/>
    <n v="4.08"/>
  </r>
  <r>
    <x v="0"/>
    <x v="0"/>
    <x v="1"/>
    <s v="Dinner"/>
    <x v="0"/>
    <n v="20.29"/>
    <n v="2.75"/>
  </r>
  <r>
    <x v="0"/>
    <x v="0"/>
    <x v="1"/>
    <s v="Dinner"/>
    <x v="0"/>
    <n v="15.77"/>
    <n v="2.23"/>
  </r>
  <r>
    <x v="1"/>
    <x v="0"/>
    <x v="1"/>
    <s v="Dinner"/>
    <x v="2"/>
    <n v="39.42"/>
    <n v="7.58"/>
  </r>
  <r>
    <x v="1"/>
    <x v="0"/>
    <x v="1"/>
    <s v="Dinner"/>
    <x v="0"/>
    <n v="19.82"/>
    <n v="3.18"/>
  </r>
  <r>
    <x v="1"/>
    <x v="0"/>
    <x v="1"/>
    <s v="Dinner"/>
    <x v="2"/>
    <n v="17.809999999999999"/>
    <n v="2.34"/>
  </r>
  <r>
    <x v="1"/>
    <x v="0"/>
    <x v="1"/>
    <s v="Dinner"/>
    <x v="0"/>
    <n v="13.37"/>
    <n v="2"/>
  </r>
  <r>
    <x v="1"/>
    <x v="0"/>
    <x v="1"/>
    <s v="Dinner"/>
    <x v="0"/>
    <n v="12.69"/>
    <n v="2"/>
  </r>
  <r>
    <x v="1"/>
    <x v="0"/>
    <x v="1"/>
    <s v="Dinner"/>
    <x v="0"/>
    <n v="21.7"/>
    <n v="4.3"/>
  </r>
  <r>
    <x v="0"/>
    <x v="0"/>
    <x v="1"/>
    <s v="Dinner"/>
    <x v="0"/>
    <n v="19.649999999999999"/>
    <n v="3"/>
  </r>
  <r>
    <x v="1"/>
    <x v="0"/>
    <x v="1"/>
    <s v="Dinner"/>
    <x v="0"/>
    <n v="9.5500000000000007"/>
    <n v="1.45"/>
  </r>
  <r>
    <x v="1"/>
    <x v="0"/>
    <x v="1"/>
    <s v="Dinner"/>
    <x v="2"/>
    <n v="18.350000000000001"/>
    <n v="2.5"/>
  </r>
  <r>
    <x v="0"/>
    <x v="0"/>
    <x v="1"/>
    <s v="Dinner"/>
    <x v="0"/>
    <n v="15.06"/>
    <n v="3"/>
  </r>
  <r>
    <x v="0"/>
    <x v="0"/>
    <x v="1"/>
    <s v="Dinner"/>
    <x v="2"/>
    <n v="20.69"/>
    <n v="2.4500000000000002"/>
  </r>
  <r>
    <x v="1"/>
    <x v="0"/>
    <x v="1"/>
    <s v="Dinner"/>
    <x v="0"/>
    <n v="17.78"/>
    <n v="3.27"/>
  </r>
  <r>
    <x v="1"/>
    <x v="0"/>
    <x v="1"/>
    <s v="Dinner"/>
    <x v="1"/>
    <n v="24.06"/>
    <n v="3.6"/>
  </r>
  <r>
    <x v="1"/>
    <x v="0"/>
    <x v="1"/>
    <s v="Dinner"/>
    <x v="1"/>
    <n v="16.309999999999999"/>
    <n v="2"/>
  </r>
  <r>
    <x v="0"/>
    <x v="0"/>
    <x v="1"/>
    <s v="Dinner"/>
    <x v="1"/>
    <n v="16.93"/>
    <n v="3.07"/>
  </r>
  <r>
    <x v="1"/>
    <x v="0"/>
    <x v="1"/>
    <s v="Dinner"/>
    <x v="1"/>
    <n v="18.690000000000001"/>
    <n v="2.31"/>
  </r>
  <r>
    <x v="1"/>
    <x v="0"/>
    <x v="1"/>
    <s v="Dinner"/>
    <x v="1"/>
    <n v="31.27"/>
    <n v="5"/>
  </r>
  <r>
    <x v="1"/>
    <x v="0"/>
    <x v="1"/>
    <s v="Dinner"/>
    <x v="1"/>
    <n v="16.04"/>
    <n v="2.2400000000000002"/>
  </r>
  <r>
    <x v="1"/>
    <x v="0"/>
    <x v="0"/>
    <s v="Dinner"/>
    <x v="0"/>
    <n v="17.46"/>
    <n v="2.54"/>
  </r>
  <r>
    <x v="1"/>
    <x v="0"/>
    <x v="0"/>
    <s v="Dinner"/>
    <x v="0"/>
    <n v="13.94"/>
    <n v="3.06"/>
  </r>
  <r>
    <x v="1"/>
    <x v="0"/>
    <x v="0"/>
    <s v="Dinner"/>
    <x v="0"/>
    <n v="9.68"/>
    <n v="1.32"/>
  </r>
  <r>
    <x v="1"/>
    <x v="0"/>
    <x v="0"/>
    <s v="Dinner"/>
    <x v="2"/>
    <n v="30.4"/>
    <n v="5.6"/>
  </r>
  <r>
    <x v="1"/>
    <x v="0"/>
    <x v="0"/>
    <s v="Dinner"/>
    <x v="0"/>
    <n v="18.29"/>
    <n v="3"/>
  </r>
  <r>
    <x v="1"/>
    <x v="0"/>
    <x v="0"/>
    <s v="Dinner"/>
    <x v="0"/>
    <n v="22.23"/>
    <n v="5"/>
  </r>
  <r>
    <x v="1"/>
    <x v="0"/>
    <x v="0"/>
    <s v="Dinner"/>
    <x v="2"/>
    <n v="32.4"/>
    <n v="6"/>
  </r>
  <r>
    <x v="1"/>
    <x v="0"/>
    <x v="0"/>
    <s v="Dinner"/>
    <x v="1"/>
    <n v="28.55"/>
    <n v="2.0499999999999998"/>
  </r>
  <r>
    <x v="1"/>
    <x v="0"/>
    <x v="0"/>
    <s v="Dinner"/>
    <x v="0"/>
    <n v="18.04"/>
    <n v="3"/>
  </r>
  <r>
    <x v="1"/>
    <x v="0"/>
    <x v="0"/>
    <s v="Dinner"/>
    <x v="0"/>
    <n v="12.54"/>
    <n v="2.5"/>
  </r>
  <r>
    <x v="0"/>
    <x v="0"/>
    <x v="0"/>
    <s v="Dinner"/>
    <x v="0"/>
    <n v="10.29"/>
    <n v="2.6"/>
  </r>
  <r>
    <x v="0"/>
    <x v="0"/>
    <x v="0"/>
    <s v="Dinner"/>
    <x v="2"/>
    <n v="34.81"/>
    <n v="5.2"/>
  </r>
  <r>
    <x v="1"/>
    <x v="0"/>
    <x v="0"/>
    <s v="Dinner"/>
    <x v="0"/>
    <n v="9.94"/>
    <n v="1.56"/>
  </r>
  <r>
    <x v="1"/>
    <x v="0"/>
    <x v="0"/>
    <s v="Dinner"/>
    <x v="2"/>
    <n v="25.56"/>
    <n v="4.34"/>
  </r>
  <r>
    <x v="1"/>
    <x v="0"/>
    <x v="0"/>
    <s v="Dinner"/>
    <x v="0"/>
    <n v="19.489999999999998"/>
    <n v="3.51"/>
  </r>
  <r>
    <x v="1"/>
    <x v="1"/>
    <x v="1"/>
    <s v="Dinner"/>
    <x v="2"/>
    <n v="38.01"/>
    <n v="3"/>
  </r>
  <r>
    <x v="0"/>
    <x v="0"/>
    <x v="1"/>
    <s v="Dinner"/>
    <x v="0"/>
    <n v="26.41"/>
    <n v="1.5"/>
  </r>
  <r>
    <x v="1"/>
    <x v="1"/>
    <x v="1"/>
    <s v="Dinner"/>
    <x v="0"/>
    <n v="11.24"/>
    <n v="1.76"/>
  </r>
  <r>
    <x v="1"/>
    <x v="0"/>
    <x v="1"/>
    <s v="Dinner"/>
    <x v="2"/>
    <n v="48.27"/>
    <n v="6.73"/>
  </r>
  <r>
    <x v="1"/>
    <x v="1"/>
    <x v="1"/>
    <s v="Dinner"/>
    <x v="0"/>
    <n v="20.29"/>
    <n v="3.21"/>
  </r>
  <r>
    <x v="1"/>
    <x v="1"/>
    <x v="1"/>
    <s v="Dinner"/>
    <x v="0"/>
    <n v="13.81"/>
    <n v="2"/>
  </r>
  <r>
    <x v="1"/>
    <x v="1"/>
    <x v="1"/>
    <s v="Dinner"/>
    <x v="0"/>
    <n v="11.02"/>
    <n v="1.98"/>
  </r>
  <r>
    <x v="1"/>
    <x v="1"/>
    <x v="1"/>
    <s v="Dinner"/>
    <x v="2"/>
    <n v="18.29"/>
    <n v="3.76"/>
  </r>
  <r>
    <x v="1"/>
    <x v="0"/>
    <x v="1"/>
    <s v="Dinner"/>
    <x v="1"/>
    <n v="17.59"/>
    <n v="2.64"/>
  </r>
  <r>
    <x v="1"/>
    <x v="0"/>
    <x v="1"/>
    <s v="Dinner"/>
    <x v="1"/>
    <n v="20.079999999999998"/>
    <n v="3.15"/>
  </r>
  <r>
    <x v="0"/>
    <x v="0"/>
    <x v="1"/>
    <s v="Dinner"/>
    <x v="0"/>
    <n v="16.45"/>
    <n v="2.4700000000000002"/>
  </r>
  <r>
    <x v="0"/>
    <x v="1"/>
    <x v="1"/>
    <s v="Dinner"/>
    <x v="3"/>
    <n v="3.07"/>
    <n v="1"/>
  </r>
  <r>
    <x v="1"/>
    <x v="0"/>
    <x v="1"/>
    <s v="Dinner"/>
    <x v="0"/>
    <n v="20.23"/>
    <n v="2.0099999999999998"/>
  </r>
  <r>
    <x v="1"/>
    <x v="1"/>
    <x v="1"/>
    <s v="Dinner"/>
    <x v="0"/>
    <n v="15.01"/>
    <n v="2.09"/>
  </r>
  <r>
    <x v="1"/>
    <x v="0"/>
    <x v="1"/>
    <s v="Dinner"/>
    <x v="0"/>
    <n v="12.02"/>
    <n v="1.97"/>
  </r>
  <r>
    <x v="0"/>
    <x v="0"/>
    <x v="1"/>
    <s v="Dinner"/>
    <x v="1"/>
    <n v="17.07"/>
    <n v="3"/>
  </r>
  <r>
    <x v="0"/>
    <x v="1"/>
    <x v="1"/>
    <s v="Dinner"/>
    <x v="0"/>
    <n v="26.86"/>
    <n v="3.14"/>
  </r>
  <r>
    <x v="0"/>
    <x v="1"/>
    <x v="1"/>
    <s v="Dinner"/>
    <x v="0"/>
    <n v="25.28"/>
    <n v="5"/>
  </r>
  <r>
    <x v="0"/>
    <x v="0"/>
    <x v="1"/>
    <s v="Dinner"/>
    <x v="0"/>
    <n v="14.73"/>
    <n v="2.2000000000000002"/>
  </r>
  <r>
    <x v="1"/>
    <x v="0"/>
    <x v="1"/>
    <s v="Dinner"/>
    <x v="0"/>
    <n v="10.51"/>
    <n v="1.25"/>
  </r>
  <r>
    <x v="1"/>
    <x v="1"/>
    <x v="1"/>
    <s v="Dinner"/>
    <x v="0"/>
    <n v="17.920000000000002"/>
    <n v="3.08"/>
  </r>
  <r>
    <x v="1"/>
    <x v="0"/>
    <x v="2"/>
    <s v="Lunch"/>
    <x v="2"/>
    <n v="27.2"/>
    <n v="4"/>
  </r>
  <r>
    <x v="1"/>
    <x v="0"/>
    <x v="2"/>
    <s v="Lunch"/>
    <x v="0"/>
    <n v="22.76"/>
    <n v="3"/>
  </r>
  <r>
    <x v="1"/>
    <x v="0"/>
    <x v="2"/>
    <s v="Lunch"/>
    <x v="0"/>
    <n v="17.29"/>
    <n v="2.71"/>
  </r>
  <r>
    <x v="1"/>
    <x v="1"/>
    <x v="2"/>
    <s v="Lunch"/>
    <x v="0"/>
    <n v="19.440000000000001"/>
    <n v="3"/>
  </r>
  <r>
    <x v="1"/>
    <x v="0"/>
    <x v="2"/>
    <s v="Lunch"/>
    <x v="0"/>
    <n v="16.66"/>
    <n v="3.4"/>
  </r>
  <r>
    <x v="0"/>
    <x v="0"/>
    <x v="2"/>
    <s v="Lunch"/>
    <x v="3"/>
    <n v="10.07"/>
    <n v="1.83"/>
  </r>
  <r>
    <x v="1"/>
    <x v="1"/>
    <x v="2"/>
    <s v="Lunch"/>
    <x v="0"/>
    <n v="32.68"/>
    <n v="5"/>
  </r>
  <r>
    <x v="1"/>
    <x v="0"/>
    <x v="2"/>
    <s v="Lunch"/>
    <x v="0"/>
    <n v="15.98"/>
    <n v="2.0299999999999998"/>
  </r>
  <r>
    <x v="0"/>
    <x v="0"/>
    <x v="2"/>
    <s v="Lunch"/>
    <x v="2"/>
    <n v="34.83"/>
    <n v="5.17"/>
  </r>
  <r>
    <x v="1"/>
    <x v="0"/>
    <x v="2"/>
    <s v="Lunch"/>
    <x v="0"/>
    <n v="13.03"/>
    <n v="2"/>
  </r>
  <r>
    <x v="1"/>
    <x v="0"/>
    <x v="2"/>
    <s v="Lunch"/>
    <x v="0"/>
    <n v="18.28"/>
    <n v="4"/>
  </r>
  <r>
    <x v="1"/>
    <x v="0"/>
    <x v="2"/>
    <s v="Lunch"/>
    <x v="0"/>
    <n v="24.71"/>
    <n v="5.85"/>
  </r>
  <r>
    <x v="1"/>
    <x v="0"/>
    <x v="2"/>
    <s v="Lunch"/>
    <x v="0"/>
    <n v="21.16"/>
    <n v="3"/>
  </r>
  <r>
    <x v="1"/>
    <x v="1"/>
    <x v="3"/>
    <s v="Dinner"/>
    <x v="0"/>
    <n v="28.97"/>
    <n v="3"/>
  </r>
  <r>
    <x v="1"/>
    <x v="0"/>
    <x v="3"/>
    <s v="Dinner"/>
    <x v="0"/>
    <n v="22.49"/>
    <n v="3.5"/>
  </r>
  <r>
    <x v="0"/>
    <x v="1"/>
    <x v="3"/>
    <s v="Dinner"/>
    <x v="0"/>
    <n v="5.75"/>
    <n v="1"/>
  </r>
  <r>
    <x v="0"/>
    <x v="1"/>
    <x v="3"/>
    <s v="Dinner"/>
    <x v="0"/>
    <n v="16.32"/>
    <n v="4.3"/>
  </r>
  <r>
    <x v="0"/>
    <x v="0"/>
    <x v="3"/>
    <s v="Dinner"/>
    <x v="0"/>
    <n v="22.75"/>
    <n v="3.25"/>
  </r>
  <r>
    <x v="1"/>
    <x v="1"/>
    <x v="3"/>
    <s v="Dinner"/>
    <x v="2"/>
    <n v="40.17"/>
    <n v="4.7300000000000004"/>
  </r>
  <r>
    <x v="1"/>
    <x v="1"/>
    <x v="3"/>
    <s v="Dinner"/>
    <x v="0"/>
    <n v="27.28"/>
    <n v="4"/>
  </r>
  <r>
    <x v="1"/>
    <x v="1"/>
    <x v="3"/>
    <s v="Dinner"/>
    <x v="0"/>
    <n v="12.03"/>
    <n v="1.5"/>
  </r>
  <r>
    <x v="1"/>
    <x v="1"/>
    <x v="3"/>
    <s v="Dinner"/>
    <x v="0"/>
    <n v="21.01"/>
    <n v="3"/>
  </r>
  <r>
    <x v="1"/>
    <x v="0"/>
    <x v="3"/>
    <s v="Dinner"/>
    <x v="0"/>
    <n v="12.46"/>
    <n v="1.5"/>
  </r>
  <r>
    <x v="0"/>
    <x v="1"/>
    <x v="3"/>
    <s v="Dinner"/>
    <x v="0"/>
    <n v="11.35"/>
    <n v="2.5"/>
  </r>
  <r>
    <x v="0"/>
    <x v="1"/>
    <x v="3"/>
    <s v="Dinner"/>
    <x v="0"/>
    <n v="15.38"/>
    <n v="3"/>
  </r>
  <r>
    <x v="0"/>
    <x v="1"/>
    <x v="1"/>
    <s v="Dinner"/>
    <x v="1"/>
    <n v="44.3"/>
    <n v="2.5"/>
  </r>
  <r>
    <x v="0"/>
    <x v="1"/>
    <x v="1"/>
    <s v="Dinner"/>
    <x v="0"/>
    <n v="22.42"/>
    <n v="3.48"/>
  </r>
  <r>
    <x v="0"/>
    <x v="0"/>
    <x v="1"/>
    <s v="Dinner"/>
    <x v="0"/>
    <n v="20.92"/>
    <n v="4.08"/>
  </r>
  <r>
    <x v="1"/>
    <x v="1"/>
    <x v="1"/>
    <s v="Dinner"/>
    <x v="0"/>
    <n v="15.36"/>
    <n v="1.64"/>
  </r>
  <r>
    <x v="1"/>
    <x v="1"/>
    <x v="1"/>
    <s v="Dinner"/>
    <x v="0"/>
    <n v="20.49"/>
    <n v="4.0599999999999996"/>
  </r>
  <r>
    <x v="1"/>
    <x v="1"/>
    <x v="1"/>
    <s v="Dinner"/>
    <x v="0"/>
    <n v="25.21"/>
    <n v="4.29"/>
  </r>
  <r>
    <x v="1"/>
    <x v="0"/>
    <x v="1"/>
    <s v="Dinner"/>
    <x v="0"/>
    <n v="18.239999999999998"/>
    <n v="3.76"/>
  </r>
  <r>
    <x v="0"/>
    <x v="1"/>
    <x v="1"/>
    <s v="Dinner"/>
    <x v="0"/>
    <n v="14.31"/>
    <n v="4"/>
  </r>
  <r>
    <x v="1"/>
    <x v="0"/>
    <x v="1"/>
    <s v="Dinner"/>
    <x v="0"/>
    <n v="14"/>
    <n v="3"/>
  </r>
  <r>
    <x v="0"/>
    <x v="0"/>
    <x v="1"/>
    <s v="Dinner"/>
    <x v="3"/>
    <n v="7.25"/>
    <n v="1"/>
  </r>
  <r>
    <x v="1"/>
    <x v="0"/>
    <x v="0"/>
    <s v="Dinner"/>
    <x v="1"/>
    <n v="38.07"/>
    <n v="4"/>
  </r>
  <r>
    <x v="1"/>
    <x v="0"/>
    <x v="0"/>
    <s v="Dinner"/>
    <x v="0"/>
    <n v="23.95"/>
    <n v="2.5499999999999998"/>
  </r>
  <r>
    <x v="0"/>
    <x v="0"/>
    <x v="0"/>
    <s v="Dinner"/>
    <x v="1"/>
    <n v="25.71"/>
    <n v="4"/>
  </r>
  <r>
    <x v="0"/>
    <x v="0"/>
    <x v="0"/>
    <s v="Dinner"/>
    <x v="0"/>
    <n v="17.309999999999999"/>
    <n v="3.5"/>
  </r>
  <r>
    <x v="1"/>
    <x v="0"/>
    <x v="0"/>
    <s v="Dinner"/>
    <x v="2"/>
    <n v="29.93"/>
    <n v="5.07"/>
  </r>
  <r>
    <x v="0"/>
    <x v="0"/>
    <x v="2"/>
    <s v="Lunch"/>
    <x v="0"/>
    <n v="10.65"/>
    <n v="1.5"/>
  </r>
  <r>
    <x v="0"/>
    <x v="0"/>
    <x v="2"/>
    <s v="Lunch"/>
    <x v="0"/>
    <n v="12.43"/>
    <n v="1.8"/>
  </r>
  <r>
    <x v="0"/>
    <x v="0"/>
    <x v="2"/>
    <s v="Lunch"/>
    <x v="2"/>
    <n v="24.08"/>
    <n v="2.92"/>
  </r>
  <r>
    <x v="1"/>
    <x v="0"/>
    <x v="2"/>
    <s v="Lunch"/>
    <x v="0"/>
    <n v="11.69"/>
    <n v="2.31"/>
  </r>
  <r>
    <x v="0"/>
    <x v="0"/>
    <x v="2"/>
    <s v="Lunch"/>
    <x v="0"/>
    <n v="13.42"/>
    <n v="1.68"/>
  </r>
  <r>
    <x v="1"/>
    <x v="0"/>
    <x v="2"/>
    <s v="Lunch"/>
    <x v="0"/>
    <n v="14.26"/>
    <n v="2.5"/>
  </r>
  <r>
    <x v="1"/>
    <x v="0"/>
    <x v="2"/>
    <s v="Lunch"/>
    <x v="0"/>
    <n v="15.95"/>
    <n v="2"/>
  </r>
  <r>
    <x v="0"/>
    <x v="0"/>
    <x v="2"/>
    <s v="Lunch"/>
    <x v="0"/>
    <n v="12.48"/>
    <n v="2.52"/>
  </r>
  <r>
    <x v="0"/>
    <x v="0"/>
    <x v="2"/>
    <s v="Lunch"/>
    <x v="4"/>
    <n v="29.8"/>
    <n v="4.2"/>
  </r>
  <r>
    <x v="1"/>
    <x v="0"/>
    <x v="2"/>
    <s v="Lunch"/>
    <x v="0"/>
    <n v="8.52"/>
    <n v="1.48"/>
  </r>
  <r>
    <x v="0"/>
    <x v="0"/>
    <x v="2"/>
    <s v="Lunch"/>
    <x v="0"/>
    <n v="14.52"/>
    <n v="2"/>
  </r>
  <r>
    <x v="0"/>
    <x v="0"/>
    <x v="2"/>
    <s v="Lunch"/>
    <x v="0"/>
    <n v="11.38"/>
    <n v="2"/>
  </r>
  <r>
    <x v="1"/>
    <x v="0"/>
    <x v="2"/>
    <s v="Lunch"/>
    <x v="1"/>
    <n v="22.82"/>
    <n v="2.1800000000000002"/>
  </r>
  <r>
    <x v="1"/>
    <x v="0"/>
    <x v="2"/>
    <s v="Lunch"/>
    <x v="0"/>
    <n v="19.079999999999998"/>
    <n v="1.5"/>
  </r>
  <r>
    <x v="0"/>
    <x v="0"/>
    <x v="2"/>
    <s v="Lunch"/>
    <x v="0"/>
    <n v="20.27"/>
    <n v="2.83"/>
  </r>
  <r>
    <x v="0"/>
    <x v="0"/>
    <x v="2"/>
    <s v="Lunch"/>
    <x v="0"/>
    <n v="11.17"/>
    <n v="1.5"/>
  </r>
  <r>
    <x v="0"/>
    <x v="0"/>
    <x v="2"/>
    <s v="Lunch"/>
    <x v="0"/>
    <n v="12.26"/>
    <n v="2"/>
  </r>
  <r>
    <x v="0"/>
    <x v="0"/>
    <x v="2"/>
    <s v="Lunch"/>
    <x v="0"/>
    <n v="18.260000000000002"/>
    <n v="3.25"/>
  </r>
  <r>
    <x v="0"/>
    <x v="0"/>
    <x v="2"/>
    <s v="Lunch"/>
    <x v="0"/>
    <n v="8.51"/>
    <n v="1.25"/>
  </r>
  <r>
    <x v="0"/>
    <x v="0"/>
    <x v="2"/>
    <s v="Lunch"/>
    <x v="0"/>
    <n v="10.33"/>
    <n v="2"/>
  </r>
  <r>
    <x v="0"/>
    <x v="0"/>
    <x v="2"/>
    <s v="Lunch"/>
    <x v="0"/>
    <n v="14.15"/>
    <n v="2"/>
  </r>
  <r>
    <x v="1"/>
    <x v="1"/>
    <x v="2"/>
    <s v="Lunch"/>
    <x v="0"/>
    <n v="16"/>
    <n v="2"/>
  </r>
  <r>
    <x v="0"/>
    <x v="0"/>
    <x v="2"/>
    <s v="Lunch"/>
    <x v="0"/>
    <n v="13.16"/>
    <n v="2.75"/>
  </r>
  <r>
    <x v="0"/>
    <x v="0"/>
    <x v="2"/>
    <s v="Lunch"/>
    <x v="0"/>
    <n v="17.47"/>
    <n v="3.5"/>
  </r>
  <r>
    <x v="1"/>
    <x v="0"/>
    <x v="2"/>
    <s v="Lunch"/>
    <x v="4"/>
    <n v="34.299999999999997"/>
    <n v="6.7"/>
  </r>
  <r>
    <x v="1"/>
    <x v="0"/>
    <x v="2"/>
    <s v="Lunch"/>
    <x v="5"/>
    <n v="41.19"/>
    <n v="5"/>
  </r>
  <r>
    <x v="0"/>
    <x v="0"/>
    <x v="2"/>
    <s v="Lunch"/>
    <x v="4"/>
    <n v="27.05"/>
    <n v="5"/>
  </r>
  <r>
    <x v="0"/>
    <x v="0"/>
    <x v="2"/>
    <s v="Lunch"/>
    <x v="0"/>
    <n v="16.43"/>
    <n v="2.2999999999999998"/>
  </r>
  <r>
    <x v="0"/>
    <x v="0"/>
    <x v="2"/>
    <s v="Lunch"/>
    <x v="0"/>
    <n v="8.35"/>
    <n v="1.5"/>
  </r>
  <r>
    <x v="0"/>
    <x v="0"/>
    <x v="2"/>
    <s v="Lunch"/>
    <x v="1"/>
    <n v="18.64"/>
    <n v="1.36"/>
  </r>
  <r>
    <x v="0"/>
    <x v="0"/>
    <x v="2"/>
    <s v="Lunch"/>
    <x v="0"/>
    <n v="11.87"/>
    <n v="1.63"/>
  </r>
  <r>
    <x v="1"/>
    <x v="0"/>
    <x v="2"/>
    <s v="Lunch"/>
    <x v="0"/>
    <n v="9.7799999999999994"/>
    <n v="1.73"/>
  </r>
  <r>
    <x v="1"/>
    <x v="0"/>
    <x v="2"/>
    <s v="Lunch"/>
    <x v="0"/>
    <n v="7.51"/>
    <n v="2"/>
  </r>
  <r>
    <x v="1"/>
    <x v="0"/>
    <x v="0"/>
    <s v="Dinner"/>
    <x v="0"/>
    <n v="14.07"/>
    <n v="2.5"/>
  </r>
  <r>
    <x v="1"/>
    <x v="0"/>
    <x v="0"/>
    <s v="Dinner"/>
    <x v="0"/>
    <n v="13.13"/>
    <n v="2"/>
  </r>
  <r>
    <x v="1"/>
    <x v="0"/>
    <x v="0"/>
    <s v="Dinner"/>
    <x v="1"/>
    <n v="17.260000000000002"/>
    <n v="2.74"/>
  </r>
  <r>
    <x v="1"/>
    <x v="0"/>
    <x v="0"/>
    <s v="Dinner"/>
    <x v="2"/>
    <n v="24.55"/>
    <n v="2"/>
  </r>
  <r>
    <x v="1"/>
    <x v="0"/>
    <x v="0"/>
    <s v="Dinner"/>
    <x v="2"/>
    <n v="19.77"/>
    <n v="2"/>
  </r>
  <r>
    <x v="0"/>
    <x v="0"/>
    <x v="0"/>
    <s v="Dinner"/>
    <x v="5"/>
    <n v="29.85"/>
    <n v="5.14"/>
  </r>
  <r>
    <x v="1"/>
    <x v="0"/>
    <x v="0"/>
    <s v="Dinner"/>
    <x v="4"/>
    <n v="48.17"/>
    <n v="5"/>
  </r>
  <r>
    <x v="0"/>
    <x v="0"/>
    <x v="0"/>
    <s v="Dinner"/>
    <x v="2"/>
    <n v="25"/>
    <n v="3.75"/>
  </r>
  <r>
    <x v="0"/>
    <x v="0"/>
    <x v="0"/>
    <s v="Dinner"/>
    <x v="0"/>
    <n v="13.39"/>
    <n v="2.61"/>
  </r>
  <r>
    <x v="1"/>
    <x v="0"/>
    <x v="0"/>
    <s v="Dinner"/>
    <x v="2"/>
    <n v="16.489999999999998"/>
    <n v="2"/>
  </r>
  <r>
    <x v="1"/>
    <x v="0"/>
    <x v="0"/>
    <s v="Dinner"/>
    <x v="2"/>
    <n v="21.5"/>
    <n v="3.5"/>
  </r>
  <r>
    <x v="1"/>
    <x v="0"/>
    <x v="0"/>
    <s v="Dinner"/>
    <x v="0"/>
    <n v="12.66"/>
    <n v="2.5"/>
  </r>
  <r>
    <x v="0"/>
    <x v="0"/>
    <x v="0"/>
    <s v="Dinner"/>
    <x v="1"/>
    <n v="16.21"/>
    <n v="2"/>
  </r>
  <r>
    <x v="1"/>
    <x v="0"/>
    <x v="0"/>
    <s v="Dinner"/>
    <x v="0"/>
    <n v="13.81"/>
    <n v="2"/>
  </r>
  <r>
    <x v="0"/>
    <x v="1"/>
    <x v="0"/>
    <s v="Dinner"/>
    <x v="0"/>
    <n v="17.510000000000002"/>
    <n v="3"/>
  </r>
  <r>
    <x v="1"/>
    <x v="0"/>
    <x v="0"/>
    <s v="Dinner"/>
    <x v="1"/>
    <n v="24.52"/>
    <n v="3.48"/>
  </r>
  <r>
    <x v="1"/>
    <x v="0"/>
    <x v="0"/>
    <s v="Dinner"/>
    <x v="0"/>
    <n v="20.76"/>
    <n v="2.2400000000000002"/>
  </r>
  <r>
    <x v="1"/>
    <x v="0"/>
    <x v="0"/>
    <s v="Dinner"/>
    <x v="2"/>
    <n v="31.71"/>
    <n v="4.5"/>
  </r>
  <r>
    <x v="0"/>
    <x v="1"/>
    <x v="1"/>
    <s v="Dinner"/>
    <x v="0"/>
    <n v="10.59"/>
    <n v="1.61"/>
  </r>
  <r>
    <x v="0"/>
    <x v="1"/>
    <x v="1"/>
    <s v="Dinner"/>
    <x v="0"/>
    <n v="10.63"/>
    <n v="2"/>
  </r>
  <r>
    <x v="1"/>
    <x v="1"/>
    <x v="1"/>
    <s v="Dinner"/>
    <x v="1"/>
    <n v="50.81"/>
    <n v="10"/>
  </r>
  <r>
    <x v="1"/>
    <x v="1"/>
    <x v="1"/>
    <s v="Dinner"/>
    <x v="0"/>
    <n v="15.81"/>
    <n v="3.16"/>
  </r>
  <r>
    <x v="1"/>
    <x v="1"/>
    <x v="0"/>
    <s v="Dinner"/>
    <x v="0"/>
    <n v="7.25"/>
    <n v="5.15"/>
  </r>
  <r>
    <x v="1"/>
    <x v="1"/>
    <x v="0"/>
    <s v="Dinner"/>
    <x v="0"/>
    <n v="31.85"/>
    <n v="3.18"/>
  </r>
  <r>
    <x v="1"/>
    <x v="1"/>
    <x v="0"/>
    <s v="Dinner"/>
    <x v="0"/>
    <n v="16.82"/>
    <n v="4"/>
  </r>
  <r>
    <x v="1"/>
    <x v="1"/>
    <x v="0"/>
    <s v="Dinner"/>
    <x v="0"/>
    <n v="32.9"/>
    <n v="3.11"/>
  </r>
  <r>
    <x v="1"/>
    <x v="1"/>
    <x v="0"/>
    <s v="Dinner"/>
    <x v="0"/>
    <n v="17.89"/>
    <n v="2"/>
  </r>
  <r>
    <x v="1"/>
    <x v="1"/>
    <x v="0"/>
    <s v="Dinner"/>
    <x v="0"/>
    <n v="14.48"/>
    <n v="2"/>
  </r>
  <r>
    <x v="0"/>
    <x v="1"/>
    <x v="0"/>
    <s v="Dinner"/>
    <x v="0"/>
    <n v="9.6"/>
    <n v="4"/>
  </r>
  <r>
    <x v="1"/>
    <x v="1"/>
    <x v="0"/>
    <s v="Dinner"/>
    <x v="0"/>
    <n v="34.630000000000003"/>
    <n v="3.55"/>
  </r>
  <r>
    <x v="1"/>
    <x v="1"/>
    <x v="0"/>
    <s v="Dinner"/>
    <x v="2"/>
    <n v="34.65"/>
    <n v="3.68"/>
  </r>
  <r>
    <x v="1"/>
    <x v="1"/>
    <x v="0"/>
    <s v="Dinner"/>
    <x v="0"/>
    <n v="23.33"/>
    <n v="5.65"/>
  </r>
  <r>
    <x v="1"/>
    <x v="1"/>
    <x v="0"/>
    <s v="Dinner"/>
    <x v="1"/>
    <n v="45.35"/>
    <n v="3.5"/>
  </r>
  <r>
    <x v="1"/>
    <x v="1"/>
    <x v="0"/>
    <s v="Dinner"/>
    <x v="2"/>
    <n v="23.17"/>
    <n v="6.5"/>
  </r>
  <r>
    <x v="1"/>
    <x v="1"/>
    <x v="0"/>
    <s v="Dinner"/>
    <x v="0"/>
    <n v="40.549999999999997"/>
    <n v="3"/>
  </r>
  <r>
    <x v="1"/>
    <x v="0"/>
    <x v="0"/>
    <s v="Dinner"/>
    <x v="5"/>
    <n v="20.69"/>
    <n v="5"/>
  </r>
  <r>
    <x v="0"/>
    <x v="1"/>
    <x v="0"/>
    <s v="Dinner"/>
    <x v="1"/>
    <n v="20.9"/>
    <n v="3.5"/>
  </r>
  <r>
    <x v="1"/>
    <x v="1"/>
    <x v="0"/>
    <s v="Dinner"/>
    <x v="5"/>
    <n v="30.46"/>
    <n v="2"/>
  </r>
  <r>
    <x v="0"/>
    <x v="1"/>
    <x v="0"/>
    <s v="Dinner"/>
    <x v="1"/>
    <n v="18.149999999999999"/>
    <n v="3.5"/>
  </r>
  <r>
    <x v="1"/>
    <x v="1"/>
    <x v="0"/>
    <s v="Dinner"/>
    <x v="1"/>
    <n v="23.1"/>
    <n v="4"/>
  </r>
  <r>
    <x v="1"/>
    <x v="1"/>
    <x v="0"/>
    <s v="Dinner"/>
    <x v="0"/>
    <n v="15.69"/>
    <n v="1.5"/>
  </r>
  <r>
    <x v="0"/>
    <x v="1"/>
    <x v="2"/>
    <s v="Lunch"/>
    <x v="0"/>
    <n v="19.809999999999999"/>
    <n v="4.1900000000000004"/>
  </r>
  <r>
    <x v="1"/>
    <x v="1"/>
    <x v="2"/>
    <s v="Lunch"/>
    <x v="0"/>
    <n v="28.44"/>
    <n v="2.56"/>
  </r>
  <r>
    <x v="1"/>
    <x v="1"/>
    <x v="2"/>
    <s v="Lunch"/>
    <x v="0"/>
    <n v="15.48"/>
    <n v="2.02"/>
  </r>
  <r>
    <x v="1"/>
    <x v="1"/>
    <x v="2"/>
    <s v="Lunch"/>
    <x v="0"/>
    <n v="16.579999999999998"/>
    <n v="4"/>
  </r>
  <r>
    <x v="1"/>
    <x v="0"/>
    <x v="2"/>
    <s v="Lunch"/>
    <x v="0"/>
    <n v="7.56"/>
    <n v="1.44"/>
  </r>
  <r>
    <x v="1"/>
    <x v="1"/>
    <x v="2"/>
    <s v="Lunch"/>
    <x v="0"/>
    <n v="10.34"/>
    <n v="2"/>
  </r>
  <r>
    <x v="0"/>
    <x v="1"/>
    <x v="2"/>
    <s v="Lunch"/>
    <x v="2"/>
    <n v="43.11"/>
    <n v="5"/>
  </r>
  <r>
    <x v="0"/>
    <x v="1"/>
    <x v="2"/>
    <s v="Lunch"/>
    <x v="0"/>
    <n v="13"/>
    <n v="2"/>
  </r>
  <r>
    <x v="1"/>
    <x v="1"/>
    <x v="2"/>
    <s v="Lunch"/>
    <x v="0"/>
    <n v="13.51"/>
    <n v="2"/>
  </r>
  <r>
    <x v="1"/>
    <x v="1"/>
    <x v="2"/>
    <s v="Lunch"/>
    <x v="1"/>
    <n v="18.71"/>
    <n v="4"/>
  </r>
  <r>
    <x v="0"/>
    <x v="1"/>
    <x v="2"/>
    <s v="Lunch"/>
    <x v="0"/>
    <n v="12.74"/>
    <n v="2.0099999999999998"/>
  </r>
  <r>
    <x v="0"/>
    <x v="1"/>
    <x v="2"/>
    <s v="Lunch"/>
    <x v="0"/>
    <n v="16.399999999999999"/>
    <n v="2.5"/>
  </r>
  <r>
    <x v="1"/>
    <x v="1"/>
    <x v="2"/>
    <s v="Lunch"/>
    <x v="2"/>
    <n v="20.53"/>
    <n v="4"/>
  </r>
  <r>
    <x v="0"/>
    <x v="1"/>
    <x v="2"/>
    <s v="Lunch"/>
    <x v="1"/>
    <n v="16.47"/>
    <n v="3.23"/>
  </r>
  <r>
    <x v="1"/>
    <x v="1"/>
    <x v="1"/>
    <s v="Dinner"/>
    <x v="1"/>
    <n v="26.59"/>
    <n v="3.41"/>
  </r>
  <r>
    <x v="1"/>
    <x v="1"/>
    <x v="1"/>
    <s v="Dinner"/>
    <x v="2"/>
    <n v="38.729999999999997"/>
    <n v="3"/>
  </r>
  <r>
    <x v="1"/>
    <x v="1"/>
    <x v="1"/>
    <s v="Dinner"/>
    <x v="0"/>
    <n v="24.27"/>
    <n v="2.0299999999999998"/>
  </r>
  <r>
    <x v="0"/>
    <x v="1"/>
    <x v="1"/>
    <s v="Dinner"/>
    <x v="0"/>
    <n v="12.76"/>
    <n v="2.23"/>
  </r>
  <r>
    <x v="1"/>
    <x v="1"/>
    <x v="1"/>
    <s v="Dinner"/>
    <x v="1"/>
    <n v="30.06"/>
    <n v="2"/>
  </r>
  <r>
    <x v="1"/>
    <x v="1"/>
    <x v="1"/>
    <s v="Dinner"/>
    <x v="2"/>
    <n v="25.89"/>
    <n v="5.16"/>
  </r>
  <r>
    <x v="1"/>
    <x v="0"/>
    <x v="1"/>
    <s v="Dinner"/>
    <x v="2"/>
    <n v="48.33"/>
    <n v="9"/>
  </r>
  <r>
    <x v="0"/>
    <x v="1"/>
    <x v="1"/>
    <s v="Dinner"/>
    <x v="0"/>
    <n v="13.27"/>
    <n v="2.5"/>
  </r>
  <r>
    <x v="0"/>
    <x v="1"/>
    <x v="1"/>
    <s v="Dinner"/>
    <x v="1"/>
    <n v="28.17"/>
    <n v="6.5"/>
  </r>
  <r>
    <x v="0"/>
    <x v="1"/>
    <x v="1"/>
    <s v="Dinner"/>
    <x v="0"/>
    <n v="12.9"/>
    <n v="1.1000000000000001"/>
  </r>
  <r>
    <x v="1"/>
    <x v="1"/>
    <x v="1"/>
    <s v="Dinner"/>
    <x v="5"/>
    <n v="28.15"/>
    <n v="3"/>
  </r>
  <r>
    <x v="1"/>
    <x v="1"/>
    <x v="1"/>
    <s v="Dinner"/>
    <x v="0"/>
    <n v="11.59"/>
    <n v="1.5"/>
  </r>
  <r>
    <x v="1"/>
    <x v="1"/>
    <x v="1"/>
    <s v="Dinner"/>
    <x v="0"/>
    <n v="7.74"/>
    <n v="1.44"/>
  </r>
  <r>
    <x v="0"/>
    <x v="1"/>
    <x v="1"/>
    <s v="Dinner"/>
    <x v="2"/>
    <n v="30.14"/>
    <n v="3.09"/>
  </r>
  <r>
    <x v="1"/>
    <x v="1"/>
    <x v="3"/>
    <s v="Lunch"/>
    <x v="0"/>
    <n v="12.16"/>
    <n v="2.2000000000000002"/>
  </r>
  <r>
    <x v="0"/>
    <x v="1"/>
    <x v="3"/>
    <s v="Lunch"/>
    <x v="0"/>
    <n v="13.42"/>
    <n v="3.48"/>
  </r>
  <r>
    <x v="1"/>
    <x v="1"/>
    <x v="3"/>
    <s v="Lunch"/>
    <x v="3"/>
    <n v="8.58"/>
    <n v="1.92"/>
  </r>
  <r>
    <x v="0"/>
    <x v="0"/>
    <x v="3"/>
    <s v="Lunch"/>
    <x v="1"/>
    <n v="15.98"/>
    <n v="3"/>
  </r>
  <r>
    <x v="1"/>
    <x v="1"/>
    <x v="3"/>
    <s v="Lunch"/>
    <x v="0"/>
    <n v="13.42"/>
    <n v="1.58"/>
  </r>
  <r>
    <x v="0"/>
    <x v="1"/>
    <x v="3"/>
    <s v="Lunch"/>
    <x v="0"/>
    <n v="16.27"/>
    <n v="2.5"/>
  </r>
  <r>
    <x v="0"/>
    <x v="1"/>
    <x v="3"/>
    <s v="Lunch"/>
    <x v="0"/>
    <n v="10.09"/>
    <n v="2"/>
  </r>
  <r>
    <x v="1"/>
    <x v="0"/>
    <x v="1"/>
    <s v="Dinner"/>
    <x v="2"/>
    <n v="20.45"/>
    <n v="3"/>
  </r>
  <r>
    <x v="1"/>
    <x v="0"/>
    <x v="1"/>
    <s v="Dinner"/>
    <x v="0"/>
    <n v="13.28"/>
    <n v="2.72"/>
  </r>
  <r>
    <x v="0"/>
    <x v="1"/>
    <x v="1"/>
    <s v="Dinner"/>
    <x v="0"/>
    <n v="22.12"/>
    <n v="2.88"/>
  </r>
  <r>
    <x v="1"/>
    <x v="1"/>
    <x v="1"/>
    <s v="Dinner"/>
    <x v="2"/>
    <n v="24.01"/>
    <n v="2"/>
  </r>
  <r>
    <x v="1"/>
    <x v="1"/>
    <x v="1"/>
    <s v="Dinner"/>
    <x v="1"/>
    <n v="15.69"/>
    <n v="3"/>
  </r>
  <r>
    <x v="1"/>
    <x v="0"/>
    <x v="1"/>
    <s v="Dinner"/>
    <x v="0"/>
    <n v="11.61"/>
    <n v="3.39"/>
  </r>
  <r>
    <x v="1"/>
    <x v="0"/>
    <x v="1"/>
    <s v="Dinner"/>
    <x v="0"/>
    <n v="10.77"/>
    <n v="1.47"/>
  </r>
  <r>
    <x v="1"/>
    <x v="1"/>
    <x v="1"/>
    <s v="Dinner"/>
    <x v="0"/>
    <n v="15.53"/>
    <n v="3"/>
  </r>
  <r>
    <x v="1"/>
    <x v="0"/>
    <x v="1"/>
    <s v="Dinner"/>
    <x v="0"/>
    <n v="10.07"/>
    <n v="1.25"/>
  </r>
  <r>
    <x v="1"/>
    <x v="1"/>
    <x v="1"/>
    <s v="Dinner"/>
    <x v="0"/>
    <n v="12.6"/>
    <n v="1"/>
  </r>
  <r>
    <x v="1"/>
    <x v="1"/>
    <x v="1"/>
    <s v="Dinner"/>
    <x v="0"/>
    <n v="32.83"/>
    <n v="1.17"/>
  </r>
  <r>
    <x v="0"/>
    <x v="0"/>
    <x v="1"/>
    <s v="Dinner"/>
    <x v="1"/>
    <n v="35.83"/>
    <n v="4.67"/>
  </r>
  <r>
    <x v="1"/>
    <x v="0"/>
    <x v="1"/>
    <s v="Dinner"/>
    <x v="1"/>
    <n v="29.03"/>
    <n v="5.92"/>
  </r>
  <r>
    <x v="0"/>
    <x v="1"/>
    <x v="1"/>
    <s v="Dinner"/>
    <x v="0"/>
    <n v="27.18"/>
    <n v="2"/>
  </r>
  <r>
    <x v="1"/>
    <x v="1"/>
    <x v="1"/>
    <s v="Dinner"/>
    <x v="0"/>
    <n v="22.67"/>
    <n v="2"/>
  </r>
  <r>
    <x v="1"/>
    <x v="0"/>
    <x v="1"/>
    <s v="Dinner"/>
    <x v="0"/>
    <n v="17.82"/>
    <n v="1.75"/>
  </r>
  <r>
    <x v="0"/>
    <x v="0"/>
    <x v="2"/>
    <s v="Dinner"/>
    <x v="0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D4639-92E4-4A3C-ABE7-D06A59A3DD2E}" name="PivotTable1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7">
  <location ref="C3:F9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ip" fld="6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0102B-960C-4D99-9524-3745CDFFA08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T3:W9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ip" fld="6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F7D05-4AD9-4BFB-BC60-08BCA350C6B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T29:V36" firstHeaderRow="0" firstDataRow="1" firstDataCol="1"/>
  <pivotFields count="7">
    <pivotField showAll="0"/>
    <pivotField showAll="0"/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dataField="1" numFmtId="164" showAll="0"/>
    <pivotField dataField="1" numFmtId="164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_bill" fld="5" subtotal="average" baseField="4" baseItem="0" numFmtId="164"/>
    <dataField name="Average of tip" fld="6" subtotal="average" baseField="4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BF0AC-1F78-492A-92B3-FC2EB1289FD1}" name="Table1" displayName="Table1" ref="A1:H244" totalsRowShown="0">
  <tableColumns count="8">
    <tableColumn id="1" xr3:uid="{1DAA00E9-F89F-452C-8ECC-FD3516C576B7}" name="sex"/>
    <tableColumn id="2" xr3:uid="{B8CDFB61-2A2B-4CC4-B25D-438B287AD2DC}" name="smoker"/>
    <tableColumn id="3" xr3:uid="{8C96E3D3-48B6-4604-9958-1B2E6A69B3A5}" name="day"/>
    <tableColumn id="4" xr3:uid="{4C1D6BB5-6C1D-4E0C-B943-A817BCBB44B4}" name="time"/>
    <tableColumn id="5" xr3:uid="{91F7146A-F8C8-466D-BBAB-6AFCC144F225}" name="size"/>
    <tableColumn id="6" xr3:uid="{88186B47-EF2F-4770-AFA7-417B281FC84F}" name="total_bill" dataDxfId="9"/>
    <tableColumn id="7" xr3:uid="{9D6966D1-0BF8-4E3A-85A7-C9AD5BC7C936}" name="tip" dataDxfId="8"/>
    <tableColumn id="8" xr3:uid="{DA5B6AC1-36E3-4964-8EFA-4B11DFC9CC56}" name="Column1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EC1F83-3881-42B1-8643-0A841C242B0F}" name="Table4" displayName="Table4" ref="A1:H245" totalsRowShown="0">
  <autoFilter ref="A1:H245" xr:uid="{2EEC1F83-3881-42B1-8643-0A841C242B0F}"/>
  <tableColumns count="8">
    <tableColumn id="3" xr3:uid="{0F4005BC-7B01-4A3C-874F-4662264C0EB6}" name="Sun"/>
    <tableColumn id="6" xr3:uid="{06B95DD8-CD96-46E2-8E6F-2F2768162C4B}" name="time_num"/>
    <tableColumn id="7" xr3:uid="{3B4AF7F8-7827-4DA8-86B1-3C087A8F7E38}" name="size"/>
    <tableColumn id="8" xr3:uid="{2F038602-EB2C-4FC9-A1B1-B06F453A76BC}" name="total_bill" dataDxfId="6"/>
    <tableColumn id="9" xr3:uid="{50AAE851-8F5C-468D-AF98-95DAA9FD1F5D}" name="tip" dataDxfId="5"/>
    <tableColumn id="10" xr3:uid="{90B2873B-DA44-4DD4-AAAD-E8A31C0CEEFC}" name="Predicted Tip" dataDxfId="4">
      <calculatedColumnFormula>Table4[[#This Row],[Sun]]*P$19+#REF!*P20</calculatedColumnFormula>
    </tableColumn>
    <tableColumn id="13" xr3:uid="{C9DB3485-6AA1-4270-B6AF-7EBC75ADE7DB}" name="Error" dataDxfId="3">
      <calculatedColumnFormula>Table4[[#This Row],[tip]]-Table4[[#This Row],[Predicted Tip]]</calculatedColumnFormula>
    </tableColumn>
    <tableColumn id="14" xr3:uid="{71D41B5A-47A8-4EC8-AD93-35C71A65B37E}" name="Squared Error" dataDxfId="2">
      <calculatedColumnFormula>Table4[[#This Row],[Error]]^2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EEA8C8-490A-48BA-B4BF-6D5FFB7671AE}" name="Table2" displayName="Table2" ref="A1:I244" totalsRowShown="0">
  <autoFilter ref="A1:I244" xr:uid="{F8EEA8C8-490A-48BA-B4BF-6D5FFB7671AE}"/>
  <tableColumns count="9">
    <tableColumn id="1" xr3:uid="{7373C273-3DCF-4DD1-8D92-489B5391051D}" name="sex_num">
      <calculatedColumnFormula>IF(Table1[[#This Row],[sex]]="Male",1,0)</calculatedColumnFormula>
    </tableColumn>
    <tableColumn id="2" xr3:uid="{D58DBA49-6AFE-4FA3-B34B-D5CDB35E2D98}" name="smoker_num">
      <calculatedColumnFormula>IF(Table1[[#This Row],[smoker]]="No",0,1)</calculatedColumnFormula>
    </tableColumn>
    <tableColumn id="3" xr3:uid="{5E5EF8D5-D9A6-41A8-8A20-CB22D12E8B12}" name="Sun">
      <calculatedColumnFormula>IF(Tip_Table!C2="Sun",1,0)</calculatedColumnFormula>
    </tableColumn>
    <tableColumn id="4" xr3:uid="{2A94D5C6-200F-4E10-BEE2-8A51A32B9EBD}" name="Sat">
      <calculatedColumnFormula>IF(Table1[[#This Row],[day]]="Sat",1,0)</calculatedColumnFormula>
    </tableColumn>
    <tableColumn id="5" xr3:uid="{06EBCBAB-43C5-40A3-A22D-57FCEC3E6C0C}" name="Thur">
      <calculatedColumnFormula>IF(Table1[[#This Row],[day]]="Thur",1,0)</calculatedColumnFormula>
    </tableColumn>
    <tableColumn id="6" xr3:uid="{B5C7E34C-EF6A-4FEA-BECC-6346738A392A}" name="time_num">
      <calculatedColumnFormula>IF(Table1[[#This Row],[time]]="Lunch",0,1)</calculatedColumnFormula>
    </tableColumn>
    <tableColumn id="7" xr3:uid="{0B77BFCE-7076-4229-9B26-6E91974B40EE}" name="size"/>
    <tableColumn id="8" xr3:uid="{B6A64B72-6213-4E87-A30B-8893E1134CFC}" name="total_bill" dataDxfId="1"/>
    <tableColumn id="9" xr3:uid="{06D6CA8A-6EBB-492E-8388-AEE1FBAB7461}" name="tip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workbookViewId="0">
      <selection activeCell="B4" sqref="B4"/>
    </sheetView>
  </sheetViews>
  <sheetFormatPr defaultColWidth="13.42578125" defaultRowHeight="15" x14ac:dyDescent="0.25"/>
  <cols>
    <col min="11" max="11" width="46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11" x14ac:dyDescent="0.25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J3" s="1" t="s">
        <v>12</v>
      </c>
      <c r="K3" s="1" t="s">
        <v>13</v>
      </c>
    </row>
    <row r="4" spans="1:11" x14ac:dyDescent="0.25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J4" s="1" t="s">
        <v>1</v>
      </c>
      <c r="K4" s="1" t="s">
        <v>14</v>
      </c>
    </row>
    <row r="5" spans="1:11" x14ac:dyDescent="0.25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J5" s="1" t="s">
        <v>2</v>
      </c>
      <c r="K5" s="1" t="s">
        <v>15</v>
      </c>
    </row>
    <row r="6" spans="1:11" x14ac:dyDescent="0.25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J6" s="1" t="s">
        <v>3</v>
      </c>
      <c r="K6" s="1" t="s">
        <v>16</v>
      </c>
    </row>
    <row r="7" spans="1:11" x14ac:dyDescent="0.25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J7" s="1" t="s">
        <v>4</v>
      </c>
      <c r="K7" s="1" t="s">
        <v>17</v>
      </c>
    </row>
    <row r="8" spans="1:11" x14ac:dyDescent="0.25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J8" s="1" t="s">
        <v>18</v>
      </c>
      <c r="K8" s="1" t="s">
        <v>19</v>
      </c>
    </row>
    <row r="9" spans="1:11" x14ac:dyDescent="0.25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J9" s="1" t="s">
        <v>6</v>
      </c>
      <c r="K9" s="1" t="s">
        <v>20</v>
      </c>
    </row>
    <row r="10" spans="1:11" x14ac:dyDescent="0.25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11" x14ac:dyDescent="0.25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11" x14ac:dyDescent="0.25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11" x14ac:dyDescent="0.25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11" x14ac:dyDescent="0.25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11" x14ac:dyDescent="0.25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11" x14ac:dyDescent="0.25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25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25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25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25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25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7" x14ac:dyDescent="0.25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25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</row>
    <row r="24" spans="1:7" x14ac:dyDescent="0.25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</row>
    <row r="25" spans="1:7" x14ac:dyDescent="0.25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</row>
    <row r="26" spans="1:7" x14ac:dyDescent="0.25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</row>
    <row r="27" spans="1:7" x14ac:dyDescent="0.25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25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</row>
    <row r="29" spans="1:7" x14ac:dyDescent="0.25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</row>
    <row r="30" spans="1:7" x14ac:dyDescent="0.25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</row>
    <row r="31" spans="1:7" x14ac:dyDescent="0.25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25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25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25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25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25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25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25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25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25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25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25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25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25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25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25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25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25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25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25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25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25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25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25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25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25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25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25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25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25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25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25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25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25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25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25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25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25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25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25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25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25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25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25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25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25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25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25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25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25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25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25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25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25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25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25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25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25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25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25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25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25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25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25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25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25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25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25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25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25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25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25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25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25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25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25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25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25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25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25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25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25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25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25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25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25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25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25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25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25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25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25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25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25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25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25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25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25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25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25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25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25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25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25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25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25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25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25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25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25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25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25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25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25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25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25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25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25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25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25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25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25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25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25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25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25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25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25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25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25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25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25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25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25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25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25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25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25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25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25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25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25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25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25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25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25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25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25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25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25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25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25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25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25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25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25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25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25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25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25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25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25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25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25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25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25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25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25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25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25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25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25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25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25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</row>
    <row r="205" spans="1:7" x14ac:dyDescent="0.25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</row>
    <row r="206" spans="1:7" x14ac:dyDescent="0.25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</row>
    <row r="207" spans="1:7" x14ac:dyDescent="0.25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</row>
    <row r="208" spans="1:7" x14ac:dyDescent="0.25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</row>
    <row r="209" spans="1:7" x14ac:dyDescent="0.25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</row>
    <row r="210" spans="1:7" x14ac:dyDescent="0.25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</row>
    <row r="211" spans="1:7" x14ac:dyDescent="0.25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</row>
    <row r="212" spans="1:7" x14ac:dyDescent="0.25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</row>
    <row r="213" spans="1:7" x14ac:dyDescent="0.25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</row>
    <row r="214" spans="1:7" x14ac:dyDescent="0.25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</row>
    <row r="215" spans="1:7" x14ac:dyDescent="0.25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</row>
    <row r="216" spans="1:7" x14ac:dyDescent="0.25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</row>
    <row r="217" spans="1:7" x14ac:dyDescent="0.25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</row>
    <row r="218" spans="1:7" x14ac:dyDescent="0.25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</row>
    <row r="219" spans="1:7" x14ac:dyDescent="0.25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</row>
    <row r="220" spans="1:7" x14ac:dyDescent="0.25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</row>
    <row r="221" spans="1:7" x14ac:dyDescent="0.25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</row>
    <row r="222" spans="1:7" x14ac:dyDescent="0.25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</row>
    <row r="223" spans="1:7" x14ac:dyDescent="0.25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</row>
    <row r="224" spans="1:7" x14ac:dyDescent="0.25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</row>
    <row r="225" spans="1:7" x14ac:dyDescent="0.25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</row>
    <row r="226" spans="1:7" x14ac:dyDescent="0.25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</row>
    <row r="227" spans="1:7" x14ac:dyDescent="0.25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</row>
    <row r="228" spans="1:7" x14ac:dyDescent="0.25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</row>
    <row r="229" spans="1:7" x14ac:dyDescent="0.25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</row>
    <row r="230" spans="1:7" x14ac:dyDescent="0.25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</row>
    <row r="231" spans="1:7" x14ac:dyDescent="0.25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</row>
    <row r="232" spans="1:7" x14ac:dyDescent="0.25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</row>
    <row r="233" spans="1:7" x14ac:dyDescent="0.25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</row>
    <row r="234" spans="1:7" x14ac:dyDescent="0.25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</row>
    <row r="235" spans="1:7" x14ac:dyDescent="0.25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</row>
    <row r="236" spans="1:7" x14ac:dyDescent="0.25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</row>
    <row r="237" spans="1:7" x14ac:dyDescent="0.25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</row>
    <row r="238" spans="1:7" x14ac:dyDescent="0.25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</row>
    <row r="239" spans="1:7" x14ac:dyDescent="0.25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</row>
    <row r="240" spans="1:7" x14ac:dyDescent="0.25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</row>
    <row r="241" spans="1:7" x14ac:dyDescent="0.25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</row>
    <row r="242" spans="1:7" x14ac:dyDescent="0.25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</row>
    <row r="243" spans="1:7" x14ac:dyDescent="0.25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</row>
    <row r="244" spans="1:7" x14ac:dyDescent="0.25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</row>
    <row r="245" spans="1:7" x14ac:dyDescent="0.25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5CD-EB3F-484A-AE4F-BE7125AACD3F}">
  <dimension ref="A1:Q245"/>
  <sheetViews>
    <sheetView workbookViewId="0">
      <selection activeCell="I29" sqref="I29"/>
    </sheetView>
  </sheetViews>
  <sheetFormatPr defaultRowHeight="15" x14ac:dyDescent="0.25"/>
  <cols>
    <col min="1" max="1" width="9.140625" customWidth="1"/>
    <col min="2" max="2" width="9.7109375" customWidth="1"/>
    <col min="6" max="6" width="11.140625" style="2" customWidth="1"/>
    <col min="7" max="7" width="9.140625" style="2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60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>
        <v>2</v>
      </c>
      <c r="F2" s="2">
        <v>16.989999999999998</v>
      </c>
      <c r="G2" s="2">
        <v>1.01</v>
      </c>
    </row>
    <row r="3" spans="1:8" x14ac:dyDescent="0.25">
      <c r="A3" t="s">
        <v>11</v>
      </c>
      <c r="B3" t="s">
        <v>8</v>
      </c>
      <c r="C3" t="s">
        <v>9</v>
      </c>
      <c r="D3" t="s">
        <v>10</v>
      </c>
      <c r="E3">
        <v>3</v>
      </c>
      <c r="F3" s="2">
        <v>10.34</v>
      </c>
      <c r="G3" s="2">
        <v>1.66</v>
      </c>
    </row>
    <row r="4" spans="1:8" x14ac:dyDescent="0.25">
      <c r="A4" t="s">
        <v>11</v>
      </c>
      <c r="B4" t="s">
        <v>8</v>
      </c>
      <c r="C4" t="s">
        <v>9</v>
      </c>
      <c r="D4" t="s">
        <v>10</v>
      </c>
      <c r="E4">
        <v>3</v>
      </c>
      <c r="F4" s="2">
        <v>21.01</v>
      </c>
      <c r="G4" s="2">
        <v>3.5</v>
      </c>
    </row>
    <row r="5" spans="1:8" x14ac:dyDescent="0.25">
      <c r="A5" t="s">
        <v>11</v>
      </c>
      <c r="B5" t="s">
        <v>8</v>
      </c>
      <c r="C5" t="s">
        <v>9</v>
      </c>
      <c r="D5" t="s">
        <v>10</v>
      </c>
      <c r="E5">
        <v>2</v>
      </c>
      <c r="F5" s="2">
        <v>23.68</v>
      </c>
      <c r="G5" s="2">
        <v>3.31</v>
      </c>
    </row>
    <row r="6" spans="1:8" x14ac:dyDescent="0.25">
      <c r="A6" t="s">
        <v>7</v>
      </c>
      <c r="B6" t="s">
        <v>8</v>
      </c>
      <c r="C6" t="s">
        <v>9</v>
      </c>
      <c r="D6" t="s">
        <v>10</v>
      </c>
      <c r="E6">
        <v>4</v>
      </c>
      <c r="F6" s="2">
        <v>24.59</v>
      </c>
      <c r="G6" s="2">
        <v>3.61</v>
      </c>
    </row>
    <row r="7" spans="1:8" x14ac:dyDescent="0.25">
      <c r="A7" t="s">
        <v>11</v>
      </c>
      <c r="B7" t="s">
        <v>8</v>
      </c>
      <c r="C7" t="s">
        <v>9</v>
      </c>
      <c r="D7" t="s">
        <v>10</v>
      </c>
      <c r="E7">
        <v>4</v>
      </c>
      <c r="F7" s="2">
        <v>25.29</v>
      </c>
      <c r="G7" s="2">
        <v>4.71</v>
      </c>
    </row>
    <row r="8" spans="1:8" x14ac:dyDescent="0.25">
      <c r="A8" t="s">
        <v>11</v>
      </c>
      <c r="B8" t="s">
        <v>8</v>
      </c>
      <c r="C8" t="s">
        <v>9</v>
      </c>
      <c r="D8" t="s">
        <v>10</v>
      </c>
      <c r="E8">
        <v>2</v>
      </c>
      <c r="F8" s="2">
        <v>8.77</v>
      </c>
      <c r="G8" s="2">
        <v>2</v>
      </c>
    </row>
    <row r="9" spans="1:8" x14ac:dyDescent="0.25">
      <c r="A9" t="s">
        <v>11</v>
      </c>
      <c r="B9" t="s">
        <v>8</v>
      </c>
      <c r="C9" t="s">
        <v>9</v>
      </c>
      <c r="D9" t="s">
        <v>10</v>
      </c>
      <c r="E9">
        <v>4</v>
      </c>
      <c r="F9" s="2">
        <v>26.88</v>
      </c>
      <c r="G9" s="2">
        <v>3.12</v>
      </c>
    </row>
    <row r="10" spans="1:8" x14ac:dyDescent="0.25">
      <c r="A10" t="s">
        <v>11</v>
      </c>
      <c r="B10" t="s">
        <v>8</v>
      </c>
      <c r="C10" t="s">
        <v>9</v>
      </c>
      <c r="D10" t="s">
        <v>10</v>
      </c>
      <c r="E10">
        <v>2</v>
      </c>
      <c r="F10" s="2">
        <v>15.04</v>
      </c>
      <c r="G10" s="2">
        <v>1.96</v>
      </c>
    </row>
    <row r="11" spans="1:8" x14ac:dyDescent="0.25">
      <c r="A11" t="s">
        <v>11</v>
      </c>
      <c r="B11" t="s">
        <v>8</v>
      </c>
      <c r="C11" t="s">
        <v>9</v>
      </c>
      <c r="D11" t="s">
        <v>10</v>
      </c>
      <c r="E11">
        <v>2</v>
      </c>
      <c r="F11" s="2">
        <v>14.78</v>
      </c>
      <c r="G11" s="2">
        <v>3.23</v>
      </c>
    </row>
    <row r="12" spans="1:8" x14ac:dyDescent="0.25">
      <c r="A12" t="s">
        <v>11</v>
      </c>
      <c r="B12" t="s">
        <v>8</v>
      </c>
      <c r="C12" t="s">
        <v>9</v>
      </c>
      <c r="D12" t="s">
        <v>10</v>
      </c>
      <c r="E12">
        <v>2</v>
      </c>
      <c r="F12" s="2">
        <v>10.27</v>
      </c>
      <c r="G12" s="2">
        <v>1.71</v>
      </c>
    </row>
    <row r="13" spans="1:8" x14ac:dyDescent="0.25">
      <c r="A13" t="s">
        <v>7</v>
      </c>
      <c r="B13" t="s">
        <v>8</v>
      </c>
      <c r="C13" t="s">
        <v>9</v>
      </c>
      <c r="D13" t="s">
        <v>10</v>
      </c>
      <c r="E13">
        <v>4</v>
      </c>
      <c r="F13" s="2">
        <v>35.26</v>
      </c>
      <c r="G13" s="2">
        <v>5</v>
      </c>
    </row>
    <row r="14" spans="1:8" x14ac:dyDescent="0.25">
      <c r="A14" t="s">
        <v>11</v>
      </c>
      <c r="B14" t="s">
        <v>8</v>
      </c>
      <c r="C14" t="s">
        <v>9</v>
      </c>
      <c r="D14" t="s">
        <v>10</v>
      </c>
      <c r="E14">
        <v>2</v>
      </c>
      <c r="F14" s="2">
        <v>15.42</v>
      </c>
      <c r="G14" s="2">
        <v>1.57</v>
      </c>
    </row>
    <row r="15" spans="1:8" x14ac:dyDescent="0.25">
      <c r="A15" t="s">
        <v>11</v>
      </c>
      <c r="B15" t="s">
        <v>8</v>
      </c>
      <c r="C15" t="s">
        <v>9</v>
      </c>
      <c r="D15" t="s">
        <v>10</v>
      </c>
      <c r="E15">
        <v>4</v>
      </c>
      <c r="F15" s="2">
        <v>18.43</v>
      </c>
      <c r="G15" s="2">
        <v>3</v>
      </c>
    </row>
    <row r="16" spans="1:8" x14ac:dyDescent="0.25">
      <c r="A16" t="s">
        <v>7</v>
      </c>
      <c r="B16" t="s">
        <v>8</v>
      </c>
      <c r="C16" t="s">
        <v>9</v>
      </c>
      <c r="D16" t="s">
        <v>10</v>
      </c>
      <c r="E16">
        <v>2</v>
      </c>
      <c r="F16" s="2">
        <v>14.83</v>
      </c>
      <c r="G16" s="2">
        <v>3.02</v>
      </c>
    </row>
    <row r="17" spans="1:7" x14ac:dyDescent="0.25">
      <c r="A17" t="s">
        <v>11</v>
      </c>
      <c r="B17" t="s">
        <v>8</v>
      </c>
      <c r="C17" t="s">
        <v>9</v>
      </c>
      <c r="D17" t="s">
        <v>10</v>
      </c>
      <c r="E17">
        <v>2</v>
      </c>
      <c r="F17" s="2">
        <v>21.58</v>
      </c>
      <c r="G17" s="2">
        <v>3.92</v>
      </c>
    </row>
    <row r="18" spans="1:7" x14ac:dyDescent="0.25">
      <c r="A18" t="s">
        <v>7</v>
      </c>
      <c r="B18" t="s">
        <v>8</v>
      </c>
      <c r="C18" t="s">
        <v>9</v>
      </c>
      <c r="D18" t="s">
        <v>10</v>
      </c>
      <c r="E18">
        <v>3</v>
      </c>
      <c r="F18" s="2">
        <v>10.33</v>
      </c>
      <c r="G18" s="2">
        <v>1.67</v>
      </c>
    </row>
    <row r="19" spans="1:7" x14ac:dyDescent="0.25">
      <c r="A19" t="s">
        <v>11</v>
      </c>
      <c r="B19" t="s">
        <v>8</v>
      </c>
      <c r="C19" t="s">
        <v>9</v>
      </c>
      <c r="D19" t="s">
        <v>10</v>
      </c>
      <c r="E19">
        <v>3</v>
      </c>
      <c r="F19" s="2">
        <v>16.29</v>
      </c>
      <c r="G19" s="2">
        <v>3.71</v>
      </c>
    </row>
    <row r="20" spans="1:7" x14ac:dyDescent="0.25">
      <c r="A20" t="s">
        <v>7</v>
      </c>
      <c r="B20" t="s">
        <v>8</v>
      </c>
      <c r="C20" t="s">
        <v>9</v>
      </c>
      <c r="D20" t="s">
        <v>10</v>
      </c>
      <c r="E20">
        <v>3</v>
      </c>
      <c r="F20" s="2">
        <v>16.97</v>
      </c>
      <c r="G20" s="2">
        <v>3.5</v>
      </c>
    </row>
    <row r="21" spans="1:7" x14ac:dyDescent="0.25">
      <c r="A21" t="s">
        <v>11</v>
      </c>
      <c r="B21" t="s">
        <v>8</v>
      </c>
      <c r="C21" t="s">
        <v>21</v>
      </c>
      <c r="D21" t="s">
        <v>10</v>
      </c>
      <c r="E21">
        <v>3</v>
      </c>
      <c r="F21" s="2">
        <v>20.65</v>
      </c>
      <c r="G21" s="2">
        <v>3.35</v>
      </c>
    </row>
    <row r="22" spans="1:7" x14ac:dyDescent="0.25">
      <c r="A22" t="s">
        <v>11</v>
      </c>
      <c r="B22" t="s">
        <v>8</v>
      </c>
      <c r="C22" t="s">
        <v>21</v>
      </c>
      <c r="D22" t="s">
        <v>10</v>
      </c>
      <c r="E22">
        <v>2</v>
      </c>
      <c r="F22" s="2">
        <v>17.920000000000002</v>
      </c>
      <c r="G22" s="2">
        <v>4.08</v>
      </c>
    </row>
    <row r="23" spans="1:7" x14ac:dyDescent="0.25">
      <c r="A23" t="s">
        <v>7</v>
      </c>
      <c r="B23" t="s">
        <v>8</v>
      </c>
      <c r="C23" t="s">
        <v>21</v>
      </c>
      <c r="D23" t="s">
        <v>10</v>
      </c>
      <c r="E23">
        <v>2</v>
      </c>
      <c r="F23" s="2">
        <v>20.29</v>
      </c>
      <c r="G23" s="2">
        <v>2.75</v>
      </c>
    </row>
    <row r="24" spans="1:7" x14ac:dyDescent="0.25">
      <c r="A24" t="s">
        <v>7</v>
      </c>
      <c r="B24" t="s">
        <v>8</v>
      </c>
      <c r="C24" t="s">
        <v>21</v>
      </c>
      <c r="D24" t="s">
        <v>10</v>
      </c>
      <c r="E24">
        <v>2</v>
      </c>
      <c r="F24" s="2">
        <v>15.77</v>
      </c>
      <c r="G24" s="2">
        <v>2.23</v>
      </c>
    </row>
    <row r="25" spans="1:7" x14ac:dyDescent="0.25">
      <c r="A25" t="s">
        <v>11</v>
      </c>
      <c r="B25" t="s">
        <v>8</v>
      </c>
      <c r="C25" t="s">
        <v>21</v>
      </c>
      <c r="D25" t="s">
        <v>10</v>
      </c>
      <c r="E25">
        <v>4</v>
      </c>
      <c r="F25" s="2">
        <v>39.42</v>
      </c>
      <c r="G25" s="2">
        <v>7.58</v>
      </c>
    </row>
    <row r="26" spans="1:7" x14ac:dyDescent="0.25">
      <c r="A26" t="s">
        <v>11</v>
      </c>
      <c r="B26" t="s">
        <v>8</v>
      </c>
      <c r="C26" t="s">
        <v>21</v>
      </c>
      <c r="D26" t="s">
        <v>10</v>
      </c>
      <c r="E26">
        <v>2</v>
      </c>
      <c r="F26" s="2">
        <v>19.82</v>
      </c>
      <c r="G26" s="2">
        <v>3.18</v>
      </c>
    </row>
    <row r="27" spans="1:7" x14ac:dyDescent="0.25">
      <c r="A27" t="s">
        <v>11</v>
      </c>
      <c r="B27" t="s">
        <v>8</v>
      </c>
      <c r="C27" t="s">
        <v>21</v>
      </c>
      <c r="D27" t="s">
        <v>10</v>
      </c>
      <c r="E27">
        <v>4</v>
      </c>
      <c r="F27" s="2">
        <v>17.809999999999999</v>
      </c>
      <c r="G27" s="2">
        <v>2.34</v>
      </c>
    </row>
    <row r="28" spans="1:7" x14ac:dyDescent="0.25">
      <c r="A28" t="s">
        <v>11</v>
      </c>
      <c r="B28" t="s">
        <v>8</v>
      </c>
      <c r="C28" t="s">
        <v>21</v>
      </c>
      <c r="D28" t="s">
        <v>10</v>
      </c>
      <c r="E28">
        <v>2</v>
      </c>
      <c r="F28" s="2">
        <v>13.37</v>
      </c>
      <c r="G28" s="2">
        <v>2</v>
      </c>
    </row>
    <row r="29" spans="1:7" x14ac:dyDescent="0.25">
      <c r="A29" t="s">
        <v>11</v>
      </c>
      <c r="B29" t="s">
        <v>8</v>
      </c>
      <c r="C29" t="s">
        <v>21</v>
      </c>
      <c r="D29" t="s">
        <v>10</v>
      </c>
      <c r="E29">
        <v>2</v>
      </c>
      <c r="F29" s="2">
        <v>12.69</v>
      </c>
      <c r="G29" s="2">
        <v>2</v>
      </c>
    </row>
    <row r="30" spans="1:7" x14ac:dyDescent="0.25">
      <c r="A30" t="s">
        <v>11</v>
      </c>
      <c r="B30" t="s">
        <v>8</v>
      </c>
      <c r="C30" t="s">
        <v>21</v>
      </c>
      <c r="D30" t="s">
        <v>10</v>
      </c>
      <c r="E30">
        <v>2</v>
      </c>
      <c r="F30" s="2">
        <v>21.7</v>
      </c>
      <c r="G30" s="2">
        <v>4.3</v>
      </c>
    </row>
    <row r="31" spans="1:7" x14ac:dyDescent="0.25">
      <c r="A31" t="s">
        <v>7</v>
      </c>
      <c r="B31" t="s">
        <v>8</v>
      </c>
      <c r="C31" t="s">
        <v>21</v>
      </c>
      <c r="D31" t="s">
        <v>10</v>
      </c>
      <c r="E31">
        <v>2</v>
      </c>
      <c r="F31" s="2">
        <v>19.649999999999999</v>
      </c>
      <c r="G31" s="2">
        <v>3</v>
      </c>
    </row>
    <row r="32" spans="1:7" x14ac:dyDescent="0.25">
      <c r="A32" t="s">
        <v>11</v>
      </c>
      <c r="B32" t="s">
        <v>8</v>
      </c>
      <c r="C32" t="s">
        <v>21</v>
      </c>
      <c r="D32" t="s">
        <v>10</v>
      </c>
      <c r="E32">
        <v>2</v>
      </c>
      <c r="F32" s="2">
        <v>9.5500000000000007</v>
      </c>
      <c r="G32" s="2">
        <v>1.45</v>
      </c>
    </row>
    <row r="33" spans="1:7" x14ac:dyDescent="0.25">
      <c r="A33" t="s">
        <v>11</v>
      </c>
      <c r="B33" t="s">
        <v>8</v>
      </c>
      <c r="C33" t="s">
        <v>21</v>
      </c>
      <c r="D33" t="s">
        <v>10</v>
      </c>
      <c r="E33">
        <v>4</v>
      </c>
      <c r="F33" s="2">
        <v>18.350000000000001</v>
      </c>
      <c r="G33" s="2">
        <v>2.5</v>
      </c>
    </row>
    <row r="34" spans="1:7" x14ac:dyDescent="0.25">
      <c r="A34" t="s">
        <v>7</v>
      </c>
      <c r="B34" t="s">
        <v>8</v>
      </c>
      <c r="C34" t="s">
        <v>21</v>
      </c>
      <c r="D34" t="s">
        <v>10</v>
      </c>
      <c r="E34">
        <v>2</v>
      </c>
      <c r="F34" s="2">
        <v>15.06</v>
      </c>
      <c r="G34" s="2">
        <v>3</v>
      </c>
    </row>
    <row r="35" spans="1:7" x14ac:dyDescent="0.25">
      <c r="A35" t="s">
        <v>7</v>
      </c>
      <c r="B35" t="s">
        <v>8</v>
      </c>
      <c r="C35" t="s">
        <v>21</v>
      </c>
      <c r="D35" t="s">
        <v>10</v>
      </c>
      <c r="E35">
        <v>4</v>
      </c>
      <c r="F35" s="2">
        <v>20.69</v>
      </c>
      <c r="G35" s="2">
        <v>2.4500000000000002</v>
      </c>
    </row>
    <row r="36" spans="1:7" x14ac:dyDescent="0.25">
      <c r="A36" t="s">
        <v>11</v>
      </c>
      <c r="B36" t="s">
        <v>8</v>
      </c>
      <c r="C36" t="s">
        <v>21</v>
      </c>
      <c r="D36" t="s">
        <v>10</v>
      </c>
      <c r="E36">
        <v>2</v>
      </c>
      <c r="F36" s="2">
        <v>17.78</v>
      </c>
      <c r="G36" s="2">
        <v>3.27</v>
      </c>
    </row>
    <row r="37" spans="1:7" x14ac:dyDescent="0.25">
      <c r="A37" t="s">
        <v>11</v>
      </c>
      <c r="B37" t="s">
        <v>8</v>
      </c>
      <c r="C37" t="s">
        <v>21</v>
      </c>
      <c r="D37" t="s">
        <v>10</v>
      </c>
      <c r="E37">
        <v>3</v>
      </c>
      <c r="F37" s="2">
        <v>24.06</v>
      </c>
      <c r="G37" s="2">
        <v>3.6</v>
      </c>
    </row>
    <row r="38" spans="1:7" x14ac:dyDescent="0.25">
      <c r="A38" t="s">
        <v>11</v>
      </c>
      <c r="B38" t="s">
        <v>8</v>
      </c>
      <c r="C38" t="s">
        <v>21</v>
      </c>
      <c r="D38" t="s">
        <v>10</v>
      </c>
      <c r="E38">
        <v>3</v>
      </c>
      <c r="F38" s="2">
        <v>16.309999999999999</v>
      </c>
      <c r="G38" s="2">
        <v>2</v>
      </c>
    </row>
    <row r="39" spans="1:7" x14ac:dyDescent="0.25">
      <c r="A39" t="s">
        <v>7</v>
      </c>
      <c r="B39" t="s">
        <v>8</v>
      </c>
      <c r="C39" t="s">
        <v>21</v>
      </c>
      <c r="D39" t="s">
        <v>10</v>
      </c>
      <c r="E39">
        <v>3</v>
      </c>
      <c r="F39" s="2">
        <v>16.93</v>
      </c>
      <c r="G39" s="2">
        <v>3.07</v>
      </c>
    </row>
    <row r="40" spans="1:7" x14ac:dyDescent="0.25">
      <c r="A40" t="s">
        <v>11</v>
      </c>
      <c r="B40" t="s">
        <v>8</v>
      </c>
      <c r="C40" t="s">
        <v>21</v>
      </c>
      <c r="D40" t="s">
        <v>10</v>
      </c>
      <c r="E40">
        <v>3</v>
      </c>
      <c r="F40" s="2">
        <v>18.690000000000001</v>
      </c>
      <c r="G40" s="2">
        <v>2.31</v>
      </c>
    </row>
    <row r="41" spans="1:7" x14ac:dyDescent="0.25">
      <c r="A41" t="s">
        <v>11</v>
      </c>
      <c r="B41" t="s">
        <v>8</v>
      </c>
      <c r="C41" t="s">
        <v>21</v>
      </c>
      <c r="D41" t="s">
        <v>10</v>
      </c>
      <c r="E41">
        <v>3</v>
      </c>
      <c r="F41" s="2">
        <v>31.27</v>
      </c>
      <c r="G41" s="2">
        <v>5</v>
      </c>
    </row>
    <row r="42" spans="1:7" x14ac:dyDescent="0.25">
      <c r="A42" t="s">
        <v>11</v>
      </c>
      <c r="B42" t="s">
        <v>8</v>
      </c>
      <c r="C42" t="s">
        <v>21</v>
      </c>
      <c r="D42" t="s">
        <v>10</v>
      </c>
      <c r="E42">
        <v>3</v>
      </c>
      <c r="F42" s="2">
        <v>16.04</v>
      </c>
      <c r="G42" s="2">
        <v>2.2400000000000002</v>
      </c>
    </row>
    <row r="43" spans="1:7" x14ac:dyDescent="0.25">
      <c r="A43" t="s">
        <v>11</v>
      </c>
      <c r="B43" t="s">
        <v>8</v>
      </c>
      <c r="C43" t="s">
        <v>9</v>
      </c>
      <c r="D43" t="s">
        <v>10</v>
      </c>
      <c r="E43">
        <v>2</v>
      </c>
      <c r="F43" s="2">
        <v>17.46</v>
      </c>
      <c r="G43" s="2">
        <v>2.54</v>
      </c>
    </row>
    <row r="44" spans="1:7" x14ac:dyDescent="0.25">
      <c r="A44" t="s">
        <v>11</v>
      </c>
      <c r="B44" t="s">
        <v>8</v>
      </c>
      <c r="C44" t="s">
        <v>9</v>
      </c>
      <c r="D44" t="s">
        <v>10</v>
      </c>
      <c r="E44">
        <v>2</v>
      </c>
      <c r="F44" s="2">
        <v>13.94</v>
      </c>
      <c r="G44" s="2">
        <v>3.06</v>
      </c>
    </row>
    <row r="45" spans="1:7" x14ac:dyDescent="0.25">
      <c r="A45" t="s">
        <v>11</v>
      </c>
      <c r="B45" t="s">
        <v>8</v>
      </c>
      <c r="C45" t="s">
        <v>9</v>
      </c>
      <c r="D45" t="s">
        <v>10</v>
      </c>
      <c r="E45">
        <v>2</v>
      </c>
      <c r="F45" s="2">
        <v>9.68</v>
      </c>
      <c r="G45" s="2">
        <v>1.32</v>
      </c>
    </row>
    <row r="46" spans="1:7" x14ac:dyDescent="0.25">
      <c r="A46" t="s">
        <v>11</v>
      </c>
      <c r="B46" t="s">
        <v>8</v>
      </c>
      <c r="C46" t="s">
        <v>9</v>
      </c>
      <c r="D46" t="s">
        <v>10</v>
      </c>
      <c r="E46">
        <v>4</v>
      </c>
      <c r="F46" s="2">
        <v>30.4</v>
      </c>
      <c r="G46" s="2">
        <v>5.6</v>
      </c>
    </row>
    <row r="47" spans="1:7" x14ac:dyDescent="0.25">
      <c r="A47" t="s">
        <v>11</v>
      </c>
      <c r="B47" t="s">
        <v>8</v>
      </c>
      <c r="C47" t="s">
        <v>9</v>
      </c>
      <c r="D47" t="s">
        <v>10</v>
      </c>
      <c r="E47">
        <v>2</v>
      </c>
      <c r="F47" s="2">
        <v>18.29</v>
      </c>
      <c r="G47" s="2">
        <v>3</v>
      </c>
    </row>
    <row r="48" spans="1:7" x14ac:dyDescent="0.25">
      <c r="A48" t="s">
        <v>11</v>
      </c>
      <c r="B48" t="s">
        <v>8</v>
      </c>
      <c r="C48" t="s">
        <v>9</v>
      </c>
      <c r="D48" t="s">
        <v>10</v>
      </c>
      <c r="E48">
        <v>2</v>
      </c>
      <c r="F48" s="2">
        <v>22.23</v>
      </c>
      <c r="G48" s="2">
        <v>5</v>
      </c>
    </row>
    <row r="49" spans="1:7" x14ac:dyDescent="0.25">
      <c r="A49" t="s">
        <v>11</v>
      </c>
      <c r="B49" t="s">
        <v>8</v>
      </c>
      <c r="C49" t="s">
        <v>9</v>
      </c>
      <c r="D49" t="s">
        <v>10</v>
      </c>
      <c r="E49">
        <v>4</v>
      </c>
      <c r="F49" s="2">
        <v>32.4</v>
      </c>
      <c r="G49" s="2">
        <v>6</v>
      </c>
    </row>
    <row r="50" spans="1:7" x14ac:dyDescent="0.25">
      <c r="A50" t="s">
        <v>11</v>
      </c>
      <c r="B50" t="s">
        <v>8</v>
      </c>
      <c r="C50" t="s">
        <v>9</v>
      </c>
      <c r="D50" t="s">
        <v>10</v>
      </c>
      <c r="E50">
        <v>3</v>
      </c>
      <c r="F50" s="2">
        <v>28.55</v>
      </c>
      <c r="G50" s="2">
        <v>2.0499999999999998</v>
      </c>
    </row>
    <row r="51" spans="1:7" x14ac:dyDescent="0.25">
      <c r="A51" t="s">
        <v>11</v>
      </c>
      <c r="B51" t="s">
        <v>8</v>
      </c>
      <c r="C51" t="s">
        <v>9</v>
      </c>
      <c r="D51" t="s">
        <v>10</v>
      </c>
      <c r="E51">
        <v>2</v>
      </c>
      <c r="F51" s="2">
        <v>18.04</v>
      </c>
      <c r="G51" s="2">
        <v>3</v>
      </c>
    </row>
    <row r="52" spans="1:7" x14ac:dyDescent="0.25">
      <c r="A52" t="s">
        <v>11</v>
      </c>
      <c r="B52" t="s">
        <v>8</v>
      </c>
      <c r="C52" t="s">
        <v>9</v>
      </c>
      <c r="D52" t="s">
        <v>10</v>
      </c>
      <c r="E52">
        <v>2</v>
      </c>
      <c r="F52" s="2">
        <v>12.54</v>
      </c>
      <c r="G52" s="2">
        <v>2.5</v>
      </c>
    </row>
    <row r="53" spans="1:7" x14ac:dyDescent="0.25">
      <c r="A53" t="s">
        <v>7</v>
      </c>
      <c r="B53" t="s">
        <v>8</v>
      </c>
      <c r="C53" t="s">
        <v>9</v>
      </c>
      <c r="D53" t="s">
        <v>10</v>
      </c>
      <c r="E53">
        <v>2</v>
      </c>
      <c r="F53" s="2">
        <v>10.29</v>
      </c>
      <c r="G53" s="2">
        <v>2.6</v>
      </c>
    </row>
    <row r="54" spans="1:7" x14ac:dyDescent="0.25">
      <c r="A54" t="s">
        <v>7</v>
      </c>
      <c r="B54" t="s">
        <v>8</v>
      </c>
      <c r="C54" t="s">
        <v>9</v>
      </c>
      <c r="D54" t="s">
        <v>10</v>
      </c>
      <c r="E54">
        <v>4</v>
      </c>
      <c r="F54" s="2">
        <v>34.81</v>
      </c>
      <c r="G54" s="2">
        <v>5.2</v>
      </c>
    </row>
    <row r="55" spans="1:7" x14ac:dyDescent="0.25">
      <c r="A55" t="s">
        <v>11</v>
      </c>
      <c r="B55" t="s">
        <v>8</v>
      </c>
      <c r="C55" t="s">
        <v>9</v>
      </c>
      <c r="D55" t="s">
        <v>10</v>
      </c>
      <c r="E55">
        <v>2</v>
      </c>
      <c r="F55" s="2">
        <v>9.94</v>
      </c>
      <c r="G55" s="2">
        <v>1.56</v>
      </c>
    </row>
    <row r="56" spans="1:7" x14ac:dyDescent="0.25">
      <c r="A56" t="s">
        <v>11</v>
      </c>
      <c r="B56" t="s">
        <v>8</v>
      </c>
      <c r="C56" t="s">
        <v>9</v>
      </c>
      <c r="D56" t="s">
        <v>10</v>
      </c>
      <c r="E56">
        <v>4</v>
      </c>
      <c r="F56" s="2">
        <v>25.56</v>
      </c>
      <c r="G56" s="2">
        <v>4.34</v>
      </c>
    </row>
    <row r="57" spans="1:7" x14ac:dyDescent="0.25">
      <c r="A57" t="s">
        <v>11</v>
      </c>
      <c r="B57" t="s">
        <v>8</v>
      </c>
      <c r="C57" t="s">
        <v>9</v>
      </c>
      <c r="D57" t="s">
        <v>10</v>
      </c>
      <c r="E57">
        <v>2</v>
      </c>
      <c r="F57" s="2">
        <v>19.489999999999998</v>
      </c>
      <c r="G57" s="2">
        <v>3.51</v>
      </c>
    </row>
    <row r="58" spans="1:7" x14ac:dyDescent="0.25">
      <c r="A58" t="s">
        <v>11</v>
      </c>
      <c r="B58" t="s">
        <v>22</v>
      </c>
      <c r="C58" t="s">
        <v>21</v>
      </c>
      <c r="D58" t="s">
        <v>10</v>
      </c>
      <c r="E58">
        <v>4</v>
      </c>
      <c r="F58" s="2">
        <v>38.01</v>
      </c>
      <c r="G58" s="2">
        <v>3</v>
      </c>
    </row>
    <row r="59" spans="1:7" x14ac:dyDescent="0.25">
      <c r="A59" t="s">
        <v>7</v>
      </c>
      <c r="B59" t="s">
        <v>8</v>
      </c>
      <c r="C59" t="s">
        <v>21</v>
      </c>
      <c r="D59" t="s">
        <v>10</v>
      </c>
      <c r="E59">
        <v>2</v>
      </c>
      <c r="F59" s="2">
        <v>26.41</v>
      </c>
      <c r="G59" s="2">
        <v>1.5</v>
      </c>
    </row>
    <row r="60" spans="1:7" x14ac:dyDescent="0.25">
      <c r="A60" t="s">
        <v>11</v>
      </c>
      <c r="B60" t="s">
        <v>22</v>
      </c>
      <c r="C60" t="s">
        <v>21</v>
      </c>
      <c r="D60" t="s">
        <v>10</v>
      </c>
      <c r="E60">
        <v>2</v>
      </c>
      <c r="F60" s="2">
        <v>11.24</v>
      </c>
      <c r="G60" s="2">
        <v>1.76</v>
      </c>
    </row>
    <row r="61" spans="1:7" x14ac:dyDescent="0.25">
      <c r="A61" t="s">
        <v>11</v>
      </c>
      <c r="B61" t="s">
        <v>8</v>
      </c>
      <c r="C61" t="s">
        <v>21</v>
      </c>
      <c r="D61" t="s">
        <v>10</v>
      </c>
      <c r="E61">
        <v>4</v>
      </c>
      <c r="F61" s="2">
        <v>48.27</v>
      </c>
      <c r="G61" s="2">
        <v>6.73</v>
      </c>
    </row>
    <row r="62" spans="1:7" x14ac:dyDescent="0.25">
      <c r="A62" t="s">
        <v>11</v>
      </c>
      <c r="B62" t="s">
        <v>22</v>
      </c>
      <c r="C62" t="s">
        <v>21</v>
      </c>
      <c r="D62" t="s">
        <v>10</v>
      </c>
      <c r="E62">
        <v>2</v>
      </c>
      <c r="F62" s="2">
        <v>20.29</v>
      </c>
      <c r="G62" s="2">
        <v>3.21</v>
      </c>
    </row>
    <row r="63" spans="1:7" x14ac:dyDescent="0.25">
      <c r="A63" t="s">
        <v>11</v>
      </c>
      <c r="B63" t="s">
        <v>22</v>
      </c>
      <c r="C63" t="s">
        <v>21</v>
      </c>
      <c r="D63" t="s">
        <v>10</v>
      </c>
      <c r="E63">
        <v>2</v>
      </c>
      <c r="F63" s="2">
        <v>13.81</v>
      </c>
      <c r="G63" s="2">
        <v>2</v>
      </c>
    </row>
    <row r="64" spans="1:7" x14ac:dyDescent="0.25">
      <c r="A64" t="s">
        <v>11</v>
      </c>
      <c r="B64" t="s">
        <v>22</v>
      </c>
      <c r="C64" t="s">
        <v>21</v>
      </c>
      <c r="D64" t="s">
        <v>10</v>
      </c>
      <c r="E64">
        <v>2</v>
      </c>
      <c r="F64" s="2">
        <v>11.02</v>
      </c>
      <c r="G64" s="2">
        <v>1.98</v>
      </c>
    </row>
    <row r="65" spans="1:7" x14ac:dyDescent="0.25">
      <c r="A65" t="s">
        <v>11</v>
      </c>
      <c r="B65" t="s">
        <v>22</v>
      </c>
      <c r="C65" t="s">
        <v>21</v>
      </c>
      <c r="D65" t="s">
        <v>10</v>
      </c>
      <c r="E65">
        <v>4</v>
      </c>
      <c r="F65" s="2">
        <v>18.29</v>
      </c>
      <c r="G65" s="2">
        <v>3.76</v>
      </c>
    </row>
    <row r="66" spans="1:7" x14ac:dyDescent="0.25">
      <c r="A66" t="s">
        <v>11</v>
      </c>
      <c r="B66" t="s">
        <v>8</v>
      </c>
      <c r="C66" t="s">
        <v>21</v>
      </c>
      <c r="D66" t="s">
        <v>10</v>
      </c>
      <c r="E66">
        <v>3</v>
      </c>
      <c r="F66" s="2">
        <v>17.59</v>
      </c>
      <c r="G66" s="2">
        <v>2.64</v>
      </c>
    </row>
    <row r="67" spans="1:7" x14ac:dyDescent="0.25">
      <c r="A67" t="s">
        <v>11</v>
      </c>
      <c r="B67" t="s">
        <v>8</v>
      </c>
      <c r="C67" t="s">
        <v>21</v>
      </c>
      <c r="D67" t="s">
        <v>10</v>
      </c>
      <c r="E67">
        <v>3</v>
      </c>
      <c r="F67" s="2">
        <v>20.079999999999998</v>
      </c>
      <c r="G67" s="2">
        <v>3.15</v>
      </c>
    </row>
    <row r="68" spans="1:7" x14ac:dyDescent="0.25">
      <c r="A68" t="s">
        <v>7</v>
      </c>
      <c r="B68" t="s">
        <v>8</v>
      </c>
      <c r="C68" t="s">
        <v>21</v>
      </c>
      <c r="D68" t="s">
        <v>10</v>
      </c>
      <c r="E68">
        <v>2</v>
      </c>
      <c r="F68" s="2">
        <v>16.45</v>
      </c>
      <c r="G68" s="2">
        <v>2.4700000000000002</v>
      </c>
    </row>
    <row r="69" spans="1:7" x14ac:dyDescent="0.25">
      <c r="A69" t="s">
        <v>7</v>
      </c>
      <c r="B69" t="s">
        <v>22</v>
      </c>
      <c r="C69" t="s">
        <v>21</v>
      </c>
      <c r="D69" t="s">
        <v>10</v>
      </c>
      <c r="E69">
        <v>1</v>
      </c>
      <c r="F69" s="2">
        <v>3.07</v>
      </c>
      <c r="G69" s="2">
        <v>1</v>
      </c>
    </row>
    <row r="70" spans="1:7" x14ac:dyDescent="0.25">
      <c r="A70" t="s">
        <v>11</v>
      </c>
      <c r="B70" t="s">
        <v>8</v>
      </c>
      <c r="C70" t="s">
        <v>21</v>
      </c>
      <c r="D70" t="s">
        <v>10</v>
      </c>
      <c r="E70">
        <v>2</v>
      </c>
      <c r="F70" s="2">
        <v>20.23</v>
      </c>
      <c r="G70" s="2">
        <v>2.0099999999999998</v>
      </c>
    </row>
    <row r="71" spans="1:7" x14ac:dyDescent="0.25">
      <c r="A71" t="s">
        <v>11</v>
      </c>
      <c r="B71" t="s">
        <v>22</v>
      </c>
      <c r="C71" t="s">
        <v>21</v>
      </c>
      <c r="D71" t="s">
        <v>10</v>
      </c>
      <c r="E71">
        <v>2</v>
      </c>
      <c r="F71" s="2">
        <v>15.01</v>
      </c>
      <c r="G71" s="2">
        <v>2.09</v>
      </c>
    </row>
    <row r="72" spans="1:7" x14ac:dyDescent="0.25">
      <c r="A72" t="s">
        <v>11</v>
      </c>
      <c r="B72" t="s">
        <v>8</v>
      </c>
      <c r="C72" t="s">
        <v>21</v>
      </c>
      <c r="D72" t="s">
        <v>10</v>
      </c>
      <c r="E72">
        <v>2</v>
      </c>
      <c r="F72" s="2">
        <v>12.02</v>
      </c>
      <c r="G72" s="2">
        <v>1.97</v>
      </c>
    </row>
    <row r="73" spans="1:7" x14ac:dyDescent="0.25">
      <c r="A73" t="s">
        <v>7</v>
      </c>
      <c r="B73" t="s">
        <v>8</v>
      </c>
      <c r="C73" t="s">
        <v>21</v>
      </c>
      <c r="D73" t="s">
        <v>10</v>
      </c>
      <c r="E73">
        <v>3</v>
      </c>
      <c r="F73" s="2">
        <v>17.07</v>
      </c>
      <c r="G73" s="2">
        <v>3</v>
      </c>
    </row>
    <row r="74" spans="1:7" x14ac:dyDescent="0.25">
      <c r="A74" t="s">
        <v>7</v>
      </c>
      <c r="B74" t="s">
        <v>22</v>
      </c>
      <c r="C74" t="s">
        <v>21</v>
      </c>
      <c r="D74" t="s">
        <v>10</v>
      </c>
      <c r="E74">
        <v>2</v>
      </c>
      <c r="F74" s="2">
        <v>26.86</v>
      </c>
      <c r="G74" s="2">
        <v>3.14</v>
      </c>
    </row>
    <row r="75" spans="1:7" x14ac:dyDescent="0.25">
      <c r="A75" t="s">
        <v>7</v>
      </c>
      <c r="B75" t="s">
        <v>22</v>
      </c>
      <c r="C75" t="s">
        <v>21</v>
      </c>
      <c r="D75" t="s">
        <v>10</v>
      </c>
      <c r="E75">
        <v>2</v>
      </c>
      <c r="F75" s="2">
        <v>25.28</v>
      </c>
      <c r="G75" s="2">
        <v>5</v>
      </c>
    </row>
    <row r="76" spans="1:7" x14ac:dyDescent="0.25">
      <c r="A76" t="s">
        <v>7</v>
      </c>
      <c r="B76" t="s">
        <v>8</v>
      </c>
      <c r="C76" t="s">
        <v>21</v>
      </c>
      <c r="D76" t="s">
        <v>10</v>
      </c>
      <c r="E76">
        <v>2</v>
      </c>
      <c r="F76" s="2">
        <v>14.73</v>
      </c>
      <c r="G76" s="2">
        <v>2.2000000000000002</v>
      </c>
    </row>
    <row r="77" spans="1:7" x14ac:dyDescent="0.25">
      <c r="A77" t="s">
        <v>11</v>
      </c>
      <c r="B77" t="s">
        <v>8</v>
      </c>
      <c r="C77" t="s">
        <v>21</v>
      </c>
      <c r="D77" t="s">
        <v>10</v>
      </c>
      <c r="E77">
        <v>2</v>
      </c>
      <c r="F77" s="2">
        <v>10.51</v>
      </c>
      <c r="G77" s="2">
        <v>1.25</v>
      </c>
    </row>
    <row r="78" spans="1:7" x14ac:dyDescent="0.25">
      <c r="A78" t="s">
        <v>11</v>
      </c>
      <c r="B78" t="s">
        <v>22</v>
      </c>
      <c r="C78" t="s">
        <v>21</v>
      </c>
      <c r="D78" t="s">
        <v>10</v>
      </c>
      <c r="E78">
        <v>2</v>
      </c>
      <c r="F78" s="2">
        <v>17.920000000000002</v>
      </c>
      <c r="G78" s="2">
        <v>3.08</v>
      </c>
    </row>
    <row r="79" spans="1:7" x14ac:dyDescent="0.25">
      <c r="A79" t="s">
        <v>11</v>
      </c>
      <c r="B79" t="s">
        <v>8</v>
      </c>
      <c r="C79" t="s">
        <v>23</v>
      </c>
      <c r="D79" t="s">
        <v>24</v>
      </c>
      <c r="E79">
        <v>4</v>
      </c>
      <c r="F79" s="2">
        <v>27.2</v>
      </c>
      <c r="G79" s="2">
        <v>4</v>
      </c>
    </row>
    <row r="80" spans="1:7" x14ac:dyDescent="0.25">
      <c r="A80" t="s">
        <v>11</v>
      </c>
      <c r="B80" t="s">
        <v>8</v>
      </c>
      <c r="C80" t="s">
        <v>23</v>
      </c>
      <c r="D80" t="s">
        <v>24</v>
      </c>
      <c r="E80">
        <v>2</v>
      </c>
      <c r="F80" s="2">
        <v>22.76</v>
      </c>
      <c r="G80" s="2">
        <v>3</v>
      </c>
    </row>
    <row r="81" spans="1:7" x14ac:dyDescent="0.25">
      <c r="A81" t="s">
        <v>11</v>
      </c>
      <c r="B81" t="s">
        <v>8</v>
      </c>
      <c r="C81" t="s">
        <v>23</v>
      </c>
      <c r="D81" t="s">
        <v>24</v>
      </c>
      <c r="E81">
        <v>2</v>
      </c>
      <c r="F81" s="2">
        <v>17.29</v>
      </c>
      <c r="G81" s="2">
        <v>2.71</v>
      </c>
    </row>
    <row r="82" spans="1:7" x14ac:dyDescent="0.25">
      <c r="A82" t="s">
        <v>11</v>
      </c>
      <c r="B82" t="s">
        <v>22</v>
      </c>
      <c r="C82" t="s">
        <v>23</v>
      </c>
      <c r="D82" t="s">
        <v>24</v>
      </c>
      <c r="E82">
        <v>2</v>
      </c>
      <c r="F82" s="2">
        <v>19.440000000000001</v>
      </c>
      <c r="G82" s="2">
        <v>3</v>
      </c>
    </row>
    <row r="83" spans="1:7" x14ac:dyDescent="0.25">
      <c r="A83" t="s">
        <v>11</v>
      </c>
      <c r="B83" t="s">
        <v>8</v>
      </c>
      <c r="C83" t="s">
        <v>23</v>
      </c>
      <c r="D83" t="s">
        <v>24</v>
      </c>
      <c r="E83">
        <v>2</v>
      </c>
      <c r="F83" s="2">
        <v>16.66</v>
      </c>
      <c r="G83" s="2">
        <v>3.4</v>
      </c>
    </row>
    <row r="84" spans="1:7" x14ac:dyDescent="0.25">
      <c r="A84" t="s">
        <v>7</v>
      </c>
      <c r="B84" t="s">
        <v>8</v>
      </c>
      <c r="C84" t="s">
        <v>23</v>
      </c>
      <c r="D84" t="s">
        <v>24</v>
      </c>
      <c r="E84">
        <v>1</v>
      </c>
      <c r="F84" s="2">
        <v>10.07</v>
      </c>
      <c r="G84" s="2">
        <v>1.83</v>
      </c>
    </row>
    <row r="85" spans="1:7" x14ac:dyDescent="0.25">
      <c r="A85" t="s">
        <v>11</v>
      </c>
      <c r="B85" t="s">
        <v>22</v>
      </c>
      <c r="C85" t="s">
        <v>23</v>
      </c>
      <c r="D85" t="s">
        <v>24</v>
      </c>
      <c r="E85">
        <v>2</v>
      </c>
      <c r="F85" s="2">
        <v>32.68</v>
      </c>
      <c r="G85" s="2">
        <v>5</v>
      </c>
    </row>
    <row r="86" spans="1:7" x14ac:dyDescent="0.25">
      <c r="A86" t="s">
        <v>11</v>
      </c>
      <c r="B86" t="s">
        <v>8</v>
      </c>
      <c r="C86" t="s">
        <v>23</v>
      </c>
      <c r="D86" t="s">
        <v>24</v>
      </c>
      <c r="E86">
        <v>2</v>
      </c>
      <c r="F86" s="2">
        <v>15.98</v>
      </c>
      <c r="G86" s="2">
        <v>2.0299999999999998</v>
      </c>
    </row>
    <row r="87" spans="1:7" x14ac:dyDescent="0.25">
      <c r="A87" t="s">
        <v>7</v>
      </c>
      <c r="B87" t="s">
        <v>8</v>
      </c>
      <c r="C87" t="s">
        <v>23</v>
      </c>
      <c r="D87" t="s">
        <v>24</v>
      </c>
      <c r="E87">
        <v>4</v>
      </c>
      <c r="F87" s="2">
        <v>34.83</v>
      </c>
      <c r="G87" s="2">
        <v>5.17</v>
      </c>
    </row>
    <row r="88" spans="1:7" x14ac:dyDescent="0.25">
      <c r="A88" t="s">
        <v>11</v>
      </c>
      <c r="B88" t="s">
        <v>8</v>
      </c>
      <c r="C88" t="s">
        <v>23</v>
      </c>
      <c r="D88" t="s">
        <v>24</v>
      </c>
      <c r="E88">
        <v>2</v>
      </c>
      <c r="F88" s="2">
        <v>13.03</v>
      </c>
      <c r="G88" s="2">
        <v>2</v>
      </c>
    </row>
    <row r="89" spans="1:7" x14ac:dyDescent="0.25">
      <c r="A89" t="s">
        <v>11</v>
      </c>
      <c r="B89" t="s">
        <v>8</v>
      </c>
      <c r="C89" t="s">
        <v>23</v>
      </c>
      <c r="D89" t="s">
        <v>24</v>
      </c>
      <c r="E89">
        <v>2</v>
      </c>
      <c r="F89" s="2">
        <v>18.28</v>
      </c>
      <c r="G89" s="2">
        <v>4</v>
      </c>
    </row>
    <row r="90" spans="1:7" x14ac:dyDescent="0.25">
      <c r="A90" t="s">
        <v>11</v>
      </c>
      <c r="B90" t="s">
        <v>8</v>
      </c>
      <c r="C90" t="s">
        <v>23</v>
      </c>
      <c r="D90" t="s">
        <v>24</v>
      </c>
      <c r="E90">
        <v>2</v>
      </c>
      <c r="F90" s="2">
        <v>24.71</v>
      </c>
      <c r="G90" s="2">
        <v>5.85</v>
      </c>
    </row>
    <row r="91" spans="1:7" x14ac:dyDescent="0.25">
      <c r="A91" t="s">
        <v>11</v>
      </c>
      <c r="B91" t="s">
        <v>8</v>
      </c>
      <c r="C91" t="s">
        <v>23</v>
      </c>
      <c r="D91" t="s">
        <v>24</v>
      </c>
      <c r="E91">
        <v>2</v>
      </c>
      <c r="F91" s="2">
        <v>21.16</v>
      </c>
      <c r="G91" s="2">
        <v>3</v>
      </c>
    </row>
    <row r="92" spans="1:7" x14ac:dyDescent="0.25">
      <c r="A92" t="s">
        <v>11</v>
      </c>
      <c r="B92" t="s">
        <v>22</v>
      </c>
      <c r="C92" t="s">
        <v>25</v>
      </c>
      <c r="D92" t="s">
        <v>10</v>
      </c>
      <c r="E92">
        <v>2</v>
      </c>
      <c r="F92" s="2">
        <v>28.97</v>
      </c>
      <c r="G92" s="2">
        <v>3</v>
      </c>
    </row>
    <row r="93" spans="1:7" x14ac:dyDescent="0.25">
      <c r="A93" t="s">
        <v>11</v>
      </c>
      <c r="B93" t="s">
        <v>8</v>
      </c>
      <c r="C93" t="s">
        <v>25</v>
      </c>
      <c r="D93" t="s">
        <v>10</v>
      </c>
      <c r="E93">
        <v>2</v>
      </c>
      <c r="F93" s="2">
        <v>22.49</v>
      </c>
      <c r="G93" s="2">
        <v>3.5</v>
      </c>
    </row>
    <row r="94" spans="1:7" x14ac:dyDescent="0.25">
      <c r="A94" t="s">
        <v>7</v>
      </c>
      <c r="B94" t="s">
        <v>22</v>
      </c>
      <c r="C94" t="s">
        <v>25</v>
      </c>
      <c r="D94" t="s">
        <v>10</v>
      </c>
      <c r="E94">
        <v>2</v>
      </c>
      <c r="F94" s="2">
        <v>5.75</v>
      </c>
      <c r="G94" s="2">
        <v>1</v>
      </c>
    </row>
    <row r="95" spans="1:7" x14ac:dyDescent="0.25">
      <c r="A95" t="s">
        <v>7</v>
      </c>
      <c r="B95" t="s">
        <v>22</v>
      </c>
      <c r="C95" t="s">
        <v>25</v>
      </c>
      <c r="D95" t="s">
        <v>10</v>
      </c>
      <c r="E95">
        <v>2</v>
      </c>
      <c r="F95" s="2">
        <v>16.32</v>
      </c>
      <c r="G95" s="2">
        <v>4.3</v>
      </c>
    </row>
    <row r="96" spans="1:7" x14ac:dyDescent="0.25">
      <c r="A96" t="s">
        <v>7</v>
      </c>
      <c r="B96" t="s">
        <v>8</v>
      </c>
      <c r="C96" t="s">
        <v>25</v>
      </c>
      <c r="D96" t="s">
        <v>10</v>
      </c>
      <c r="E96">
        <v>2</v>
      </c>
      <c r="F96" s="2">
        <v>22.75</v>
      </c>
      <c r="G96" s="2">
        <v>3.25</v>
      </c>
    </row>
    <row r="97" spans="1:17" x14ac:dyDescent="0.25">
      <c r="A97" t="s">
        <v>11</v>
      </c>
      <c r="B97" t="s">
        <v>22</v>
      </c>
      <c r="C97" t="s">
        <v>25</v>
      </c>
      <c r="D97" t="s">
        <v>10</v>
      </c>
      <c r="E97">
        <v>4</v>
      </c>
      <c r="F97" s="2">
        <v>40.17</v>
      </c>
      <c r="G97" s="2">
        <v>4.7300000000000004</v>
      </c>
    </row>
    <row r="98" spans="1:17" x14ac:dyDescent="0.25">
      <c r="A98" t="s">
        <v>11</v>
      </c>
      <c r="B98" t="s">
        <v>22</v>
      </c>
      <c r="C98" t="s">
        <v>25</v>
      </c>
      <c r="D98" t="s">
        <v>10</v>
      </c>
      <c r="E98">
        <v>2</v>
      </c>
      <c r="F98" s="2">
        <v>27.28</v>
      </c>
      <c r="G98" s="2">
        <v>4</v>
      </c>
    </row>
    <row r="99" spans="1:17" x14ac:dyDescent="0.25">
      <c r="A99" t="s">
        <v>11</v>
      </c>
      <c r="B99" t="s">
        <v>22</v>
      </c>
      <c r="C99" t="s">
        <v>25</v>
      </c>
      <c r="D99" t="s">
        <v>10</v>
      </c>
      <c r="E99">
        <v>2</v>
      </c>
      <c r="F99" s="2">
        <v>12.03</v>
      </c>
      <c r="G99" s="2">
        <v>1.5</v>
      </c>
    </row>
    <row r="100" spans="1:17" x14ac:dyDescent="0.25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 s="2">
        <v>21.01</v>
      </c>
      <c r="G100" s="2">
        <v>3</v>
      </c>
    </row>
    <row r="101" spans="1:17" x14ac:dyDescent="0.25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 s="2">
        <v>12.46</v>
      </c>
      <c r="G101" s="2">
        <v>1.5</v>
      </c>
    </row>
    <row r="102" spans="1:17" x14ac:dyDescent="0.25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 s="2">
        <v>11.35</v>
      </c>
      <c r="G102" s="2">
        <v>2.5</v>
      </c>
    </row>
    <row r="103" spans="1:17" x14ac:dyDescent="0.25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 s="2">
        <v>15.38</v>
      </c>
      <c r="G103" s="2">
        <v>3</v>
      </c>
      <c r="Q103" t="s">
        <v>58</v>
      </c>
    </row>
    <row r="104" spans="1:17" x14ac:dyDescent="0.25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 s="2">
        <v>44.3</v>
      </c>
      <c r="G104" s="2">
        <v>2.5</v>
      </c>
    </row>
    <row r="105" spans="1:17" x14ac:dyDescent="0.25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 s="2">
        <v>22.42</v>
      </c>
      <c r="G105" s="2">
        <v>3.48</v>
      </c>
    </row>
    <row r="106" spans="1:17" x14ac:dyDescent="0.25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 s="2">
        <v>20.92</v>
      </c>
      <c r="G106" s="2">
        <v>4.08</v>
      </c>
    </row>
    <row r="107" spans="1:17" x14ac:dyDescent="0.25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 s="2">
        <v>15.36</v>
      </c>
      <c r="G107" s="2">
        <v>1.64</v>
      </c>
    </row>
    <row r="108" spans="1:17" x14ac:dyDescent="0.25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 s="2">
        <v>20.49</v>
      </c>
      <c r="G108" s="2">
        <v>4.0599999999999996</v>
      </c>
    </row>
    <row r="109" spans="1:17" x14ac:dyDescent="0.25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 s="2">
        <v>25.21</v>
      </c>
      <c r="G109" s="2">
        <v>4.29</v>
      </c>
    </row>
    <row r="110" spans="1:17" x14ac:dyDescent="0.25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 s="2">
        <v>18.239999999999998</v>
      </c>
      <c r="G110" s="2">
        <v>3.76</v>
      </c>
    </row>
    <row r="111" spans="1:17" x14ac:dyDescent="0.25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 s="2">
        <v>14.31</v>
      </c>
      <c r="G111" s="2">
        <v>4</v>
      </c>
    </row>
    <row r="112" spans="1:17" x14ac:dyDescent="0.25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 s="2">
        <v>14</v>
      </c>
      <c r="G112" s="2">
        <v>3</v>
      </c>
    </row>
    <row r="113" spans="1:7" x14ac:dyDescent="0.25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 s="2">
        <v>7.25</v>
      </c>
      <c r="G113" s="2">
        <v>1</v>
      </c>
    </row>
    <row r="114" spans="1:7" x14ac:dyDescent="0.25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 s="2">
        <v>38.07</v>
      </c>
      <c r="G114" s="2">
        <v>4</v>
      </c>
    </row>
    <row r="115" spans="1:7" x14ac:dyDescent="0.25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 s="2">
        <v>23.95</v>
      </c>
      <c r="G115" s="2">
        <v>2.5499999999999998</v>
      </c>
    </row>
    <row r="116" spans="1:7" x14ac:dyDescent="0.25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 s="2">
        <v>25.71</v>
      </c>
      <c r="G116" s="2">
        <v>4</v>
      </c>
    </row>
    <row r="117" spans="1:7" x14ac:dyDescent="0.25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 s="2">
        <v>17.309999999999999</v>
      </c>
      <c r="G117" s="2">
        <v>3.5</v>
      </c>
    </row>
    <row r="118" spans="1:7" x14ac:dyDescent="0.25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 s="2">
        <v>29.93</v>
      </c>
      <c r="G118" s="2">
        <v>5.07</v>
      </c>
    </row>
    <row r="119" spans="1:7" x14ac:dyDescent="0.25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 s="2">
        <v>10.65</v>
      </c>
      <c r="G119" s="2">
        <v>1.5</v>
      </c>
    </row>
    <row r="120" spans="1:7" x14ac:dyDescent="0.25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 s="2">
        <v>12.43</v>
      </c>
      <c r="G120" s="2">
        <v>1.8</v>
      </c>
    </row>
    <row r="121" spans="1:7" x14ac:dyDescent="0.25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 s="2">
        <v>24.08</v>
      </c>
      <c r="G121" s="2">
        <v>2.92</v>
      </c>
    </row>
    <row r="122" spans="1:7" x14ac:dyDescent="0.25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 s="2">
        <v>11.69</v>
      </c>
      <c r="G122" s="2">
        <v>2.31</v>
      </c>
    </row>
    <row r="123" spans="1:7" x14ac:dyDescent="0.25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 s="2">
        <v>13.42</v>
      </c>
      <c r="G123" s="2">
        <v>1.68</v>
      </c>
    </row>
    <row r="124" spans="1:7" x14ac:dyDescent="0.25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 s="2">
        <v>14.26</v>
      </c>
      <c r="G124" s="2">
        <v>2.5</v>
      </c>
    </row>
    <row r="125" spans="1:7" x14ac:dyDescent="0.25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 s="2">
        <v>15.95</v>
      </c>
      <c r="G125" s="2">
        <v>2</v>
      </c>
    </row>
    <row r="126" spans="1:7" x14ac:dyDescent="0.25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 s="2">
        <v>12.48</v>
      </c>
      <c r="G126" s="2">
        <v>2.52</v>
      </c>
    </row>
    <row r="127" spans="1:7" x14ac:dyDescent="0.25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 s="2">
        <v>29.8</v>
      </c>
      <c r="G127" s="2">
        <v>4.2</v>
      </c>
    </row>
    <row r="128" spans="1:7" x14ac:dyDescent="0.25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 s="2">
        <v>8.52</v>
      </c>
      <c r="G128" s="2">
        <v>1.48</v>
      </c>
    </row>
    <row r="129" spans="1:7" x14ac:dyDescent="0.25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 s="2">
        <v>14.52</v>
      </c>
      <c r="G129" s="2">
        <v>2</v>
      </c>
    </row>
    <row r="130" spans="1:7" x14ac:dyDescent="0.25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 s="2">
        <v>11.38</v>
      </c>
      <c r="G130" s="2">
        <v>2</v>
      </c>
    </row>
    <row r="131" spans="1:7" x14ac:dyDescent="0.25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 s="2">
        <v>22.82</v>
      </c>
      <c r="G131" s="2">
        <v>2.1800000000000002</v>
      </c>
    </row>
    <row r="132" spans="1:7" x14ac:dyDescent="0.25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 s="2">
        <v>19.079999999999998</v>
      </c>
      <c r="G132" s="2">
        <v>1.5</v>
      </c>
    </row>
    <row r="133" spans="1:7" x14ac:dyDescent="0.25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 s="2">
        <v>20.27</v>
      </c>
      <c r="G133" s="2">
        <v>2.83</v>
      </c>
    </row>
    <row r="134" spans="1:7" x14ac:dyDescent="0.25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 s="2">
        <v>11.17</v>
      </c>
      <c r="G134" s="2">
        <v>1.5</v>
      </c>
    </row>
    <row r="135" spans="1:7" x14ac:dyDescent="0.25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 s="2">
        <v>12.26</v>
      </c>
      <c r="G135" s="2">
        <v>2</v>
      </c>
    </row>
    <row r="136" spans="1:7" x14ac:dyDescent="0.25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 s="2">
        <v>18.260000000000002</v>
      </c>
      <c r="G136" s="2">
        <v>3.25</v>
      </c>
    </row>
    <row r="137" spans="1:7" x14ac:dyDescent="0.25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 s="2">
        <v>8.51</v>
      </c>
      <c r="G137" s="2">
        <v>1.25</v>
      </c>
    </row>
    <row r="138" spans="1:7" x14ac:dyDescent="0.25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 s="2">
        <v>10.33</v>
      </c>
      <c r="G138" s="2">
        <v>2</v>
      </c>
    </row>
    <row r="139" spans="1:7" x14ac:dyDescent="0.25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 s="2">
        <v>14.15</v>
      </c>
      <c r="G139" s="2">
        <v>2</v>
      </c>
    </row>
    <row r="140" spans="1:7" x14ac:dyDescent="0.25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 s="2">
        <v>16</v>
      </c>
      <c r="G140" s="2">
        <v>2</v>
      </c>
    </row>
    <row r="141" spans="1:7" x14ac:dyDescent="0.25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 s="2">
        <v>13.16</v>
      </c>
      <c r="G141" s="2">
        <v>2.75</v>
      </c>
    </row>
    <row r="142" spans="1:7" x14ac:dyDescent="0.25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 s="2">
        <v>17.47</v>
      </c>
      <c r="G142" s="2">
        <v>3.5</v>
      </c>
    </row>
    <row r="143" spans="1:7" x14ac:dyDescent="0.25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 s="2">
        <v>34.299999999999997</v>
      </c>
      <c r="G143" s="2">
        <v>6.7</v>
      </c>
    </row>
    <row r="144" spans="1:7" x14ac:dyDescent="0.25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 s="2">
        <v>41.19</v>
      </c>
      <c r="G144" s="2">
        <v>5</v>
      </c>
    </row>
    <row r="145" spans="1:7" x14ac:dyDescent="0.25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 s="2">
        <v>27.05</v>
      </c>
      <c r="G145" s="2">
        <v>5</v>
      </c>
    </row>
    <row r="146" spans="1:7" x14ac:dyDescent="0.25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 s="2">
        <v>16.43</v>
      </c>
      <c r="G146" s="2">
        <v>2.2999999999999998</v>
      </c>
    </row>
    <row r="147" spans="1:7" x14ac:dyDescent="0.25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 s="2">
        <v>8.35</v>
      </c>
      <c r="G147" s="2">
        <v>1.5</v>
      </c>
    </row>
    <row r="148" spans="1:7" x14ac:dyDescent="0.25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 s="2">
        <v>18.64</v>
      </c>
      <c r="G148" s="2">
        <v>1.36</v>
      </c>
    </row>
    <row r="149" spans="1:7" x14ac:dyDescent="0.25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 s="2">
        <v>11.87</v>
      </c>
      <c r="G149" s="2">
        <v>1.63</v>
      </c>
    </row>
    <row r="150" spans="1:7" x14ac:dyDescent="0.25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 s="2">
        <v>9.7799999999999994</v>
      </c>
      <c r="G150" s="2">
        <v>1.73</v>
      </c>
    </row>
    <row r="151" spans="1:7" x14ac:dyDescent="0.25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 s="2">
        <v>7.51</v>
      </c>
      <c r="G151" s="2">
        <v>2</v>
      </c>
    </row>
    <row r="152" spans="1:7" x14ac:dyDescent="0.25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 s="2">
        <v>14.07</v>
      </c>
      <c r="G152" s="2">
        <v>2.5</v>
      </c>
    </row>
    <row r="153" spans="1:7" x14ac:dyDescent="0.25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 s="2">
        <v>13.13</v>
      </c>
      <c r="G153" s="2">
        <v>2</v>
      </c>
    </row>
    <row r="154" spans="1:7" x14ac:dyDescent="0.25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 s="2">
        <v>17.260000000000002</v>
      </c>
      <c r="G154" s="2">
        <v>2.74</v>
      </c>
    </row>
    <row r="155" spans="1:7" x14ac:dyDescent="0.25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 s="2">
        <v>24.55</v>
      </c>
      <c r="G155" s="2">
        <v>2</v>
      </c>
    </row>
    <row r="156" spans="1:7" x14ac:dyDescent="0.25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 s="2">
        <v>19.77</v>
      </c>
      <c r="G156" s="2">
        <v>2</v>
      </c>
    </row>
    <row r="157" spans="1:7" x14ac:dyDescent="0.25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 s="2">
        <v>29.85</v>
      </c>
      <c r="G157" s="2">
        <v>5.14</v>
      </c>
    </row>
    <row r="158" spans="1:7" x14ac:dyDescent="0.25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 s="2">
        <v>48.17</v>
      </c>
      <c r="G158" s="2">
        <v>5</v>
      </c>
    </row>
    <row r="159" spans="1:7" x14ac:dyDescent="0.25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 s="2">
        <v>25</v>
      </c>
      <c r="G159" s="2">
        <v>3.75</v>
      </c>
    </row>
    <row r="160" spans="1:7" x14ac:dyDescent="0.25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 s="2">
        <v>13.39</v>
      </c>
      <c r="G160" s="2">
        <v>2.61</v>
      </c>
    </row>
    <row r="161" spans="1:7" x14ac:dyDescent="0.25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 s="2">
        <v>16.489999999999998</v>
      </c>
      <c r="G161" s="2">
        <v>2</v>
      </c>
    </row>
    <row r="162" spans="1:7" x14ac:dyDescent="0.25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 s="2">
        <v>21.5</v>
      </c>
      <c r="G162" s="2">
        <v>3.5</v>
      </c>
    </row>
    <row r="163" spans="1:7" x14ac:dyDescent="0.25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 s="2">
        <v>12.66</v>
      </c>
      <c r="G163" s="2">
        <v>2.5</v>
      </c>
    </row>
    <row r="164" spans="1:7" x14ac:dyDescent="0.25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 s="2">
        <v>16.21</v>
      </c>
      <c r="G164" s="2">
        <v>2</v>
      </c>
    </row>
    <row r="165" spans="1:7" x14ac:dyDescent="0.25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 s="2">
        <v>13.81</v>
      </c>
      <c r="G165" s="2">
        <v>2</v>
      </c>
    </row>
    <row r="166" spans="1:7" x14ac:dyDescent="0.25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 s="2">
        <v>17.510000000000002</v>
      </c>
      <c r="G166" s="2">
        <v>3</v>
      </c>
    </row>
    <row r="167" spans="1:7" x14ac:dyDescent="0.25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 s="2">
        <v>24.52</v>
      </c>
      <c r="G167" s="2">
        <v>3.48</v>
      </c>
    </row>
    <row r="168" spans="1:7" x14ac:dyDescent="0.25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 s="2">
        <v>20.76</v>
      </c>
      <c r="G168" s="2">
        <v>2.2400000000000002</v>
      </c>
    </row>
    <row r="169" spans="1:7" x14ac:dyDescent="0.25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 s="2">
        <v>31.71</v>
      </c>
      <c r="G169" s="2">
        <v>4.5</v>
      </c>
    </row>
    <row r="170" spans="1:7" x14ac:dyDescent="0.25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 s="2">
        <v>10.59</v>
      </c>
      <c r="G170" s="2">
        <v>1.61</v>
      </c>
    </row>
    <row r="171" spans="1:7" x14ac:dyDescent="0.25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 s="2">
        <v>10.63</v>
      </c>
      <c r="G171" s="2">
        <v>2</v>
      </c>
    </row>
    <row r="172" spans="1:7" x14ac:dyDescent="0.25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 s="2">
        <v>50.81</v>
      </c>
      <c r="G172" s="2">
        <v>10</v>
      </c>
    </row>
    <row r="173" spans="1:7" x14ac:dyDescent="0.25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 s="2">
        <v>15.81</v>
      </c>
      <c r="G173" s="2">
        <v>3.16</v>
      </c>
    </row>
    <row r="174" spans="1:7" x14ac:dyDescent="0.25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 s="2">
        <v>7.25</v>
      </c>
      <c r="G174" s="2">
        <v>5.15</v>
      </c>
    </row>
    <row r="175" spans="1:7" x14ac:dyDescent="0.25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 s="2">
        <v>31.85</v>
      </c>
      <c r="G175" s="2">
        <v>3.18</v>
      </c>
    </row>
    <row r="176" spans="1:7" x14ac:dyDescent="0.25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 s="2">
        <v>16.82</v>
      </c>
      <c r="G176" s="2">
        <v>4</v>
      </c>
    </row>
    <row r="177" spans="1:7" x14ac:dyDescent="0.25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 s="2">
        <v>32.9</v>
      </c>
      <c r="G177" s="2">
        <v>3.11</v>
      </c>
    </row>
    <row r="178" spans="1:7" x14ac:dyDescent="0.25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 s="2">
        <v>17.89</v>
      </c>
      <c r="G178" s="2">
        <v>2</v>
      </c>
    </row>
    <row r="179" spans="1:7" x14ac:dyDescent="0.25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 s="2">
        <v>14.48</v>
      </c>
      <c r="G179" s="2">
        <v>2</v>
      </c>
    </row>
    <row r="180" spans="1:7" x14ac:dyDescent="0.25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 s="2">
        <v>9.6</v>
      </c>
      <c r="G180" s="2">
        <v>4</v>
      </c>
    </row>
    <row r="181" spans="1:7" x14ac:dyDescent="0.25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 s="2">
        <v>34.630000000000003</v>
      </c>
      <c r="G181" s="2">
        <v>3.55</v>
      </c>
    </row>
    <row r="182" spans="1:7" x14ac:dyDescent="0.25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 s="2">
        <v>34.65</v>
      </c>
      <c r="G182" s="2">
        <v>3.68</v>
      </c>
    </row>
    <row r="183" spans="1:7" x14ac:dyDescent="0.25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 s="2">
        <v>23.33</v>
      </c>
      <c r="G183" s="2">
        <v>5.65</v>
      </c>
    </row>
    <row r="184" spans="1:7" x14ac:dyDescent="0.25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 s="2">
        <v>45.35</v>
      </c>
      <c r="G184" s="2">
        <v>3.5</v>
      </c>
    </row>
    <row r="185" spans="1:7" x14ac:dyDescent="0.25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 s="2">
        <v>23.17</v>
      </c>
      <c r="G185" s="2">
        <v>6.5</v>
      </c>
    </row>
    <row r="186" spans="1:7" x14ac:dyDescent="0.25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 s="2">
        <v>40.549999999999997</v>
      </c>
      <c r="G186" s="2">
        <v>3</v>
      </c>
    </row>
    <row r="187" spans="1:7" x14ac:dyDescent="0.25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 s="2">
        <v>20.69</v>
      </c>
      <c r="G187" s="2">
        <v>5</v>
      </c>
    </row>
    <row r="188" spans="1:7" x14ac:dyDescent="0.25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 s="2">
        <v>20.9</v>
      </c>
      <c r="G188" s="2">
        <v>3.5</v>
      </c>
    </row>
    <row r="189" spans="1:7" x14ac:dyDescent="0.25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 s="2">
        <v>30.46</v>
      </c>
      <c r="G189" s="2">
        <v>2</v>
      </c>
    </row>
    <row r="190" spans="1:7" x14ac:dyDescent="0.25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 s="2">
        <v>18.149999999999999</v>
      </c>
      <c r="G190" s="2">
        <v>3.5</v>
      </c>
    </row>
    <row r="191" spans="1:7" x14ac:dyDescent="0.25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 s="2">
        <v>23.1</v>
      </c>
      <c r="G191" s="2">
        <v>4</v>
      </c>
    </row>
    <row r="192" spans="1:7" x14ac:dyDescent="0.25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 s="2">
        <v>15.69</v>
      </c>
      <c r="G192" s="2">
        <v>1.5</v>
      </c>
    </row>
    <row r="193" spans="1:7" x14ac:dyDescent="0.25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 s="2">
        <v>19.809999999999999</v>
      </c>
      <c r="G193" s="2">
        <v>4.1900000000000004</v>
      </c>
    </row>
    <row r="194" spans="1:7" x14ac:dyDescent="0.25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 s="2">
        <v>28.44</v>
      </c>
      <c r="G194" s="2">
        <v>2.56</v>
      </c>
    </row>
    <row r="195" spans="1:7" x14ac:dyDescent="0.25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 s="2">
        <v>15.48</v>
      </c>
      <c r="G195" s="2">
        <v>2.02</v>
      </c>
    </row>
    <row r="196" spans="1:7" x14ac:dyDescent="0.25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 s="2">
        <v>16.579999999999998</v>
      </c>
      <c r="G196" s="2">
        <v>4</v>
      </c>
    </row>
    <row r="197" spans="1:7" x14ac:dyDescent="0.25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 s="2">
        <v>7.56</v>
      </c>
      <c r="G197" s="2">
        <v>1.44</v>
      </c>
    </row>
    <row r="198" spans="1:7" x14ac:dyDescent="0.25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 s="2">
        <v>10.34</v>
      </c>
      <c r="G198" s="2">
        <v>2</v>
      </c>
    </row>
    <row r="199" spans="1:7" x14ac:dyDescent="0.25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 s="2">
        <v>43.11</v>
      </c>
      <c r="G199" s="2">
        <v>5</v>
      </c>
    </row>
    <row r="200" spans="1:7" x14ac:dyDescent="0.25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 s="2">
        <v>13</v>
      </c>
      <c r="G200" s="2">
        <v>2</v>
      </c>
    </row>
    <row r="201" spans="1:7" x14ac:dyDescent="0.25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 s="2">
        <v>13.51</v>
      </c>
      <c r="G201" s="2">
        <v>2</v>
      </c>
    </row>
    <row r="202" spans="1:7" x14ac:dyDescent="0.25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 s="2">
        <v>18.71</v>
      </c>
      <c r="G202" s="2">
        <v>4</v>
      </c>
    </row>
    <row r="203" spans="1:7" x14ac:dyDescent="0.25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 s="2">
        <v>12.74</v>
      </c>
      <c r="G203" s="2">
        <v>2.0099999999999998</v>
      </c>
    </row>
    <row r="204" spans="1:7" x14ac:dyDescent="0.25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 s="2">
        <v>16.399999999999999</v>
      </c>
      <c r="G204" s="2">
        <v>2.5</v>
      </c>
    </row>
    <row r="205" spans="1:7" x14ac:dyDescent="0.25">
      <c r="A205" t="s">
        <v>11</v>
      </c>
      <c r="B205" t="s">
        <v>22</v>
      </c>
      <c r="C205" t="s">
        <v>23</v>
      </c>
      <c r="D205" t="s">
        <v>24</v>
      </c>
      <c r="E205">
        <v>4</v>
      </c>
      <c r="F205" s="2">
        <v>20.53</v>
      </c>
      <c r="G205" s="2">
        <v>4</v>
      </c>
    </row>
    <row r="206" spans="1:7" x14ac:dyDescent="0.25">
      <c r="A206" t="s">
        <v>7</v>
      </c>
      <c r="B206" t="s">
        <v>22</v>
      </c>
      <c r="C206" t="s">
        <v>23</v>
      </c>
      <c r="D206" t="s">
        <v>24</v>
      </c>
      <c r="E206">
        <v>3</v>
      </c>
      <c r="F206" s="2">
        <v>16.47</v>
      </c>
      <c r="G206" s="2">
        <v>3.23</v>
      </c>
    </row>
    <row r="207" spans="1:7" x14ac:dyDescent="0.25">
      <c r="A207" t="s">
        <v>11</v>
      </c>
      <c r="B207" t="s">
        <v>22</v>
      </c>
      <c r="C207" t="s">
        <v>21</v>
      </c>
      <c r="D207" t="s">
        <v>10</v>
      </c>
      <c r="E207">
        <v>3</v>
      </c>
      <c r="F207" s="2">
        <v>26.59</v>
      </c>
      <c r="G207" s="2">
        <v>3.41</v>
      </c>
    </row>
    <row r="208" spans="1:7" x14ac:dyDescent="0.25">
      <c r="A208" t="s">
        <v>11</v>
      </c>
      <c r="B208" t="s">
        <v>22</v>
      </c>
      <c r="C208" t="s">
        <v>21</v>
      </c>
      <c r="D208" t="s">
        <v>10</v>
      </c>
      <c r="E208">
        <v>4</v>
      </c>
      <c r="F208" s="2">
        <v>38.729999999999997</v>
      </c>
      <c r="G208" s="2">
        <v>3</v>
      </c>
    </row>
    <row r="209" spans="1:7" x14ac:dyDescent="0.25">
      <c r="A209" t="s">
        <v>11</v>
      </c>
      <c r="B209" t="s">
        <v>22</v>
      </c>
      <c r="C209" t="s">
        <v>21</v>
      </c>
      <c r="D209" t="s">
        <v>10</v>
      </c>
      <c r="E209">
        <v>2</v>
      </c>
      <c r="F209" s="2">
        <v>24.27</v>
      </c>
      <c r="G209" s="2">
        <v>2.0299999999999998</v>
      </c>
    </row>
    <row r="210" spans="1:7" x14ac:dyDescent="0.25">
      <c r="A210" t="s">
        <v>7</v>
      </c>
      <c r="B210" t="s">
        <v>22</v>
      </c>
      <c r="C210" t="s">
        <v>21</v>
      </c>
      <c r="D210" t="s">
        <v>10</v>
      </c>
      <c r="E210">
        <v>2</v>
      </c>
      <c r="F210" s="2">
        <v>12.76</v>
      </c>
      <c r="G210" s="2">
        <v>2.23</v>
      </c>
    </row>
    <row r="211" spans="1:7" x14ac:dyDescent="0.25">
      <c r="A211" t="s">
        <v>11</v>
      </c>
      <c r="B211" t="s">
        <v>22</v>
      </c>
      <c r="C211" t="s">
        <v>21</v>
      </c>
      <c r="D211" t="s">
        <v>10</v>
      </c>
      <c r="E211">
        <v>3</v>
      </c>
      <c r="F211" s="2">
        <v>30.06</v>
      </c>
      <c r="G211" s="2">
        <v>2</v>
      </c>
    </row>
    <row r="212" spans="1:7" x14ac:dyDescent="0.25">
      <c r="A212" t="s">
        <v>11</v>
      </c>
      <c r="B212" t="s">
        <v>22</v>
      </c>
      <c r="C212" t="s">
        <v>21</v>
      </c>
      <c r="D212" t="s">
        <v>10</v>
      </c>
      <c r="E212">
        <v>4</v>
      </c>
      <c r="F212" s="2">
        <v>25.89</v>
      </c>
      <c r="G212" s="2">
        <v>5.16</v>
      </c>
    </row>
    <row r="213" spans="1:7" x14ac:dyDescent="0.25">
      <c r="A213" t="s">
        <v>11</v>
      </c>
      <c r="B213" t="s">
        <v>8</v>
      </c>
      <c r="C213" t="s">
        <v>21</v>
      </c>
      <c r="D213" t="s">
        <v>10</v>
      </c>
      <c r="E213">
        <v>4</v>
      </c>
      <c r="F213" s="2">
        <v>48.33</v>
      </c>
      <c r="G213" s="2">
        <v>9</v>
      </c>
    </row>
    <row r="214" spans="1:7" x14ac:dyDescent="0.25">
      <c r="A214" t="s">
        <v>7</v>
      </c>
      <c r="B214" t="s">
        <v>22</v>
      </c>
      <c r="C214" t="s">
        <v>21</v>
      </c>
      <c r="D214" t="s">
        <v>10</v>
      </c>
      <c r="E214">
        <v>2</v>
      </c>
      <c r="F214" s="2">
        <v>13.27</v>
      </c>
      <c r="G214" s="2">
        <v>2.5</v>
      </c>
    </row>
    <row r="215" spans="1:7" x14ac:dyDescent="0.25">
      <c r="A215" t="s">
        <v>7</v>
      </c>
      <c r="B215" t="s">
        <v>22</v>
      </c>
      <c r="C215" t="s">
        <v>21</v>
      </c>
      <c r="D215" t="s">
        <v>10</v>
      </c>
      <c r="E215">
        <v>3</v>
      </c>
      <c r="F215" s="2">
        <v>28.17</v>
      </c>
      <c r="G215" s="2">
        <v>6.5</v>
      </c>
    </row>
    <row r="216" spans="1:7" x14ac:dyDescent="0.25">
      <c r="A216" t="s">
        <v>7</v>
      </c>
      <c r="B216" t="s">
        <v>22</v>
      </c>
      <c r="C216" t="s">
        <v>21</v>
      </c>
      <c r="D216" t="s">
        <v>10</v>
      </c>
      <c r="E216">
        <v>2</v>
      </c>
      <c r="F216" s="2">
        <v>12.9</v>
      </c>
      <c r="G216" s="2">
        <v>1.1000000000000001</v>
      </c>
    </row>
    <row r="217" spans="1:7" x14ac:dyDescent="0.25">
      <c r="A217" t="s">
        <v>11</v>
      </c>
      <c r="B217" t="s">
        <v>22</v>
      </c>
      <c r="C217" t="s">
        <v>21</v>
      </c>
      <c r="D217" t="s">
        <v>10</v>
      </c>
      <c r="E217">
        <v>5</v>
      </c>
      <c r="F217" s="2">
        <v>28.15</v>
      </c>
      <c r="G217" s="2">
        <v>3</v>
      </c>
    </row>
    <row r="218" spans="1:7" x14ac:dyDescent="0.25">
      <c r="A218" t="s">
        <v>11</v>
      </c>
      <c r="B218" t="s">
        <v>22</v>
      </c>
      <c r="C218" t="s">
        <v>21</v>
      </c>
      <c r="D218" t="s">
        <v>10</v>
      </c>
      <c r="E218">
        <v>2</v>
      </c>
      <c r="F218" s="2">
        <v>11.59</v>
      </c>
      <c r="G218" s="2">
        <v>1.5</v>
      </c>
    </row>
    <row r="219" spans="1:7" x14ac:dyDescent="0.25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 s="2">
        <v>7.74</v>
      </c>
      <c r="G219" s="2">
        <v>1.44</v>
      </c>
    </row>
    <row r="220" spans="1:7" x14ac:dyDescent="0.25">
      <c r="A220" t="s">
        <v>7</v>
      </c>
      <c r="B220" t="s">
        <v>22</v>
      </c>
      <c r="C220" t="s">
        <v>21</v>
      </c>
      <c r="D220" t="s">
        <v>10</v>
      </c>
      <c r="E220">
        <v>4</v>
      </c>
      <c r="F220" s="2">
        <v>30.14</v>
      </c>
      <c r="G220" s="2">
        <v>3.09</v>
      </c>
    </row>
    <row r="221" spans="1:7" x14ac:dyDescent="0.25">
      <c r="A221" t="s">
        <v>11</v>
      </c>
      <c r="B221" t="s">
        <v>22</v>
      </c>
      <c r="C221" t="s">
        <v>25</v>
      </c>
      <c r="D221" t="s">
        <v>24</v>
      </c>
      <c r="E221">
        <v>2</v>
      </c>
      <c r="F221" s="2">
        <v>12.16</v>
      </c>
      <c r="G221" s="2">
        <v>2.2000000000000002</v>
      </c>
    </row>
    <row r="222" spans="1:7" x14ac:dyDescent="0.25">
      <c r="A222" t="s">
        <v>7</v>
      </c>
      <c r="B222" t="s">
        <v>22</v>
      </c>
      <c r="C222" t="s">
        <v>25</v>
      </c>
      <c r="D222" t="s">
        <v>24</v>
      </c>
      <c r="E222">
        <v>2</v>
      </c>
      <c r="F222" s="2">
        <v>13.42</v>
      </c>
      <c r="G222" s="2">
        <v>3.48</v>
      </c>
    </row>
    <row r="223" spans="1:7" x14ac:dyDescent="0.25">
      <c r="A223" t="s">
        <v>11</v>
      </c>
      <c r="B223" t="s">
        <v>22</v>
      </c>
      <c r="C223" t="s">
        <v>25</v>
      </c>
      <c r="D223" t="s">
        <v>24</v>
      </c>
      <c r="E223">
        <v>1</v>
      </c>
      <c r="F223" s="2">
        <v>8.58</v>
      </c>
      <c r="G223" s="2">
        <v>1.92</v>
      </c>
    </row>
    <row r="224" spans="1:7" x14ac:dyDescent="0.25">
      <c r="A224" t="s">
        <v>7</v>
      </c>
      <c r="B224" t="s">
        <v>8</v>
      </c>
      <c r="C224" t="s">
        <v>25</v>
      </c>
      <c r="D224" t="s">
        <v>24</v>
      </c>
      <c r="E224">
        <v>3</v>
      </c>
      <c r="F224" s="2">
        <v>15.98</v>
      </c>
      <c r="G224" s="2">
        <v>3</v>
      </c>
    </row>
    <row r="225" spans="1:7" x14ac:dyDescent="0.25">
      <c r="A225" t="s">
        <v>11</v>
      </c>
      <c r="B225" t="s">
        <v>22</v>
      </c>
      <c r="C225" t="s">
        <v>25</v>
      </c>
      <c r="D225" t="s">
        <v>24</v>
      </c>
      <c r="E225">
        <v>2</v>
      </c>
      <c r="F225" s="2">
        <v>13.42</v>
      </c>
      <c r="G225" s="2">
        <v>1.58</v>
      </c>
    </row>
    <row r="226" spans="1:7" x14ac:dyDescent="0.25">
      <c r="A226" t="s">
        <v>7</v>
      </c>
      <c r="B226" t="s">
        <v>22</v>
      </c>
      <c r="C226" t="s">
        <v>25</v>
      </c>
      <c r="D226" t="s">
        <v>24</v>
      </c>
      <c r="E226">
        <v>2</v>
      </c>
      <c r="F226" s="2">
        <v>16.27</v>
      </c>
      <c r="G226" s="2">
        <v>2.5</v>
      </c>
    </row>
    <row r="227" spans="1:7" x14ac:dyDescent="0.25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 s="2">
        <v>10.09</v>
      </c>
      <c r="G227" s="2">
        <v>2</v>
      </c>
    </row>
    <row r="228" spans="1:7" x14ac:dyDescent="0.25">
      <c r="A228" t="s">
        <v>11</v>
      </c>
      <c r="B228" t="s">
        <v>8</v>
      </c>
      <c r="C228" t="s">
        <v>21</v>
      </c>
      <c r="D228" t="s">
        <v>10</v>
      </c>
      <c r="E228">
        <v>4</v>
      </c>
      <c r="F228" s="2">
        <v>20.45</v>
      </c>
      <c r="G228" s="2">
        <v>3</v>
      </c>
    </row>
    <row r="229" spans="1:7" x14ac:dyDescent="0.25">
      <c r="A229" t="s">
        <v>11</v>
      </c>
      <c r="B229" t="s">
        <v>8</v>
      </c>
      <c r="C229" t="s">
        <v>21</v>
      </c>
      <c r="D229" t="s">
        <v>10</v>
      </c>
      <c r="E229">
        <v>2</v>
      </c>
      <c r="F229" s="2">
        <v>13.28</v>
      </c>
      <c r="G229" s="2">
        <v>2.72</v>
      </c>
    </row>
    <row r="230" spans="1:7" x14ac:dyDescent="0.25">
      <c r="A230" t="s">
        <v>7</v>
      </c>
      <c r="B230" t="s">
        <v>22</v>
      </c>
      <c r="C230" t="s">
        <v>21</v>
      </c>
      <c r="D230" t="s">
        <v>10</v>
      </c>
      <c r="E230">
        <v>2</v>
      </c>
      <c r="F230" s="2">
        <v>22.12</v>
      </c>
      <c r="G230" s="2">
        <v>2.88</v>
      </c>
    </row>
    <row r="231" spans="1:7" x14ac:dyDescent="0.25">
      <c r="A231" t="s">
        <v>11</v>
      </c>
      <c r="B231" t="s">
        <v>22</v>
      </c>
      <c r="C231" t="s">
        <v>21</v>
      </c>
      <c r="D231" t="s">
        <v>10</v>
      </c>
      <c r="E231">
        <v>4</v>
      </c>
      <c r="F231" s="2">
        <v>24.01</v>
      </c>
      <c r="G231" s="2">
        <v>2</v>
      </c>
    </row>
    <row r="232" spans="1:7" x14ac:dyDescent="0.25">
      <c r="A232" t="s">
        <v>11</v>
      </c>
      <c r="B232" t="s">
        <v>22</v>
      </c>
      <c r="C232" t="s">
        <v>21</v>
      </c>
      <c r="D232" t="s">
        <v>10</v>
      </c>
      <c r="E232">
        <v>3</v>
      </c>
      <c r="F232" s="2">
        <v>15.69</v>
      </c>
      <c r="G232" s="2">
        <v>3</v>
      </c>
    </row>
    <row r="233" spans="1:7" x14ac:dyDescent="0.25">
      <c r="A233" t="s">
        <v>11</v>
      </c>
      <c r="B233" t="s">
        <v>8</v>
      </c>
      <c r="C233" t="s">
        <v>21</v>
      </c>
      <c r="D233" t="s">
        <v>10</v>
      </c>
      <c r="E233">
        <v>2</v>
      </c>
      <c r="F233" s="2">
        <v>11.61</v>
      </c>
      <c r="G233" s="2">
        <v>3.39</v>
      </c>
    </row>
    <row r="234" spans="1:7" x14ac:dyDescent="0.25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 s="2">
        <v>10.77</v>
      </c>
      <c r="G234" s="2">
        <v>1.47</v>
      </c>
    </row>
    <row r="235" spans="1:7" x14ac:dyDescent="0.25">
      <c r="A235" t="s">
        <v>11</v>
      </c>
      <c r="B235" t="s">
        <v>22</v>
      </c>
      <c r="C235" t="s">
        <v>21</v>
      </c>
      <c r="D235" t="s">
        <v>10</v>
      </c>
      <c r="E235">
        <v>2</v>
      </c>
      <c r="F235" s="2">
        <v>15.53</v>
      </c>
      <c r="G235" s="2">
        <v>3</v>
      </c>
    </row>
    <row r="236" spans="1:7" x14ac:dyDescent="0.25">
      <c r="A236" t="s">
        <v>11</v>
      </c>
      <c r="B236" t="s">
        <v>8</v>
      </c>
      <c r="C236" t="s">
        <v>21</v>
      </c>
      <c r="D236" t="s">
        <v>10</v>
      </c>
      <c r="E236">
        <v>2</v>
      </c>
      <c r="F236" s="2">
        <v>10.07</v>
      </c>
      <c r="G236" s="2">
        <v>1.25</v>
      </c>
    </row>
    <row r="237" spans="1:7" x14ac:dyDescent="0.25">
      <c r="A237" t="s">
        <v>11</v>
      </c>
      <c r="B237" t="s">
        <v>22</v>
      </c>
      <c r="C237" t="s">
        <v>21</v>
      </c>
      <c r="D237" t="s">
        <v>10</v>
      </c>
      <c r="E237">
        <v>2</v>
      </c>
      <c r="F237" s="2">
        <v>12.6</v>
      </c>
      <c r="G237" s="2">
        <v>1</v>
      </c>
    </row>
    <row r="238" spans="1:7" x14ac:dyDescent="0.25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 s="2">
        <v>32.83</v>
      </c>
      <c r="G238" s="2">
        <v>1.17</v>
      </c>
    </row>
    <row r="239" spans="1:7" x14ac:dyDescent="0.25">
      <c r="A239" t="s">
        <v>7</v>
      </c>
      <c r="B239" t="s">
        <v>8</v>
      </c>
      <c r="C239" t="s">
        <v>21</v>
      </c>
      <c r="D239" t="s">
        <v>10</v>
      </c>
      <c r="E239">
        <v>3</v>
      </c>
      <c r="F239" s="2">
        <v>35.83</v>
      </c>
      <c r="G239" s="2">
        <v>4.67</v>
      </c>
    </row>
    <row r="240" spans="1:7" x14ac:dyDescent="0.25">
      <c r="A240" t="s">
        <v>11</v>
      </c>
      <c r="B240" t="s">
        <v>8</v>
      </c>
      <c r="C240" t="s">
        <v>21</v>
      </c>
      <c r="D240" t="s">
        <v>10</v>
      </c>
      <c r="E240">
        <v>3</v>
      </c>
      <c r="F240" s="2">
        <v>29.03</v>
      </c>
      <c r="G240" s="2">
        <v>5.92</v>
      </c>
    </row>
    <row r="241" spans="1:7" x14ac:dyDescent="0.25">
      <c r="A241" t="s">
        <v>7</v>
      </c>
      <c r="B241" t="s">
        <v>22</v>
      </c>
      <c r="C241" t="s">
        <v>21</v>
      </c>
      <c r="D241" t="s">
        <v>10</v>
      </c>
      <c r="E241">
        <v>2</v>
      </c>
      <c r="F241" s="2">
        <v>27.18</v>
      </c>
      <c r="G241" s="2">
        <v>2</v>
      </c>
    </row>
    <row r="242" spans="1:7" x14ac:dyDescent="0.25">
      <c r="A242" t="s">
        <v>11</v>
      </c>
      <c r="B242" t="s">
        <v>22</v>
      </c>
      <c r="C242" t="s">
        <v>21</v>
      </c>
      <c r="D242" t="s">
        <v>10</v>
      </c>
      <c r="E242">
        <v>2</v>
      </c>
      <c r="F242" s="2">
        <v>22.67</v>
      </c>
      <c r="G242" s="2">
        <v>2</v>
      </c>
    </row>
    <row r="243" spans="1:7" x14ac:dyDescent="0.25">
      <c r="A243" t="s">
        <v>11</v>
      </c>
      <c r="B243" t="s">
        <v>8</v>
      </c>
      <c r="C243" t="s">
        <v>21</v>
      </c>
      <c r="D243" t="s">
        <v>10</v>
      </c>
      <c r="E243">
        <v>2</v>
      </c>
      <c r="F243" s="2">
        <v>17.82</v>
      </c>
      <c r="G243" s="2">
        <v>1.75</v>
      </c>
    </row>
    <row r="244" spans="1:7" x14ac:dyDescent="0.25">
      <c r="A244" t="s">
        <v>7</v>
      </c>
      <c r="B244" t="s">
        <v>8</v>
      </c>
      <c r="C244" t="s">
        <v>23</v>
      </c>
      <c r="D244" t="s">
        <v>10</v>
      </c>
      <c r="E244">
        <v>2</v>
      </c>
      <c r="F244" s="2">
        <v>18.78</v>
      </c>
      <c r="G244" s="2">
        <v>3</v>
      </c>
    </row>
    <row r="245" spans="1:7" x14ac:dyDescent="0.25">
      <c r="F245"/>
      <c r="G245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5837-3F4E-4F45-9BC2-6228BD3ACE3D}">
  <dimension ref="C3:W48"/>
  <sheetViews>
    <sheetView workbookViewId="0">
      <selection activeCell="S9" sqref="S9"/>
    </sheetView>
  </sheetViews>
  <sheetFormatPr defaultRowHeight="15" x14ac:dyDescent="0.25"/>
  <cols>
    <col min="1" max="1" width="13.140625" bestFit="1" customWidth="1"/>
    <col min="2" max="2" width="10" bestFit="1" customWidth="1"/>
    <col min="3" max="3" width="13.140625" bestFit="1" customWidth="1"/>
    <col min="4" max="4" width="16.28515625" bestFit="1" customWidth="1"/>
    <col min="5" max="5" width="7.140625" bestFit="1" customWidth="1"/>
    <col min="6" max="6" width="11.28515625" bestFit="1" customWidth="1"/>
    <col min="7" max="7" width="13.140625" bestFit="1" customWidth="1"/>
    <col min="8" max="8" width="10" bestFit="1" customWidth="1"/>
    <col min="9" max="9" width="15.7109375" bestFit="1" customWidth="1"/>
    <col min="10" max="10" width="13.140625" bestFit="1" customWidth="1"/>
    <col min="11" max="11" width="16.28515625" bestFit="1" customWidth="1"/>
    <col min="12" max="12" width="7.5703125" bestFit="1" customWidth="1"/>
    <col min="13" max="13" width="13.140625" bestFit="1" customWidth="1"/>
    <col min="14" max="14" width="16.28515625" bestFit="1" customWidth="1"/>
    <col min="15" max="15" width="7.5703125" bestFit="1" customWidth="1"/>
    <col min="16" max="16" width="11.28515625" bestFit="1" customWidth="1"/>
    <col min="17" max="17" width="15.7109375" bestFit="1" customWidth="1"/>
    <col min="18" max="18" width="15" bestFit="1" customWidth="1"/>
    <col min="19" max="19" width="20.7109375" bestFit="1" customWidth="1"/>
    <col min="20" max="20" width="13.140625" bestFit="1" customWidth="1"/>
    <col min="21" max="21" width="19.28515625" bestFit="1" customWidth="1"/>
    <col min="22" max="22" width="13.5703125" bestFit="1" customWidth="1"/>
    <col min="23" max="23" width="11.28515625" bestFit="1" customWidth="1"/>
    <col min="24" max="24" width="10" bestFit="1" customWidth="1"/>
    <col min="25" max="25" width="20.7109375" bestFit="1" customWidth="1"/>
    <col min="26" max="26" width="15" bestFit="1" customWidth="1"/>
  </cols>
  <sheetData>
    <row r="3" spans="3:23" x14ac:dyDescent="0.25">
      <c r="C3" s="3" t="s">
        <v>55</v>
      </c>
      <c r="D3" s="3" t="s">
        <v>56</v>
      </c>
      <c r="T3" s="3" t="s">
        <v>55</v>
      </c>
      <c r="U3" s="3" t="s">
        <v>56</v>
      </c>
    </row>
    <row r="4" spans="3:23" x14ac:dyDescent="0.25">
      <c r="C4" s="3" t="s">
        <v>53</v>
      </c>
      <c r="D4" t="s">
        <v>8</v>
      </c>
      <c r="E4" t="s">
        <v>22</v>
      </c>
      <c r="F4" t="s">
        <v>54</v>
      </c>
      <c r="T4" s="3" t="s">
        <v>53</v>
      </c>
      <c r="U4" t="s">
        <v>7</v>
      </c>
      <c r="V4" t="s">
        <v>11</v>
      </c>
      <c r="W4" t="s">
        <v>54</v>
      </c>
    </row>
    <row r="5" spans="3:23" x14ac:dyDescent="0.25">
      <c r="C5" s="4" t="s">
        <v>9</v>
      </c>
      <c r="D5" s="5">
        <v>0.72990015764582239</v>
      </c>
      <c r="E5" s="5">
        <v>0.27009984235417756</v>
      </c>
      <c r="F5" s="5">
        <v>1</v>
      </c>
      <c r="T5" s="4" t="s">
        <v>9</v>
      </c>
      <c r="U5" s="5">
        <v>0.24499777678968421</v>
      </c>
      <c r="V5" s="5">
        <v>0.75500222321031574</v>
      </c>
      <c r="W5" s="5">
        <v>1</v>
      </c>
    </row>
    <row r="6" spans="3:23" x14ac:dyDescent="0.25">
      <c r="C6" s="4" t="s">
        <v>25</v>
      </c>
      <c r="D6" s="5">
        <v>0.21651270207852194</v>
      </c>
      <c r="E6" s="5">
        <v>0.78348729792147809</v>
      </c>
      <c r="F6" s="5">
        <v>1</v>
      </c>
      <c r="T6" s="4" t="s">
        <v>25</v>
      </c>
      <c r="U6" s="5">
        <v>0.48171670515781373</v>
      </c>
      <c r="V6" s="5">
        <v>0.51828329484218627</v>
      </c>
      <c r="W6" s="5">
        <v>1</v>
      </c>
    </row>
    <row r="7" spans="3:23" x14ac:dyDescent="0.25">
      <c r="C7" s="4" t="s">
        <v>21</v>
      </c>
      <c r="D7" s="5">
        <v>0.53621351766513059</v>
      </c>
      <c r="E7" s="5">
        <v>0.46378648233486947</v>
      </c>
      <c r="F7" s="5">
        <v>1</v>
      </c>
      <c r="T7" s="4" t="s">
        <v>21</v>
      </c>
      <c r="U7" s="5">
        <v>0.30126728110599077</v>
      </c>
      <c r="V7" s="5">
        <v>0.69873271889400923</v>
      </c>
      <c r="W7" s="5">
        <v>1</v>
      </c>
    </row>
    <row r="8" spans="3:23" x14ac:dyDescent="0.25">
      <c r="C8" s="4" t="s">
        <v>23</v>
      </c>
      <c r="D8" s="5">
        <v>0.70847317906141449</v>
      </c>
      <c r="E8" s="5">
        <v>0.29152682093858562</v>
      </c>
      <c r="F8" s="5">
        <v>1</v>
      </c>
      <c r="T8" s="4" t="s">
        <v>23</v>
      </c>
      <c r="U8" s="5">
        <v>0.47353235588529713</v>
      </c>
      <c r="V8" s="5">
        <v>0.52646764411470293</v>
      </c>
      <c r="W8" s="5">
        <v>1</v>
      </c>
    </row>
    <row r="9" spans="3:23" x14ac:dyDescent="0.25">
      <c r="C9" s="4" t="s">
        <v>54</v>
      </c>
      <c r="D9" s="5">
        <v>0.61921927684421185</v>
      </c>
      <c r="E9" s="5">
        <v>0.38078072315578831</v>
      </c>
      <c r="F9" s="5">
        <v>1</v>
      </c>
      <c r="T9" s="4" t="s">
        <v>54</v>
      </c>
      <c r="U9" s="5">
        <v>0.33513802461690284</v>
      </c>
      <c r="V9" s="5">
        <v>0.6648619753830971</v>
      </c>
      <c r="W9" s="5">
        <v>1</v>
      </c>
    </row>
    <row r="29" spans="20:22" x14ac:dyDescent="0.25">
      <c r="T29" s="3" t="s">
        <v>53</v>
      </c>
      <c r="U29" t="s">
        <v>59</v>
      </c>
      <c r="V29" t="s">
        <v>57</v>
      </c>
    </row>
    <row r="30" spans="20:22" x14ac:dyDescent="0.25">
      <c r="T30" s="4">
        <v>1</v>
      </c>
      <c r="U30" s="2">
        <v>7.2424999999999997</v>
      </c>
      <c r="V30" s="2">
        <v>1.4375</v>
      </c>
    </row>
    <row r="31" spans="20:22" x14ac:dyDescent="0.25">
      <c r="T31" s="4">
        <v>2</v>
      </c>
      <c r="U31" s="2">
        <v>16.470258064516141</v>
      </c>
      <c r="V31" s="2">
        <v>2.5860645161290332</v>
      </c>
    </row>
    <row r="32" spans="20:22" x14ac:dyDescent="0.25">
      <c r="T32" s="4">
        <v>3</v>
      </c>
      <c r="U32" s="2">
        <v>23.277631578947371</v>
      </c>
      <c r="V32" s="2">
        <v>3.3931578947368419</v>
      </c>
    </row>
    <row r="33" spans="20:22" x14ac:dyDescent="0.25">
      <c r="T33" s="4">
        <v>4</v>
      </c>
      <c r="U33" s="2">
        <v>28.61351351351351</v>
      </c>
      <c r="V33" s="2">
        <v>4.1354054054054066</v>
      </c>
    </row>
    <row r="34" spans="20:22" x14ac:dyDescent="0.25">
      <c r="T34" s="4">
        <v>5</v>
      </c>
      <c r="U34" s="2">
        <v>30.068000000000001</v>
      </c>
      <c r="V34" s="2">
        <v>4.0280000000000005</v>
      </c>
    </row>
    <row r="35" spans="20:22" x14ac:dyDescent="0.25">
      <c r="T35" s="4">
        <v>6</v>
      </c>
      <c r="U35" s="2">
        <v>34.83</v>
      </c>
      <c r="V35" s="2">
        <v>5.2249999999999996</v>
      </c>
    </row>
    <row r="36" spans="20:22" x14ac:dyDescent="0.25">
      <c r="T36" s="4" t="s">
        <v>54</v>
      </c>
      <c r="U36" s="2">
        <v>19.813868312757211</v>
      </c>
      <c r="V36" s="2">
        <v>3.002386831275722</v>
      </c>
    </row>
    <row r="48" spans="20:22" ht="21" customHeight="1" x14ac:dyDescent="0.25"/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4F2C-2204-4964-8524-4F639A37A0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4F5A-FD66-4161-9537-FA35D06113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4FB5-DCAA-4D36-8652-4720C58D7152}">
  <dimension ref="A1:BH443"/>
  <sheetViews>
    <sheetView tabSelected="1" topLeftCell="B1" zoomScale="110" zoomScaleNormal="110" workbookViewId="0">
      <selection activeCell="T24" sqref="T24"/>
    </sheetView>
  </sheetViews>
  <sheetFormatPr defaultRowHeight="15" x14ac:dyDescent="0.25"/>
  <cols>
    <col min="2" max="2" width="13.5703125" customWidth="1"/>
    <col min="4" max="4" width="11.28515625" customWidth="1"/>
    <col min="5" max="5" width="10.7109375" customWidth="1"/>
    <col min="6" max="6" width="14.7109375" customWidth="1"/>
    <col min="7" max="7" width="11.7109375" customWidth="1"/>
    <col min="8" max="8" width="15" customWidth="1"/>
    <col min="9" max="9" width="17.5703125" customWidth="1"/>
    <col min="11" max="11" width="7.140625" customWidth="1"/>
    <col min="15" max="15" width="16.5703125" customWidth="1"/>
    <col min="16" max="16" width="14" customWidth="1"/>
    <col min="17" max="17" width="7.5703125" customWidth="1"/>
    <col min="18" max="18" width="15" customWidth="1"/>
    <col min="19" max="19" width="17.42578125" customWidth="1"/>
    <col min="20" max="20" width="14.7109375" customWidth="1"/>
    <col min="21" max="21" width="14" customWidth="1"/>
    <col min="22" max="22" width="14.42578125" customWidth="1"/>
    <col min="23" max="23" width="16.5703125" customWidth="1"/>
    <col min="24" max="25" width="16.42578125" customWidth="1"/>
    <col min="40" max="40" width="15.5703125" customWidth="1"/>
    <col min="41" max="41" width="13.7109375" customWidth="1"/>
    <col min="42" max="42" width="14" customWidth="1"/>
  </cols>
  <sheetData>
    <row r="1" spans="1:46" x14ac:dyDescent="0.25">
      <c r="A1" t="s">
        <v>9</v>
      </c>
      <c r="B1" t="s">
        <v>61</v>
      </c>
      <c r="C1" t="s">
        <v>4</v>
      </c>
      <c r="D1" s="2" t="s">
        <v>5</v>
      </c>
      <c r="E1" s="2" t="s">
        <v>6</v>
      </c>
      <c r="F1" s="2" t="s">
        <v>66</v>
      </c>
      <c r="G1" s="2" t="s">
        <v>52</v>
      </c>
      <c r="H1" s="2" t="s">
        <v>67</v>
      </c>
      <c r="AN1" s="7" t="s">
        <v>64</v>
      </c>
      <c r="AO1" s="7" t="s">
        <v>51</v>
      </c>
      <c r="AP1" s="7" t="s">
        <v>65</v>
      </c>
      <c r="AR1" t="s">
        <v>63</v>
      </c>
    </row>
    <row r="2" spans="1:46" x14ac:dyDescent="0.25">
      <c r="A2">
        <f>IF(Table1[[#This Row],[day]]="Sun",1,0)</f>
        <v>1</v>
      </c>
      <c r="B2">
        <f>IF(Table1[[#This Row],[time]]="Lunch",0,1)</f>
        <v>1</v>
      </c>
      <c r="C2">
        <v>2</v>
      </c>
      <c r="D2" s="2">
        <v>16.989999999999998</v>
      </c>
      <c r="E2" s="2">
        <v>1.01</v>
      </c>
      <c r="F2" s="2">
        <f>Table4[[#This Row],[Sun]]*Q$21+Table4[[#This Row],[time_num]]*Q$22+Table4[[#This Row],[size]]*Q$23+Table4[[#This Row],[total_bill]]*Q$24+Q20</f>
        <v>2.6891456396176174</v>
      </c>
      <c r="G2" s="2">
        <f>Table4[[#This Row],[tip]]-Table4[[#This Row],[Predicted Tip]]</f>
        <v>-1.6791456396176174</v>
      </c>
      <c r="H2" s="2">
        <f>Table4[[#This Row],[Error]]^2</f>
        <v>2.8195300790468574</v>
      </c>
      <c r="J2" t="s">
        <v>69</v>
      </c>
      <c r="K2">
        <f>AVERAGE(E2:E244)</f>
        <v>2.9982716049382718</v>
      </c>
      <c r="AN2">
        <v>1</v>
      </c>
      <c r="AO2">
        <v>2.6888890966295937</v>
      </c>
      <c r="AP2">
        <v>-1.6788890966295937</v>
      </c>
    </row>
    <row r="3" spans="1:46" x14ac:dyDescent="0.25">
      <c r="A3">
        <f>IF(Tip_Table!C3="Sun",1,0)</f>
        <v>1</v>
      </c>
      <c r="B3">
        <f>IF(Table1[[#This Row],[time]]="Lunch",0,1)</f>
        <v>1</v>
      </c>
      <c r="C3">
        <v>3</v>
      </c>
      <c r="D3" s="2">
        <v>10.34</v>
      </c>
      <c r="E3" s="2">
        <v>1.66</v>
      </c>
      <c r="F3" s="2">
        <f>Table4[[#This Row],[Sun]]*Q$21+Table4[[#This Row],[time_num]]*Q$22+Table4[[#This Row],[size]]*Q$23+Table4[[#This Row],[total_bill]]*Q$24+Q21</f>
        <v>1.6784572353353466</v>
      </c>
      <c r="G3" s="2">
        <f>Table4[[#This Row],[tip]]-Table4[[#This Row],[Predicted Tip]]</f>
        <v>-1.8457235335346711E-2</v>
      </c>
      <c r="H3" s="2">
        <f>Table4[[#This Row],[Error]]^2</f>
        <v>3.4066953622437121E-4</v>
      </c>
      <c r="AO3">
        <v>2</v>
      </c>
      <c r="AP3">
        <v>2.2576652838271909</v>
      </c>
      <c r="AQ3">
        <v>-0.59766528382719097</v>
      </c>
    </row>
    <row r="4" spans="1:46" x14ac:dyDescent="0.25">
      <c r="A4">
        <f>IF(Tip_Table!C4="Sun",1,0)</f>
        <v>1</v>
      </c>
      <c r="B4">
        <f>IF(Table1[[#This Row],[time]]="Lunch",0,1)</f>
        <v>1</v>
      </c>
      <c r="C4">
        <v>3</v>
      </c>
      <c r="D4" s="2">
        <v>21.01</v>
      </c>
      <c r="E4" s="2">
        <v>3.5</v>
      </c>
      <c r="F4" s="2">
        <f>Table4[[#This Row],[Sun]]*Q$21+Table4[[#This Row],[time_num]]*Q$22+Table4[[#This Row],[size]]*Q$23+Table4[[#This Row],[total_bill]]*Q$24+Q22</f>
        <v>2.5746655329457186</v>
      </c>
      <c r="G4" s="2">
        <f>Table4[[#This Row],[tip]]-Table4[[#This Row],[Predicted Tip]]</f>
        <v>0.92533446705428135</v>
      </c>
      <c r="H4" s="2">
        <f>Table4[[#This Row],[Error]]^2</f>
        <v>0.85624387591863094</v>
      </c>
      <c r="J4" t="s">
        <v>71</v>
      </c>
      <c r="K4" s="2">
        <f>AVERAGE(H2:H244)</f>
        <v>1.4659482425939481</v>
      </c>
      <c r="P4" t="s">
        <v>27</v>
      </c>
      <c r="AN4">
        <v>3</v>
      </c>
      <c r="AO4">
        <v>3.2473326215827774</v>
      </c>
      <c r="AP4">
        <v>0.25266737841722264</v>
      </c>
    </row>
    <row r="5" spans="1:46" ht="15.75" thickBot="1" x14ac:dyDescent="0.3">
      <c r="A5">
        <f>IF(Tip_Table!C5="Sun",1,0)</f>
        <v>1</v>
      </c>
      <c r="B5">
        <f>IF(Table1[[#This Row],[time]]="Lunch",0,1)</f>
        <v>1</v>
      </c>
      <c r="C5">
        <v>2</v>
      </c>
      <c r="D5" s="2">
        <v>23.68</v>
      </c>
      <c r="E5" s="2">
        <v>3.31</v>
      </c>
      <c r="F5" s="2">
        <f>Table4[[#This Row],[Sun]]*Q$21+Table4[[#This Row],[time_num]]*Q$22+Table4[[#This Row],[size]]*Q$23+Table4[[#This Row],[total_bill]]*Q$24+Q23</f>
        <v>2.8295420773828579</v>
      </c>
      <c r="G5" s="2">
        <f>Table4[[#This Row],[tip]]-Table4[[#This Row],[Predicted Tip]]</f>
        <v>0.48045792261714215</v>
      </c>
      <c r="H5" s="2">
        <f>Table4[[#This Row],[Error]]^2</f>
        <v>0.23083981540557977</v>
      </c>
      <c r="J5" s="9"/>
      <c r="AN5">
        <v>4</v>
      </c>
      <c r="AO5">
        <v>3.3094021696928433</v>
      </c>
      <c r="AP5">
        <v>5.9783030715676588E-4</v>
      </c>
    </row>
    <row r="6" spans="1:46" x14ac:dyDescent="0.25">
      <c r="A6">
        <f>IF(Tip_Table!C6="Sun",1,0)</f>
        <v>1</v>
      </c>
      <c r="B6">
        <f>IF(Table1[[#This Row],[time]]="Lunch",0,1)</f>
        <v>1</v>
      </c>
      <c r="C6">
        <v>4</v>
      </c>
      <c r="D6" s="2">
        <v>24.59</v>
      </c>
      <c r="E6" s="2">
        <v>3.61</v>
      </c>
      <c r="F6" s="2">
        <f>Table4[[#This Row],[Sun]]*Q$21+Table4[[#This Row],[time_num]]*Q$22+Table4[[#This Row],[size]]*Q$23+Table4[[#This Row],[total_bill]]*Q$24+Q24</f>
        <v>3.1922050177465371</v>
      </c>
      <c r="G6" s="2">
        <f>Table4[[#This Row],[tip]]-Table4[[#This Row],[Predicted Tip]]</f>
        <v>0.41779498225346279</v>
      </c>
      <c r="H6" s="2">
        <f>Table4[[#This Row],[Error]]^2</f>
        <v>0.17455264719617128</v>
      </c>
      <c r="J6" t="s">
        <v>70</v>
      </c>
      <c r="K6">
        <f>SQRT(K4)</f>
        <v>1.2107634957306683</v>
      </c>
      <c r="P6" s="14" t="s">
        <v>28</v>
      </c>
      <c r="Q6" s="14"/>
      <c r="AN6">
        <v>5</v>
      </c>
      <c r="AO6">
        <v>3.7649651222986167</v>
      </c>
      <c r="AP6">
        <v>-0.15496512229861681</v>
      </c>
    </row>
    <row r="7" spans="1:46" x14ac:dyDescent="0.25">
      <c r="A7">
        <f>IF(Tip_Table!C7="Sun",1,0)</f>
        <v>1</v>
      </c>
      <c r="B7">
        <f>IF(Table1[[#This Row],[time]]="Lunch",0,1)</f>
        <v>1</v>
      </c>
      <c r="C7">
        <v>4</v>
      </c>
      <c r="D7" s="2">
        <v>25.29</v>
      </c>
      <c r="E7" s="2">
        <v>4.71</v>
      </c>
      <c r="F7" s="2">
        <f>Table4[[#This Row],[Sun]]*Q$21+Table4[[#This Row],[time_num]]*Q$22+Table4[[#This Row],[size]]*Q$23+Table4[[#This Row],[total_bill]]*Q$24+Q25</f>
        <v>3.1644001180753665</v>
      </c>
      <c r="G7" s="2">
        <f>Table4[[#This Row],[tip]]-Table4[[#This Row],[Predicted Tip]]</f>
        <v>1.5455998819246335</v>
      </c>
      <c r="H7" s="2">
        <f>Table4[[#This Row],[Error]]^2</f>
        <v>2.3888789950054408</v>
      </c>
      <c r="J7" s="9"/>
      <c r="P7" s="10" t="s">
        <v>29</v>
      </c>
      <c r="Q7" s="10">
        <v>0.68461522206796199</v>
      </c>
      <c r="AN7">
        <v>6</v>
      </c>
      <c r="AO7">
        <v>3.8298917517671183</v>
      </c>
      <c r="AP7">
        <v>0.8801082482328817</v>
      </c>
      <c r="AS7" t="s">
        <v>27</v>
      </c>
    </row>
    <row r="8" spans="1:46" ht="15.75" thickBot="1" x14ac:dyDescent="0.3">
      <c r="A8">
        <f>IF(Tip_Table!C8="Sun",1,0)</f>
        <v>1</v>
      </c>
      <c r="B8">
        <f>IF(Table1[[#This Row],[time]]="Lunch",0,1)</f>
        <v>1</v>
      </c>
      <c r="C8">
        <v>2</v>
      </c>
      <c r="D8" s="2">
        <v>8.77</v>
      </c>
      <c r="E8" s="2">
        <v>2</v>
      </c>
      <c r="F8" s="2">
        <f>Table4[[#This Row],[Sun]]*Q$21+Table4[[#This Row],[time_num]]*Q$22+Table4[[#This Row],[size]]*Q$23+Table4[[#This Row],[total_bill]]*Q$24+Q26</f>
        <v>1.262000151268468</v>
      </c>
      <c r="G8" s="2">
        <f>Table4[[#This Row],[tip]]-Table4[[#This Row],[Predicted Tip]]</f>
        <v>0.73799984873153202</v>
      </c>
      <c r="H8" s="2">
        <f>Table4[[#This Row],[Error]]^2</f>
        <v>0.5446437767277641</v>
      </c>
      <c r="J8" t="s">
        <v>68</v>
      </c>
      <c r="K8" s="5">
        <f>K6/K2</f>
        <v>0.4038204856879854</v>
      </c>
      <c r="P8" s="10" t="s">
        <v>30</v>
      </c>
      <c r="Q8" s="17">
        <v>0.46869800228716491</v>
      </c>
      <c r="AN8">
        <v>7</v>
      </c>
      <c r="AO8">
        <v>1.9264649620137626</v>
      </c>
      <c r="AP8">
        <v>7.3535037986237395E-2</v>
      </c>
    </row>
    <row r="9" spans="1:46" x14ac:dyDescent="0.25">
      <c r="A9">
        <f>IF(Tip_Table!C9="Sun",1,0)</f>
        <v>1</v>
      </c>
      <c r="B9">
        <f>IF(Table1[[#This Row],[time]]="Lunch",0,1)</f>
        <v>1</v>
      </c>
      <c r="C9">
        <v>4</v>
      </c>
      <c r="D9" s="2">
        <v>26.88</v>
      </c>
      <c r="E9" s="2">
        <v>3.12</v>
      </c>
      <c r="F9" s="2">
        <f>Table4[[#This Row],[Sun]]*Q$21+Table4[[#This Row],[time_num]]*Q$22+Table4[[#This Row],[size]]*Q$23+Table4[[#This Row],[total_bill]]*Q$24+Q27</f>
        <v>3.3117660863325691</v>
      </c>
      <c r="G9" s="2">
        <f>Table4[[#This Row],[tip]]-Table4[[#This Row],[Predicted Tip]]</f>
        <v>-0.19176608633256897</v>
      </c>
      <c r="H9" s="2">
        <f>Table4[[#This Row],[Error]]^2</f>
        <v>3.6774231867310297E-2</v>
      </c>
      <c r="P9" s="10" t="s">
        <v>31</v>
      </c>
      <c r="Q9" s="10">
        <v>0.45976855694745339</v>
      </c>
      <c r="AN9">
        <v>8</v>
      </c>
      <c r="AO9">
        <v>3.9773679529884283</v>
      </c>
      <c r="AP9">
        <v>-0.85736795298842816</v>
      </c>
      <c r="AS9" s="8" t="s">
        <v>28</v>
      </c>
      <c r="AT9" s="8"/>
    </row>
    <row r="10" spans="1:46" x14ac:dyDescent="0.25">
      <c r="A10">
        <f>IF(Tip_Table!C10="Sun",1,0)</f>
        <v>1</v>
      </c>
      <c r="B10">
        <f>IF(Table1[[#This Row],[time]]="Lunch",0,1)</f>
        <v>1</v>
      </c>
      <c r="C10">
        <v>2</v>
      </c>
      <c r="D10" s="2">
        <v>15.04</v>
      </c>
      <c r="E10" s="2">
        <v>1.96</v>
      </c>
      <c r="F10" s="2">
        <f>Table4[[#This Row],[Sun]]*Q$21+Table4[[#This Row],[time_num]]*Q$22+Table4[[#This Row],[size]]*Q$23+Table4[[#This Row],[total_bill]]*Q$24+Q28</f>
        <v>1.8431225543959262</v>
      </c>
      <c r="G10" s="2">
        <f>Table4[[#This Row],[tip]]-Table4[[#This Row],[Predicted Tip]]</f>
        <v>0.11687744560407376</v>
      </c>
      <c r="H10" s="2">
        <f>Table4[[#This Row],[Error]]^2</f>
        <v>1.366033729093322E-2</v>
      </c>
      <c r="J10" s="9"/>
      <c r="P10" s="10" t="s">
        <v>32</v>
      </c>
      <c r="Q10" s="10">
        <v>1.0190791626017581</v>
      </c>
      <c r="AN10">
        <v>9</v>
      </c>
      <c r="AO10">
        <v>2.5080220573959116</v>
      </c>
      <c r="AP10">
        <v>-0.54802205739591159</v>
      </c>
      <c r="AS10" t="s">
        <v>29</v>
      </c>
      <c r="AT10">
        <v>0.68478325855608502</v>
      </c>
    </row>
    <row r="11" spans="1:46" ht="15.75" thickBot="1" x14ac:dyDescent="0.3">
      <c r="A11">
        <f>IF(Tip_Table!C11="Sun",1,0)</f>
        <v>1</v>
      </c>
      <c r="B11">
        <f>IF(Table1[[#This Row],[time]]="Lunch",0,1)</f>
        <v>1</v>
      </c>
      <c r="C11">
        <v>2</v>
      </c>
      <c r="D11" s="2">
        <v>14.78</v>
      </c>
      <c r="E11" s="2">
        <v>3.23</v>
      </c>
      <c r="F11" s="2">
        <f>Table4[[#This Row],[Sun]]*Q$21+Table4[[#This Row],[time_num]]*Q$22+Table4[[#This Row],[size]]*Q$23+Table4[[#This Row],[total_bill]]*Q$24+Q29</f>
        <v>1.8190249746809122</v>
      </c>
      <c r="G11" s="2">
        <f>Table4[[#This Row],[tip]]-Table4[[#This Row],[Predicted Tip]]</f>
        <v>1.4109750253190878</v>
      </c>
      <c r="H11" s="2">
        <f>Table4[[#This Row],[Error]]^2</f>
        <v>1.9908505220742005</v>
      </c>
      <c r="P11" s="11" t="s">
        <v>33</v>
      </c>
      <c r="Q11" s="11">
        <v>243</v>
      </c>
      <c r="AN11">
        <v>10</v>
      </c>
      <c r="AO11">
        <v>2.4839064521647538</v>
      </c>
      <c r="AP11">
        <v>0.74609354783524617</v>
      </c>
      <c r="AS11" t="s">
        <v>30</v>
      </c>
      <c r="AT11">
        <v>0.46892811119868999</v>
      </c>
    </row>
    <row r="12" spans="1:46" x14ac:dyDescent="0.25">
      <c r="A12">
        <f>IF(Tip_Table!C12="Sun",1,0)</f>
        <v>1</v>
      </c>
      <c r="B12">
        <f>IF(Table1[[#This Row],[time]]="Lunch",0,1)</f>
        <v>1</v>
      </c>
      <c r="C12">
        <v>2</v>
      </c>
      <c r="D12" s="2">
        <v>10.27</v>
      </c>
      <c r="E12" s="2">
        <v>1.71</v>
      </c>
      <c r="F12" s="2">
        <f>Table4[[#This Row],[Sun]]*Q$21+Table4[[#This Row],[time_num]]*Q$22+Table4[[#This Row],[size]]*Q$23+Table4[[#This Row],[total_bill]]*Q$24+Q30</f>
        <v>1.4010246496243193</v>
      </c>
      <c r="G12" s="2">
        <f>Table4[[#This Row],[tip]]-Table4[[#This Row],[Predicted Tip]]</f>
        <v>0.30897535037568069</v>
      </c>
      <c r="H12" s="2">
        <f>Table4[[#This Row],[Error]]^2</f>
        <v>9.5465767139774643E-2</v>
      </c>
      <c r="AN12">
        <v>11</v>
      </c>
      <c r="AO12">
        <v>2.0655934537319798</v>
      </c>
      <c r="AP12">
        <v>-0.35559345373197981</v>
      </c>
      <c r="AS12" t="s">
        <v>31</v>
      </c>
      <c r="AT12">
        <v>0.4577240629117425</v>
      </c>
    </row>
    <row r="13" spans="1:46" ht="15.75" thickBot="1" x14ac:dyDescent="0.3">
      <c r="A13">
        <f>IF(Tip_Table!C13="Sun",1,0)</f>
        <v>1</v>
      </c>
      <c r="B13">
        <f>IF(Table1[[#This Row],[time]]="Lunch",0,1)</f>
        <v>1</v>
      </c>
      <c r="C13">
        <v>4</v>
      </c>
      <c r="D13" s="2">
        <v>35.26</v>
      </c>
      <c r="E13" s="2">
        <v>5</v>
      </c>
      <c r="F13" s="2">
        <f>Table4[[#This Row],[Sun]]*Q$21+Table4[[#This Row],[time_num]]*Q$22+Table4[[#This Row],[size]]*Q$23+Table4[[#This Row],[total_bill]]*Q$24+Q31</f>
        <v>4.0884496171472584</v>
      </c>
      <c r="G13" s="2">
        <f>Table4[[#This Row],[tip]]-Table4[[#This Row],[Predicted Tip]]</f>
        <v>0.91155038285274159</v>
      </c>
      <c r="H13" s="2">
        <f>Table4[[#This Row],[Error]]^2</f>
        <v>0.8309241004789798</v>
      </c>
      <c r="P13" t="s">
        <v>34</v>
      </c>
      <c r="AN13">
        <v>12</v>
      </c>
      <c r="AO13">
        <v>4.7546324600542027</v>
      </c>
      <c r="AP13">
        <v>0.2453675399457973</v>
      </c>
      <c r="AS13" t="s">
        <v>32</v>
      </c>
      <c r="AT13">
        <v>1.0210056829632461</v>
      </c>
    </row>
    <row r="14" spans="1:46" ht="15.75" thickBot="1" x14ac:dyDescent="0.3">
      <c r="A14">
        <f>IF(Tip_Table!C14="Sun",1,0)</f>
        <v>1</v>
      </c>
      <c r="B14">
        <f>IF(Table1[[#This Row],[time]]="Lunch",0,1)</f>
        <v>1</v>
      </c>
      <c r="C14">
        <v>2</v>
      </c>
      <c r="D14" s="2">
        <v>15.42</v>
      </c>
      <c r="E14" s="2">
        <v>1.57</v>
      </c>
      <c r="F14" s="2">
        <f>Table4[[#This Row],[Sun]]*Q$21+Table4[[#This Row],[time_num]]*Q$22+Table4[[#This Row],[size]]*Q$23+Table4[[#This Row],[total_bill]]*Q$24+Q32</f>
        <v>1.8783420939794087</v>
      </c>
      <c r="G14" s="2">
        <f>Table4[[#This Row],[tip]]-Table4[[#This Row],[Predicted Tip]]</f>
        <v>-0.30834209397940859</v>
      </c>
      <c r="H14" s="2">
        <f>Table4[[#This Row],[Error]]^2</f>
        <v>9.5074846919606437E-2</v>
      </c>
      <c r="P14" s="12"/>
      <c r="Q14" s="12" t="s">
        <v>39</v>
      </c>
      <c r="R14" s="12" t="s">
        <v>40</v>
      </c>
      <c r="S14" s="12" t="s">
        <v>41</v>
      </c>
      <c r="T14" s="12" t="s">
        <v>42</v>
      </c>
      <c r="U14" s="12" t="s">
        <v>43</v>
      </c>
      <c r="AN14">
        <v>13</v>
      </c>
      <c r="AO14">
        <v>2.5432679419645261</v>
      </c>
      <c r="AP14">
        <v>-0.97326794196452604</v>
      </c>
      <c r="AS14" s="6" t="s">
        <v>33</v>
      </c>
      <c r="AT14" s="6">
        <v>243</v>
      </c>
    </row>
    <row r="15" spans="1:46" x14ac:dyDescent="0.25">
      <c r="A15">
        <f>IF(Tip_Table!C15="Sun",1,0)</f>
        <v>1</v>
      </c>
      <c r="B15">
        <f>IF(Table1[[#This Row],[time]]="Lunch",0,1)</f>
        <v>1</v>
      </c>
      <c r="C15">
        <v>4</v>
      </c>
      <c r="D15" s="2">
        <v>18.43</v>
      </c>
      <c r="E15" s="2">
        <v>3</v>
      </c>
      <c r="F15" s="2">
        <f>Table4[[#This Row],[Sun]]*Q$21+Table4[[#This Row],[time_num]]*Q$22+Table4[[#This Row],[size]]*Q$23+Table4[[#This Row],[total_bill]]*Q$24+Q33</f>
        <v>2.528594745594607</v>
      </c>
      <c r="G15" s="2">
        <f>Table4[[#This Row],[tip]]-Table4[[#This Row],[Predicted Tip]]</f>
        <v>0.47140525440539305</v>
      </c>
      <c r="H15" s="2">
        <f>Table4[[#This Row],[Error]]^2</f>
        <v>0.22222291388101334</v>
      </c>
      <c r="P15" s="10" t="s">
        <v>35</v>
      </c>
      <c r="Q15" s="10">
        <v>4</v>
      </c>
      <c r="R15" s="10">
        <v>218.044157237588</v>
      </c>
      <c r="S15" s="10">
        <v>54.511039309396999</v>
      </c>
      <c r="T15" s="10">
        <v>52.489038731526335</v>
      </c>
      <c r="U15" s="10">
        <v>1.1743296743008468E-31</v>
      </c>
      <c r="AN15">
        <v>14</v>
      </c>
      <c r="AO15">
        <v>3.1936107829758038</v>
      </c>
      <c r="AP15">
        <v>-0.19361078297580381</v>
      </c>
    </row>
    <row r="16" spans="1:46" ht="15.75" thickBot="1" x14ac:dyDescent="0.3">
      <c r="A16">
        <f>IF(Tip_Table!C16="Sun",1,0)</f>
        <v>1</v>
      </c>
      <c r="B16">
        <f>IF(Table1[[#This Row],[time]]="Lunch",0,1)</f>
        <v>1</v>
      </c>
      <c r="C16">
        <v>2</v>
      </c>
      <c r="D16" s="2">
        <v>14.83</v>
      </c>
      <c r="E16" s="2">
        <v>3.02</v>
      </c>
      <c r="F16" s="2">
        <f>Table4[[#This Row],[Sun]]*Q$21+Table4[[#This Row],[time_num]]*Q$22+Table4[[#This Row],[size]]*Q$23+Table4[[#This Row],[total_bill]]*Q$24+Q34</f>
        <v>1.8236591246261074</v>
      </c>
      <c r="G16" s="2">
        <f>Table4[[#This Row],[tip]]-Table4[[#This Row],[Predicted Tip]]</f>
        <v>1.1963408753738927</v>
      </c>
      <c r="H16" s="2">
        <f>Table4[[#This Row],[Error]]^2</f>
        <v>1.4312314900903718</v>
      </c>
      <c r="P16" s="10" t="s">
        <v>36</v>
      </c>
      <c r="Q16" s="10">
        <v>238</v>
      </c>
      <c r="R16" s="10">
        <v>247.16831683648601</v>
      </c>
      <c r="S16" s="10">
        <v>1.0385223396491008</v>
      </c>
      <c r="T16" s="10"/>
      <c r="U16" s="10"/>
      <c r="AN16">
        <v>15</v>
      </c>
      <c r="AO16">
        <v>2.4885440685553606</v>
      </c>
      <c r="AP16">
        <v>0.53145593144463943</v>
      </c>
      <c r="AS16" t="s">
        <v>34</v>
      </c>
    </row>
    <row r="17" spans="1:53" ht="15.75" thickBot="1" x14ac:dyDescent="0.3">
      <c r="A17">
        <f>IF(Tip_Table!C17="Sun",1,0)</f>
        <v>1</v>
      </c>
      <c r="B17">
        <f>IF(Table1[[#This Row],[time]]="Lunch",0,1)</f>
        <v>1</v>
      </c>
      <c r="C17">
        <v>2</v>
      </c>
      <c r="D17" s="2">
        <v>21.58</v>
      </c>
      <c r="E17" s="2">
        <v>3.92</v>
      </c>
      <c r="F17" s="2">
        <f>Table4[[#This Row],[Sun]]*Q$21+Table4[[#This Row],[time_num]]*Q$22+Table4[[#This Row],[size]]*Q$23+Table4[[#This Row],[total_bill]]*Q$24+Q35</f>
        <v>2.4492693672274375</v>
      </c>
      <c r="G17" s="2">
        <f>Table4[[#This Row],[tip]]-Table4[[#This Row],[Predicted Tip]]</f>
        <v>1.4707306327725624</v>
      </c>
      <c r="H17" s="2">
        <f>Table4[[#This Row],[Error]]^2</f>
        <v>2.1630485941755819</v>
      </c>
      <c r="P17" s="11" t="s">
        <v>37</v>
      </c>
      <c r="Q17" s="11">
        <v>242</v>
      </c>
      <c r="R17" s="11">
        <v>465.21247407407401</v>
      </c>
      <c r="S17" s="11"/>
      <c r="T17" s="11"/>
      <c r="U17" s="11"/>
      <c r="AN17">
        <v>16</v>
      </c>
      <c r="AO17">
        <v>3.114622281287339</v>
      </c>
      <c r="AP17">
        <v>0.80537771871266095</v>
      </c>
      <c r="AS17" s="7"/>
      <c r="AT17" s="7" t="s">
        <v>39</v>
      </c>
      <c r="AU17" s="7" t="s">
        <v>40</v>
      </c>
      <c r="AV17" s="7" t="s">
        <v>41</v>
      </c>
      <c r="AW17" s="7" t="s">
        <v>42</v>
      </c>
      <c r="AX17" s="7" t="s">
        <v>43</v>
      </c>
    </row>
    <row r="18" spans="1:53" ht="15.75" thickBot="1" x14ac:dyDescent="0.3">
      <c r="A18">
        <f>IF(Tip_Table!C18="Sun",1,0)</f>
        <v>1</v>
      </c>
      <c r="B18">
        <f>IF(Table1[[#This Row],[time]]="Lunch",0,1)</f>
        <v>1</v>
      </c>
      <c r="C18">
        <v>3</v>
      </c>
      <c r="D18" s="2">
        <v>10.33</v>
      </c>
      <c r="E18" s="2">
        <v>1.67</v>
      </c>
      <c r="F18" s="2">
        <f>Table4[[#This Row],[Sun]]*Q$21+Table4[[#This Row],[time_num]]*Q$22+Table4[[#This Row],[size]]*Q$23+Table4[[#This Row],[total_bill]]*Q$24+Q36</f>
        <v>1.5922240420157818</v>
      </c>
      <c r="G18" s="2">
        <f>Table4[[#This Row],[tip]]-Table4[[#This Row],[Predicted Tip]]</f>
        <v>7.7775957984218103E-2</v>
      </c>
      <c r="H18" s="2">
        <f>Table4[[#This Row],[Error]]^2</f>
        <v>6.0490996403628596E-3</v>
      </c>
      <c r="AN18">
        <v>17</v>
      </c>
      <c r="AO18">
        <v>2.2567377605490693</v>
      </c>
      <c r="AP18">
        <v>-0.58673776054906934</v>
      </c>
      <c r="AS18" t="s">
        <v>35</v>
      </c>
      <c r="AT18">
        <v>5</v>
      </c>
      <c r="AU18">
        <v>218.15120677362506</v>
      </c>
      <c r="AV18">
        <v>43.630241354725015</v>
      </c>
      <c r="AW18">
        <v>41.853453250909631</v>
      </c>
      <c r="AX18">
        <v>8.6548711653051587E-31</v>
      </c>
    </row>
    <row r="19" spans="1:53" x14ac:dyDescent="0.25">
      <c r="A19">
        <f>IF(Tip_Table!C19="Sun",1,0)</f>
        <v>1</v>
      </c>
      <c r="B19">
        <f>IF(Table1[[#This Row],[time]]="Lunch",0,1)</f>
        <v>1</v>
      </c>
      <c r="C19">
        <v>3</v>
      </c>
      <c r="D19" s="2">
        <v>16.29</v>
      </c>
      <c r="E19" s="2">
        <v>3.71</v>
      </c>
      <c r="F19" s="2">
        <f>Table4[[#This Row],[Sun]]*Q$21+Table4[[#This Row],[time_num]]*Q$22+Table4[[#This Row],[size]]*Q$23+Table4[[#This Row],[total_bill]]*Q$24+Q37</f>
        <v>2.1446147154830308</v>
      </c>
      <c r="G19" s="2">
        <f>Table4[[#This Row],[tip]]-Table4[[#This Row],[Predicted Tip]]</f>
        <v>1.5653852845169691</v>
      </c>
      <c r="H19" s="2">
        <f>Table4[[#This Row],[Error]]^2</f>
        <v>2.4504310889822722</v>
      </c>
      <c r="P19" s="12"/>
      <c r="Q19" s="12" t="s">
        <v>44</v>
      </c>
      <c r="R19" s="12" t="s">
        <v>32</v>
      </c>
      <c r="S19" s="12" t="s">
        <v>45</v>
      </c>
      <c r="T19" s="15" t="s">
        <v>46</v>
      </c>
      <c r="U19" s="12" t="s">
        <v>47</v>
      </c>
      <c r="V19" s="12" t="s">
        <v>48</v>
      </c>
      <c r="W19" s="12" t="s">
        <v>49</v>
      </c>
      <c r="X19" s="12" t="s">
        <v>50</v>
      </c>
      <c r="Y19" s="18"/>
      <c r="AN19">
        <v>18</v>
      </c>
      <c r="AO19">
        <v>2.8095416343094533</v>
      </c>
      <c r="AP19">
        <v>0.90045836569054671</v>
      </c>
      <c r="AS19" t="s">
        <v>36</v>
      </c>
      <c r="AT19">
        <v>237</v>
      </c>
      <c r="AU19">
        <v>247.06126730044895</v>
      </c>
      <c r="AV19">
        <v>1.0424526046432445</v>
      </c>
    </row>
    <row r="20" spans="1:53" ht="15.75" thickBot="1" x14ac:dyDescent="0.3">
      <c r="A20">
        <f>IF(Tip_Table!C20="Sun",1,0)</f>
        <v>1</v>
      </c>
      <c r="B20">
        <f>IF(Table1[[#This Row],[time]]="Lunch",0,1)</f>
        <v>1</v>
      </c>
      <c r="C20">
        <v>3</v>
      </c>
      <c r="D20" s="2">
        <v>16.97</v>
      </c>
      <c r="E20" s="2">
        <v>3.5</v>
      </c>
      <c r="F20" s="2">
        <f>Table4[[#This Row],[Sun]]*Q$21+Table4[[#This Row],[time_num]]*Q$22+Table4[[#This Row],[size]]*Q$23+Table4[[#This Row],[total_bill]]*Q$24+Q38</f>
        <v>2.2076391547376835</v>
      </c>
      <c r="G20" s="2">
        <f>Table4[[#This Row],[tip]]-Table4[[#This Row],[Predicted Tip]]</f>
        <v>1.2923608452623165</v>
      </c>
      <c r="H20" s="2">
        <f>Table4[[#This Row],[Error]]^2</f>
        <v>1.6701965543671293</v>
      </c>
      <c r="P20" s="10" t="s">
        <v>38</v>
      </c>
      <c r="Q20" s="10">
        <v>0.66529123735908469</v>
      </c>
      <c r="R20" s="10">
        <v>0.21421130329163648</v>
      </c>
      <c r="S20" s="10">
        <v>3.1057709240176208</v>
      </c>
      <c r="T20" s="16">
        <v>2.1280239498116245E-3</v>
      </c>
      <c r="U20" s="10">
        <v>0.24329892645802537</v>
      </c>
      <c r="V20" s="10">
        <v>1.087283548260144</v>
      </c>
      <c r="W20" s="10">
        <v>0.24329892645802537</v>
      </c>
      <c r="X20" s="10">
        <v>1.087283548260144</v>
      </c>
      <c r="Y20" s="10"/>
      <c r="AN20">
        <v>19</v>
      </c>
      <c r="AO20">
        <v>2.8726132172217116</v>
      </c>
      <c r="AP20">
        <v>0.62738678277828841</v>
      </c>
      <c r="AS20" s="6" t="s">
        <v>37</v>
      </c>
      <c r="AT20" s="6">
        <v>242</v>
      </c>
      <c r="AU20" s="6">
        <v>465.21247407407401</v>
      </c>
      <c r="AV20" s="6"/>
      <c r="AW20" s="6"/>
      <c r="AX20" s="6"/>
    </row>
    <row r="21" spans="1:53" ht="15.75" thickBot="1" x14ac:dyDescent="0.3">
      <c r="A21">
        <f>IF(Tip_Table!C21="Sun",1,0)</f>
        <v>0</v>
      </c>
      <c r="B21">
        <f>IF(Table1[[#This Row],[time]]="Lunch",0,1)</f>
        <v>1</v>
      </c>
      <c r="C21">
        <v>3</v>
      </c>
      <c r="D21" s="2">
        <v>20.65</v>
      </c>
      <c r="E21" s="2">
        <v>3.35</v>
      </c>
      <c r="F21" s="2">
        <f>Table4[[#This Row],[Sun]]*Q$21+Table4[[#This Row],[time_num]]*Q$22+Table4[[#This Row],[size]]*Q$23+Table4[[#This Row],[total_bill]]*Q$24+Q39</f>
        <v>2.4634062273735124</v>
      </c>
      <c r="G21" s="2">
        <f>Table4[[#This Row],[tip]]-Table4[[#This Row],[Predicted Tip]]</f>
        <v>0.88659377262648764</v>
      </c>
      <c r="H21" s="2">
        <f>Table4[[#This Row],[Error]]^2</f>
        <v>0.78604851766006811</v>
      </c>
      <c r="P21" s="10" t="s">
        <v>9</v>
      </c>
      <c r="Q21" s="10">
        <v>8.5306363330525686E-2</v>
      </c>
      <c r="R21" s="10">
        <v>0.15756345691022319</v>
      </c>
      <c r="S21" s="10">
        <v>0.54140956921966821</v>
      </c>
      <c r="T21" s="16">
        <v>0.58873174788403193</v>
      </c>
      <c r="U21" s="10">
        <v>-0.22509073651150016</v>
      </c>
      <c r="V21" s="10">
        <v>0.39570346317255156</v>
      </c>
      <c r="W21" s="10">
        <v>-0.22509073651150016</v>
      </c>
      <c r="X21" s="10">
        <v>0.39570346317255156</v>
      </c>
      <c r="Y21" s="10"/>
      <c r="AN21">
        <v>20</v>
      </c>
      <c r="AO21">
        <v>3.12991792813368</v>
      </c>
      <c r="AP21">
        <v>0.22008207186632012</v>
      </c>
    </row>
    <row r="22" spans="1:53" x14ac:dyDescent="0.25">
      <c r="A22">
        <f>IF(Tip_Table!C22="Sun",1,0)</f>
        <v>0</v>
      </c>
      <c r="B22">
        <f>IF(Table1[[#This Row],[time]]="Lunch",0,1)</f>
        <v>1</v>
      </c>
      <c r="C22">
        <v>2</v>
      </c>
      <c r="D22" s="2">
        <v>17.920000000000002</v>
      </c>
      <c r="E22" s="2">
        <v>4.08</v>
      </c>
      <c r="F22" s="2">
        <f>Table4[[#This Row],[Sun]]*Q$21+Table4[[#This Row],[time_num]]*Q$22+Table4[[#This Row],[size]]*Q$23+Table4[[#This Row],[total_bill]]*Q$24+Q40</f>
        <v>2.0247432279086355</v>
      </c>
      <c r="G22" s="2">
        <f>Table4[[#This Row],[tip]]-Table4[[#This Row],[Predicted Tip]]</f>
        <v>2.0552567720913646</v>
      </c>
      <c r="H22" s="2">
        <f>Table4[[#This Row],[Error]]^2</f>
        <v>4.2240803992274154</v>
      </c>
      <c r="P22" s="10" t="s">
        <v>61</v>
      </c>
      <c r="Q22" s="10">
        <v>-7.4129373637245649E-3</v>
      </c>
      <c r="R22" s="10">
        <v>0.16252893150910114</v>
      </c>
      <c r="S22" s="10">
        <v>-4.5609955685394159E-2</v>
      </c>
      <c r="T22" s="16">
        <v>0.96365937975379823</v>
      </c>
      <c r="U22" s="10">
        <v>-0.32759193045089002</v>
      </c>
      <c r="V22" s="10">
        <v>0.31276605572344091</v>
      </c>
      <c r="W22" s="10">
        <v>-0.32759193045089002</v>
      </c>
      <c r="X22" s="10">
        <v>0.31276605572344091</v>
      </c>
      <c r="Y22" s="10"/>
      <c r="AN22">
        <v>21</v>
      </c>
      <c r="AO22">
        <v>2.6911249060581639</v>
      </c>
      <c r="AP22">
        <v>1.3888750939418362</v>
      </c>
      <c r="AS22" s="7"/>
      <c r="AT22" s="7" t="s">
        <v>44</v>
      </c>
      <c r="AU22" s="7" t="s">
        <v>32</v>
      </c>
      <c r="AV22" s="7" t="s">
        <v>45</v>
      </c>
      <c r="AW22" s="7" t="s">
        <v>46</v>
      </c>
      <c r="AX22" s="7" t="s">
        <v>47</v>
      </c>
      <c r="AY22" s="7" t="s">
        <v>48</v>
      </c>
      <c r="AZ22" s="7" t="s">
        <v>49</v>
      </c>
      <c r="BA22" s="7" t="s">
        <v>50</v>
      </c>
    </row>
    <row r="23" spans="1:53" x14ac:dyDescent="0.25">
      <c r="A23">
        <f>IF(Tip_Table!C23="Sun",1,0)</f>
        <v>0</v>
      </c>
      <c r="B23">
        <f>IF(Table1[[#This Row],[time]]="Lunch",0,1)</f>
        <v>1</v>
      </c>
      <c r="C23">
        <v>2</v>
      </c>
      <c r="D23" s="2">
        <v>20.29</v>
      </c>
      <c r="E23" s="2">
        <v>2.75</v>
      </c>
      <c r="F23" s="2">
        <f>Table4[[#This Row],[Sun]]*Q$21+Table4[[#This Row],[time_num]]*Q$22+Table4[[#This Row],[size]]*Q$23+Table4[[#This Row],[total_bill]]*Q$24+Q41</f>
        <v>2.2444019353108802</v>
      </c>
      <c r="G23" s="2">
        <f>Table4[[#This Row],[tip]]-Table4[[#This Row],[Predicted Tip]]</f>
        <v>0.50559806468911983</v>
      </c>
      <c r="H23" s="2">
        <f>Table4[[#This Row],[Error]]^2</f>
        <v>0.25562940301738341</v>
      </c>
      <c r="P23" s="10" t="s">
        <v>4</v>
      </c>
      <c r="Q23" s="10">
        <v>0.18563841245722831</v>
      </c>
      <c r="R23" s="10">
        <v>8.7068149919523538E-2</v>
      </c>
      <c r="S23" s="10">
        <v>2.1321047091136376</v>
      </c>
      <c r="T23" s="16">
        <v>3.4022626569885493E-2</v>
      </c>
      <c r="U23" s="10">
        <v>1.4115765305423467E-2</v>
      </c>
      <c r="V23" s="10">
        <v>0.35716105960903316</v>
      </c>
      <c r="W23" s="10">
        <v>1.4115765305423467E-2</v>
      </c>
      <c r="X23" s="10">
        <v>0.35716105960903316</v>
      </c>
      <c r="Y23" s="10"/>
      <c r="AN23">
        <v>22</v>
      </c>
      <c r="AO23">
        <v>2.9109479229729471</v>
      </c>
      <c r="AP23">
        <v>-0.16094792297294713</v>
      </c>
      <c r="AS23" t="s">
        <v>38</v>
      </c>
      <c r="AT23">
        <v>0.77301756228850493</v>
      </c>
      <c r="AU23">
        <v>0.39883543929925563</v>
      </c>
      <c r="AV23">
        <v>1.9381867460090265</v>
      </c>
      <c r="AW23">
        <v>5.37881220114272E-2</v>
      </c>
      <c r="AX23">
        <v>-1.2697829330877042E-2</v>
      </c>
      <c r="AY23">
        <v>1.5587329539078869</v>
      </c>
      <c r="AZ23">
        <v>-1.2697829330877042E-2</v>
      </c>
      <c r="BA23">
        <v>1.5587329539078869</v>
      </c>
    </row>
    <row r="24" spans="1:53" ht="15.75" thickBot="1" x14ac:dyDescent="0.3">
      <c r="A24">
        <f>IF(Tip_Table!C24="Sun",1,0)</f>
        <v>0</v>
      </c>
      <c r="B24">
        <f>IF(Table1[[#This Row],[time]]="Lunch",0,1)</f>
        <v>1</v>
      </c>
      <c r="C24">
        <v>2</v>
      </c>
      <c r="D24" s="2">
        <v>15.77</v>
      </c>
      <c r="E24" s="2">
        <v>2.23</v>
      </c>
      <c r="F24" s="2">
        <f>Table4[[#This Row],[Sun]]*Q$21+Table4[[#This Row],[time_num]]*Q$22+Table4[[#This Row],[size]]*Q$23+Table4[[#This Row],[total_bill]]*Q$24+Q42</f>
        <v>1.8254747802652485</v>
      </c>
      <c r="G24" s="2">
        <f>Table4[[#This Row],[tip]]-Table4[[#This Row],[Predicted Tip]]</f>
        <v>0.40452521973475153</v>
      </c>
      <c r="H24" s="2">
        <f>Table4[[#This Row],[Error]]^2</f>
        <v>0.16364065340144901</v>
      </c>
      <c r="P24" s="11" t="s">
        <v>5</v>
      </c>
      <c r="Q24" s="11">
        <v>9.2682998903900846E-2</v>
      </c>
      <c r="R24" s="11">
        <v>9.2597985578827119E-3</v>
      </c>
      <c r="S24" s="11">
        <v>10.009180904373061</v>
      </c>
      <c r="T24" s="19">
        <v>6.5563867738684495E-20</v>
      </c>
      <c r="U24" s="11">
        <v>7.4441366777703952E-2</v>
      </c>
      <c r="V24" s="11">
        <v>0.11092463103009774</v>
      </c>
      <c r="W24" s="11">
        <v>7.4441366777703952E-2</v>
      </c>
      <c r="X24" s="11">
        <v>0.11092463103009774</v>
      </c>
      <c r="Y24" s="10"/>
      <c r="AN24">
        <v>23</v>
      </c>
      <c r="AO24">
        <v>2.4917074012620519</v>
      </c>
      <c r="AP24">
        <v>-0.26170740126205194</v>
      </c>
      <c r="AS24" t="s">
        <v>9</v>
      </c>
      <c r="AT24">
        <v>8.402385543672522E-2</v>
      </c>
      <c r="AU24">
        <v>0.1579120473878598</v>
      </c>
      <c r="AV24">
        <v>0.53209274926534156</v>
      </c>
      <c r="AW24">
        <v>0.59516020119073554</v>
      </c>
      <c r="AX24">
        <v>-0.22706666944934209</v>
      </c>
      <c r="AY24">
        <v>0.39511438032279256</v>
      </c>
      <c r="AZ24">
        <v>-0.22706666944934209</v>
      </c>
      <c r="BA24">
        <v>0.39511438032279256</v>
      </c>
    </row>
    <row r="25" spans="1:53" x14ac:dyDescent="0.25">
      <c r="A25">
        <f>IF(Tip_Table!C25="Sun",1,0)</f>
        <v>0</v>
      </c>
      <c r="B25">
        <f>IF(Table1[[#This Row],[time]]="Lunch",0,1)</f>
        <v>1</v>
      </c>
      <c r="C25">
        <v>4</v>
      </c>
      <c r="D25" s="2">
        <v>39.42</v>
      </c>
      <c r="E25" s="2">
        <v>7.58</v>
      </c>
      <c r="F25" s="2">
        <f>Table4[[#This Row],[Sun]]*Q$21+Table4[[#This Row],[time_num]]*Q$22+Table4[[#This Row],[size]]*Q$23+Table4[[#This Row],[total_bill]]*Q$24+Q43</f>
        <v>4.3887045292569606</v>
      </c>
      <c r="G25" s="2">
        <f>Table4[[#This Row],[tip]]-Table4[[#This Row],[Predicted Tip]]</f>
        <v>3.1912954707430394</v>
      </c>
      <c r="H25" s="2">
        <f>Table4[[#This Row],[Error]]^2</f>
        <v>10.184366781585037</v>
      </c>
      <c r="AN25">
        <v>24</v>
      </c>
      <c r="AO25">
        <v>5.0564582883160014</v>
      </c>
      <c r="AP25">
        <v>2.5235417116839987</v>
      </c>
      <c r="AS25" t="s">
        <v>23</v>
      </c>
      <c r="AT25">
        <v>-0.12148657338208241</v>
      </c>
      <c r="AU25">
        <v>0.37910895871932282</v>
      </c>
      <c r="AV25">
        <v>-0.32045292148325683</v>
      </c>
      <c r="AW25">
        <v>0.74890737203263691</v>
      </c>
      <c r="AX25">
        <v>-0.86834032461823729</v>
      </c>
      <c r="AY25">
        <v>0.62536717785407259</v>
      </c>
      <c r="AZ25">
        <v>-0.86834032461823729</v>
      </c>
      <c r="BA25">
        <v>0.62536717785407259</v>
      </c>
    </row>
    <row r="26" spans="1:53" x14ac:dyDescent="0.25">
      <c r="A26">
        <f>IF(Tip_Table!C26="Sun",1,0)</f>
        <v>0</v>
      </c>
      <c r="B26">
        <f>IF(Table1[[#This Row],[time]]="Lunch",0,1)</f>
        <v>1</v>
      </c>
      <c r="C26">
        <v>2</v>
      </c>
      <c r="D26" s="2">
        <v>19.82</v>
      </c>
      <c r="E26" s="2">
        <v>3.18</v>
      </c>
      <c r="F26" s="2">
        <f>Table4[[#This Row],[Sun]]*Q$21+Table4[[#This Row],[time_num]]*Q$22+Table4[[#This Row],[size]]*Q$23+Table4[[#This Row],[total_bill]]*Q$24+Q44</f>
        <v>2.2008409258260468</v>
      </c>
      <c r="G26" s="2">
        <f>Table4[[#This Row],[tip]]-Table4[[#This Row],[Predicted Tip]]</f>
        <v>0.97915907417395331</v>
      </c>
      <c r="H26" s="2">
        <f>Table4[[#This Row],[Error]]^2</f>
        <v>0.95875249253719341</v>
      </c>
      <c r="AN26">
        <v>25</v>
      </c>
      <c r="AO26">
        <v>2.8673543289012389</v>
      </c>
      <c r="AP26">
        <v>0.31264567109876129</v>
      </c>
      <c r="AS26" t="s">
        <v>61</v>
      </c>
      <c r="AT26">
        <v>-0.1151727049206996</v>
      </c>
      <c r="AU26">
        <v>0.37362463549592917</v>
      </c>
      <c r="AV26">
        <v>-0.30825779131995823</v>
      </c>
      <c r="AW26">
        <v>0.75815694257083344</v>
      </c>
      <c r="AX26">
        <v>-0.85122220772595536</v>
      </c>
      <c r="AY26">
        <v>0.62087679788455608</v>
      </c>
      <c r="AZ26">
        <v>-0.85122220772595536</v>
      </c>
      <c r="BA26">
        <v>0.62087679788455608</v>
      </c>
    </row>
    <row r="27" spans="1:53" x14ac:dyDescent="0.25">
      <c r="A27">
        <f>IF(Tip_Table!C27="Sun",1,0)</f>
        <v>0</v>
      </c>
      <c r="B27">
        <f>IF(Table1[[#This Row],[time]]="Lunch",0,1)</f>
        <v>1</v>
      </c>
      <c r="C27">
        <v>4</v>
      </c>
      <c r="D27" s="2">
        <v>17.809999999999999</v>
      </c>
      <c r="E27" s="2">
        <v>2.34</v>
      </c>
      <c r="F27" s="2">
        <f>Table4[[#This Row],[Sun]]*Q$21+Table4[[#This Row],[time_num]]*Q$22+Table4[[#This Row],[size]]*Q$23+Table4[[#This Row],[total_bill]]*Q$24+Q45</f>
        <v>2.3858249229436628</v>
      </c>
      <c r="G27" s="2">
        <f>Table4[[#This Row],[tip]]-Table4[[#This Row],[Predicted Tip]]</f>
        <v>-4.5824922943662916E-2</v>
      </c>
      <c r="H27" s="2">
        <f>Table4[[#This Row],[Error]]^2</f>
        <v>2.0999235627926437E-3</v>
      </c>
      <c r="AN27">
        <v>26</v>
      </c>
      <c r="AO27">
        <v>3.0520804842955487</v>
      </c>
      <c r="AP27">
        <v>-0.71208048429554882</v>
      </c>
      <c r="AS27" t="s">
        <v>4</v>
      </c>
      <c r="AT27">
        <v>0.18557916714836056</v>
      </c>
      <c r="AU27">
        <v>8.723294400374558E-2</v>
      </c>
      <c r="AV27">
        <v>2.1273977310727039</v>
      </c>
      <c r="AW27">
        <v>3.4420034120990581E-2</v>
      </c>
      <c r="AX27">
        <v>1.3728172962793217E-2</v>
      </c>
      <c r="AY27">
        <v>0.35743016133392791</v>
      </c>
      <c r="AZ27">
        <v>1.3728172962793217E-2</v>
      </c>
      <c r="BA27">
        <v>0.35743016133392791</v>
      </c>
    </row>
    <row r="28" spans="1:53" ht="15.75" thickBot="1" x14ac:dyDescent="0.3">
      <c r="A28">
        <f>IF(Tip_Table!C28="Sun",1,0)</f>
        <v>0</v>
      </c>
      <c r="B28">
        <f>IF(Table1[[#This Row],[time]]="Lunch",0,1)</f>
        <v>1</v>
      </c>
      <c r="C28">
        <v>2</v>
      </c>
      <c r="D28" s="2">
        <v>13.37</v>
      </c>
      <c r="E28" s="2">
        <v>2</v>
      </c>
      <c r="F28" s="2">
        <f>Table4[[#This Row],[Sun]]*Q$21+Table4[[#This Row],[time_num]]*Q$22+Table4[[#This Row],[size]]*Q$23+Table4[[#This Row],[total_bill]]*Q$24+Q46</f>
        <v>1.6030355828958862</v>
      </c>
      <c r="G28" s="2">
        <f>Table4[[#This Row],[tip]]-Table4[[#This Row],[Predicted Tip]]</f>
        <v>0.39696441710411379</v>
      </c>
      <c r="H28" s="2">
        <f>Table4[[#This Row],[Error]]^2</f>
        <v>0.15758074844680883</v>
      </c>
      <c r="AN28">
        <v>27</v>
      </c>
      <c r="AO28">
        <v>2.2691018145129043</v>
      </c>
      <c r="AP28">
        <v>-0.26910181451290427</v>
      </c>
      <c r="AS28" s="6" t="s">
        <v>5</v>
      </c>
      <c r="AT28" s="6">
        <v>9.275232781214493E-2</v>
      </c>
      <c r="AU28" s="6">
        <v>9.2798260213229535E-3</v>
      </c>
      <c r="AV28" s="6">
        <v>9.9950502950185633</v>
      </c>
      <c r="AW28" s="6">
        <v>7.4561739763712331E-20</v>
      </c>
      <c r="AX28" s="6">
        <v>7.4470847737771045E-2</v>
      </c>
      <c r="AY28" s="6">
        <v>0.11103380788651881</v>
      </c>
      <c r="AZ28" s="6">
        <v>7.4470847737771045E-2</v>
      </c>
      <c r="BA28" s="6">
        <v>0.11103380788651881</v>
      </c>
    </row>
    <row r="29" spans="1:53" x14ac:dyDescent="0.25">
      <c r="A29">
        <f>IF(Tip_Table!C29="Sun",1,0)</f>
        <v>0</v>
      </c>
      <c r="B29">
        <f>IF(Table1[[#This Row],[time]]="Lunch",0,1)</f>
        <v>1</v>
      </c>
      <c r="C29">
        <v>2</v>
      </c>
      <c r="D29" s="2">
        <v>12.69</v>
      </c>
      <c r="E29" s="2">
        <v>2</v>
      </c>
      <c r="F29" s="2">
        <f>Table4[[#This Row],[Sun]]*Q$21+Table4[[#This Row],[time_num]]*Q$22+Table4[[#This Row],[size]]*Q$23+Table4[[#This Row],[total_bill]]*Q$24+Q47</f>
        <v>1.5400111436412338</v>
      </c>
      <c r="G29" s="2">
        <f>Table4[[#This Row],[tip]]-Table4[[#This Row],[Predicted Tip]]</f>
        <v>0.45998885635876618</v>
      </c>
      <c r="H29" s="2">
        <f>Table4[[#This Row],[Error]]^2</f>
        <v>0.21158974797424562</v>
      </c>
      <c r="AN29">
        <v>28</v>
      </c>
      <c r="AO29">
        <v>2.2060302316006455</v>
      </c>
      <c r="AP29">
        <v>-0.20603023160064549</v>
      </c>
    </row>
    <row r="30" spans="1:53" x14ac:dyDescent="0.25">
      <c r="A30">
        <f>IF(Tip_Table!C30="Sun",1,0)</f>
        <v>0</v>
      </c>
      <c r="B30">
        <f>IF(Table1[[#This Row],[time]]="Lunch",0,1)</f>
        <v>1</v>
      </c>
      <c r="C30">
        <v>2</v>
      </c>
      <c r="D30" s="2">
        <v>21.7</v>
      </c>
      <c r="E30" s="2">
        <v>4.3</v>
      </c>
      <c r="F30" s="2">
        <f>Table4[[#This Row],[Sun]]*Q$21+Table4[[#This Row],[time_num]]*Q$22+Table4[[#This Row],[size]]*Q$23+Table4[[#This Row],[total_bill]]*Q$24+Q48</f>
        <v>2.3750849637653806</v>
      </c>
      <c r="G30" s="2">
        <f>Table4[[#This Row],[tip]]-Table4[[#This Row],[Predicted Tip]]</f>
        <v>1.9249150362346192</v>
      </c>
      <c r="H30" s="2">
        <f>Table4[[#This Row],[Error]]^2</f>
        <v>3.7052978967221253</v>
      </c>
      <c r="AN30">
        <v>29</v>
      </c>
      <c r="AO30">
        <v>3.0417287051880715</v>
      </c>
      <c r="AP30">
        <v>1.2582712948119283</v>
      </c>
    </row>
    <row r="31" spans="1:53" x14ac:dyDescent="0.25">
      <c r="A31">
        <f>IF(Tip_Table!C31="Sun",1,0)</f>
        <v>0</v>
      </c>
      <c r="B31">
        <f>IF(Table1[[#This Row],[time]]="Lunch",0,1)</f>
        <v>1</v>
      </c>
      <c r="C31">
        <v>2</v>
      </c>
      <c r="D31" s="2">
        <v>19.649999999999999</v>
      </c>
      <c r="E31" s="2">
        <v>3</v>
      </c>
      <c r="F31" s="2">
        <f>Table4[[#This Row],[Sun]]*Q$21+Table4[[#This Row],[time_num]]*Q$22+Table4[[#This Row],[size]]*Q$23+Table4[[#This Row],[total_bill]]*Q$24+Q49</f>
        <v>2.1850848160123837</v>
      </c>
      <c r="G31" s="2">
        <f>Table4[[#This Row],[tip]]-Table4[[#This Row],[Predicted Tip]]</f>
        <v>0.81491518398761631</v>
      </c>
      <c r="H31" s="2">
        <f>Table4[[#This Row],[Error]]^2</f>
        <v>0.66408675709357057</v>
      </c>
      <c r="AN31">
        <v>30</v>
      </c>
      <c r="AO31">
        <v>2.851586433173174</v>
      </c>
      <c r="AP31">
        <v>0.14841356682682605</v>
      </c>
    </row>
    <row r="32" spans="1:53" x14ac:dyDescent="0.25">
      <c r="A32">
        <f>IF(Tip_Table!C32="Sun",1,0)</f>
        <v>0</v>
      </c>
      <c r="B32">
        <f>IF(Table1[[#This Row],[time]]="Lunch",0,1)</f>
        <v>1</v>
      </c>
      <c r="C32">
        <v>2</v>
      </c>
      <c r="D32" s="2">
        <v>9.5500000000000007</v>
      </c>
      <c r="E32" s="2">
        <v>1.45</v>
      </c>
      <c r="F32" s="2">
        <f>Table4[[#This Row],[Sun]]*Q$21+Table4[[#This Row],[time_num]]*Q$22+Table4[[#This Row],[size]]*Q$23+Table4[[#This Row],[total_bill]]*Q$24+Q50</f>
        <v>1.2489865270829852</v>
      </c>
      <c r="G32" s="2">
        <f>Table4[[#This Row],[tip]]-Table4[[#This Row],[Predicted Tip]]</f>
        <v>0.20101347291701477</v>
      </c>
      <c r="H32" s="2">
        <f>Table4[[#This Row],[Error]]^2</f>
        <v>4.0406416294159427E-2</v>
      </c>
      <c r="AN32">
        <v>31</v>
      </c>
      <c r="AO32">
        <v>1.9147879222705106</v>
      </c>
      <c r="AP32">
        <v>-0.46478792227051069</v>
      </c>
    </row>
    <row r="33" spans="1:42" x14ac:dyDescent="0.25">
      <c r="A33">
        <f>IF(Tip_Table!C33="Sun",1,0)</f>
        <v>0</v>
      </c>
      <c r="B33">
        <f>IF(Table1[[#This Row],[time]]="Lunch",0,1)</f>
        <v>1</v>
      </c>
      <c r="C33">
        <v>4</v>
      </c>
      <c r="D33" s="2">
        <v>18.350000000000001</v>
      </c>
      <c r="E33" s="2">
        <v>2.5</v>
      </c>
      <c r="F33" s="2">
        <f>Table4[[#This Row],[Sun]]*Q$21+Table4[[#This Row],[time_num]]*Q$22+Table4[[#This Row],[size]]*Q$23+Table4[[#This Row],[total_bill]]*Q$24+Q51</f>
        <v>2.4358737423517693</v>
      </c>
      <c r="G33" s="2">
        <f>Table4[[#This Row],[tip]]-Table4[[#This Row],[Predicted Tip]]</f>
        <v>6.4126257648230656E-2</v>
      </c>
      <c r="H33" s="2">
        <f>Table4[[#This Row],[Error]]^2</f>
        <v>4.1121769199672607E-3</v>
      </c>
      <c r="AN33">
        <v>32</v>
      </c>
      <c r="AO33">
        <v>3.1021667413141074</v>
      </c>
      <c r="AP33">
        <v>-0.60216674131410741</v>
      </c>
    </row>
    <row r="34" spans="1:42" x14ac:dyDescent="0.25">
      <c r="A34">
        <f>IF(Tip_Table!C34="Sun",1,0)</f>
        <v>0</v>
      </c>
      <c r="B34">
        <f>IF(Table1[[#This Row],[time]]="Lunch",0,1)</f>
        <v>1</v>
      </c>
      <c r="C34">
        <v>2</v>
      </c>
      <c r="D34" s="2">
        <v>15.06</v>
      </c>
      <c r="E34" s="2">
        <v>3</v>
      </c>
      <c r="F34" s="2">
        <f>Table4[[#This Row],[Sun]]*Q$21+Table4[[#This Row],[time_num]]*Q$22+Table4[[#This Row],[size]]*Q$23+Table4[[#This Row],[total_bill]]*Q$24+Q52</f>
        <v>1.7596698510434789</v>
      </c>
      <c r="G34" s="2">
        <f>Table4[[#This Row],[tip]]-Table4[[#This Row],[Predicted Tip]]</f>
        <v>1.2403301489565211</v>
      </c>
      <c r="H34" s="2">
        <f>Table4[[#This Row],[Error]]^2</f>
        <v>1.5384188784105057</v>
      </c>
      <c r="AN34">
        <v>33</v>
      </c>
      <c r="AO34">
        <v>2.4258532485154292</v>
      </c>
      <c r="AP34">
        <v>0.57414675148457084</v>
      </c>
    </row>
    <row r="35" spans="1:42" x14ac:dyDescent="0.25">
      <c r="A35">
        <f>IF(Tip_Table!C35="Sun",1,0)</f>
        <v>0</v>
      </c>
      <c r="B35">
        <f>IF(Table1[[#This Row],[time]]="Lunch",0,1)</f>
        <v>1</v>
      </c>
      <c r="C35">
        <v>4</v>
      </c>
      <c r="D35" s="2">
        <v>20.69</v>
      </c>
      <c r="E35" s="2">
        <v>2.4500000000000002</v>
      </c>
      <c r="F35" s="2">
        <f>Table4[[#This Row],[Sun]]*Q$21+Table4[[#This Row],[time_num]]*Q$22+Table4[[#This Row],[size]]*Q$23+Table4[[#This Row],[total_bill]]*Q$24+Q53</f>
        <v>2.6527519597868974</v>
      </c>
      <c r="G35" s="2">
        <f>Table4[[#This Row],[tip]]-Table4[[#This Row],[Predicted Tip]]</f>
        <v>-0.2027519597868972</v>
      </c>
      <c r="H35" s="2">
        <f>Table4[[#This Row],[Error]]^2</f>
        <v>4.1108357197427579E-2</v>
      </c>
      <c r="AN35">
        <v>34</v>
      </c>
      <c r="AO35">
        <v>3.3192071883945262</v>
      </c>
      <c r="AP35">
        <v>-0.86920718839452604</v>
      </c>
    </row>
    <row r="36" spans="1:42" x14ac:dyDescent="0.25">
      <c r="A36">
        <f>IF(Tip_Table!C36="Sun",1,0)</f>
        <v>0</v>
      </c>
      <c r="B36">
        <f>IF(Table1[[#This Row],[time]]="Lunch",0,1)</f>
        <v>1</v>
      </c>
      <c r="C36">
        <v>2</v>
      </c>
      <c r="D36" s="2">
        <v>17.78</v>
      </c>
      <c r="E36" s="2">
        <v>3.27</v>
      </c>
      <c r="F36" s="2">
        <f>Table4[[#This Row],[Sun]]*Q$21+Table4[[#This Row],[time_num]]*Q$22+Table4[[#This Row],[size]]*Q$23+Table4[[#This Row],[total_bill]]*Q$24+Q54</f>
        <v>2.0117676080620894</v>
      </c>
      <c r="G36" s="2">
        <f>Table4[[#This Row],[tip]]-Table4[[#This Row],[Predicted Tip]]</f>
        <v>1.2582323919379106</v>
      </c>
      <c r="H36" s="2">
        <f>Table4[[#This Row],[Error]]^2</f>
        <v>1.583148752121796</v>
      </c>
      <c r="AN36">
        <v>35</v>
      </c>
      <c r="AO36">
        <v>2.6781395801644634</v>
      </c>
      <c r="AP36">
        <v>0.59186041983553661</v>
      </c>
    </row>
    <row r="37" spans="1:42" x14ac:dyDescent="0.25">
      <c r="A37">
        <f>IF(Tip_Table!C37="Sun",1,0)</f>
        <v>0</v>
      </c>
      <c r="B37">
        <f>IF(Table1[[#This Row],[time]]="Lunch",0,1)</f>
        <v>1</v>
      </c>
      <c r="C37">
        <v>3</v>
      </c>
      <c r="D37" s="2">
        <v>24.06</v>
      </c>
      <c r="E37" s="2">
        <v>3.6</v>
      </c>
      <c r="F37" s="2">
        <f>Table4[[#This Row],[Sun]]*Q$21+Table4[[#This Row],[time_num]]*Q$22+Table4[[#This Row],[size]]*Q$23+Table4[[#This Row],[total_bill]]*Q$24+Q55</f>
        <v>2.7794552536358146</v>
      </c>
      <c r="G37" s="2">
        <f>Table4[[#This Row],[tip]]-Table4[[#This Row],[Predicted Tip]]</f>
        <v>0.82054474636418551</v>
      </c>
      <c r="H37" s="2">
        <f>Table4[[#This Row],[Error]]^2</f>
        <v>0.67329368078586549</v>
      </c>
      <c r="AN37">
        <v>36</v>
      </c>
      <c r="AO37">
        <v>3.4462033659730937</v>
      </c>
      <c r="AP37">
        <v>0.15379663402690635</v>
      </c>
    </row>
    <row r="38" spans="1:42" x14ac:dyDescent="0.25">
      <c r="A38">
        <f>IF(Tip_Table!C38="Sun",1,0)</f>
        <v>0</v>
      </c>
      <c r="B38">
        <f>IF(Table1[[#This Row],[time]]="Lunch",0,1)</f>
        <v>1</v>
      </c>
      <c r="C38">
        <v>3</v>
      </c>
      <c r="D38" s="2">
        <v>16.309999999999999</v>
      </c>
      <c r="E38" s="2">
        <v>2</v>
      </c>
      <c r="F38" s="2">
        <f>Table4[[#This Row],[Sun]]*Q$21+Table4[[#This Row],[time_num]]*Q$22+Table4[[#This Row],[size]]*Q$23+Table4[[#This Row],[total_bill]]*Q$24+Q56</f>
        <v>2.0611620121305831</v>
      </c>
      <c r="G38" s="2">
        <f>Table4[[#This Row],[tip]]-Table4[[#This Row],[Predicted Tip]]</f>
        <v>-6.1162012130583143E-2</v>
      </c>
      <c r="H38" s="2">
        <f>Table4[[#This Row],[Error]]^2</f>
        <v>3.7407917278615994E-3</v>
      </c>
      <c r="AN38">
        <v>37</v>
      </c>
      <c r="AO38">
        <v>2.7273728254289704</v>
      </c>
      <c r="AP38">
        <v>-0.72737282542897042</v>
      </c>
    </row>
    <row r="39" spans="1:42" x14ac:dyDescent="0.25">
      <c r="A39">
        <f>IF(Tip_Table!C39="Sun",1,0)</f>
        <v>0</v>
      </c>
      <c r="B39">
        <f>IF(Table1[[#This Row],[time]]="Lunch",0,1)</f>
        <v>1</v>
      </c>
      <c r="C39">
        <v>3</v>
      </c>
      <c r="D39" s="2">
        <v>16.93</v>
      </c>
      <c r="E39" s="2">
        <v>3.07</v>
      </c>
      <c r="F39" s="2">
        <f>Table4[[#This Row],[Sun]]*Q$21+Table4[[#This Row],[time_num]]*Q$22+Table4[[#This Row],[size]]*Q$23+Table4[[#This Row],[total_bill]]*Q$24+Q57</f>
        <v>2.1186254714510016</v>
      </c>
      <c r="G39" s="2">
        <f>Table4[[#This Row],[tip]]-Table4[[#This Row],[Predicted Tip]]</f>
        <v>0.95137452854899829</v>
      </c>
      <c r="H39" s="2">
        <f>Table4[[#This Row],[Error]]^2</f>
        <v>0.9051134935718288</v>
      </c>
      <c r="AN39">
        <v>38</v>
      </c>
      <c r="AO39">
        <v>2.7848792686725004</v>
      </c>
      <c r="AP39">
        <v>0.28512073132749949</v>
      </c>
    </row>
    <row r="40" spans="1:42" x14ac:dyDescent="0.25">
      <c r="A40">
        <f>IF(Tip_Table!C40="Sun",1,0)</f>
        <v>0</v>
      </c>
      <c r="B40">
        <f>IF(Table1[[#This Row],[time]]="Lunch",0,1)</f>
        <v>1</v>
      </c>
      <c r="C40">
        <v>3</v>
      </c>
      <c r="D40" s="2">
        <v>18.690000000000001</v>
      </c>
      <c r="E40" s="2">
        <v>2.31</v>
      </c>
      <c r="F40" s="2">
        <f>Table4[[#This Row],[Sun]]*Q$21+Table4[[#This Row],[time_num]]*Q$22+Table4[[#This Row],[size]]*Q$23+Table4[[#This Row],[total_bill]]*Q$24+Q58</f>
        <v>2.2817475495218673</v>
      </c>
      <c r="G40" s="2">
        <f>Table4[[#This Row],[tip]]-Table4[[#This Row],[Predicted Tip]]</f>
        <v>2.825245047813274E-2</v>
      </c>
      <c r="H40" s="2">
        <f>Table4[[#This Row],[Error]]^2</f>
        <v>7.9820095801934289E-4</v>
      </c>
      <c r="AN40">
        <v>39</v>
      </c>
      <c r="AO40">
        <v>2.9481233656218757</v>
      </c>
      <c r="AP40">
        <v>-0.63812336562187566</v>
      </c>
    </row>
    <row r="41" spans="1:42" x14ac:dyDescent="0.25">
      <c r="A41">
        <f>IF(Tip_Table!C41="Sun",1,0)</f>
        <v>0</v>
      </c>
      <c r="B41">
        <f>IF(Table1[[#This Row],[time]]="Lunch",0,1)</f>
        <v>1</v>
      </c>
      <c r="C41">
        <v>3</v>
      </c>
      <c r="D41" s="2">
        <v>31.27</v>
      </c>
      <c r="E41" s="2">
        <v>5</v>
      </c>
      <c r="F41" s="2">
        <f>Table4[[#This Row],[Sun]]*Q$21+Table4[[#This Row],[time_num]]*Q$22+Table4[[#This Row],[size]]*Q$23+Table4[[#This Row],[total_bill]]*Q$24+Q59</f>
        <v>3.4476996757329395</v>
      </c>
      <c r="G41" s="2">
        <f>Table4[[#This Row],[tip]]-Table4[[#This Row],[Predicted Tip]]</f>
        <v>1.5523003242670605</v>
      </c>
      <c r="H41" s="2">
        <f>Table4[[#This Row],[Error]]^2</f>
        <v>2.4096362967196212</v>
      </c>
      <c r="AN41">
        <v>40</v>
      </c>
      <c r="AO41">
        <v>4.1149476494986583</v>
      </c>
      <c r="AP41">
        <v>0.88505235050134168</v>
      </c>
    </row>
    <row r="42" spans="1:42" x14ac:dyDescent="0.25">
      <c r="A42">
        <f>IF(Tip_Table!C42="Sun",1,0)</f>
        <v>0</v>
      </c>
      <c r="B42">
        <f>IF(Table1[[#This Row],[time]]="Lunch",0,1)</f>
        <v>1</v>
      </c>
      <c r="C42">
        <v>3</v>
      </c>
      <c r="D42" s="2">
        <v>16.04</v>
      </c>
      <c r="E42" s="2">
        <v>2.2400000000000002</v>
      </c>
      <c r="F42" s="2">
        <f>Table4[[#This Row],[Sun]]*Q$21+Table4[[#This Row],[time_num]]*Q$22+Table4[[#This Row],[size]]*Q$23+Table4[[#This Row],[total_bill]]*Q$24+Q60</f>
        <v>2.0361376024265296</v>
      </c>
      <c r="G42" s="2">
        <f>Table4[[#This Row],[tip]]-Table4[[#This Row],[Predicted Tip]]</f>
        <v>0.20386239757347058</v>
      </c>
      <c r="H42" s="2">
        <f>Table4[[#This Row],[Error]]^2</f>
        <v>4.1559877144403783E-2</v>
      </c>
      <c r="AN42">
        <v>41</v>
      </c>
      <c r="AO42">
        <v>2.7023296969196915</v>
      </c>
      <c r="AP42">
        <v>-0.46232969691969128</v>
      </c>
    </row>
    <row r="43" spans="1:42" x14ac:dyDescent="0.25">
      <c r="A43">
        <f>IF(Tip_Table!C43="Sun",1,0)</f>
        <v>1</v>
      </c>
      <c r="B43">
        <f>IF(Table1[[#This Row],[time]]="Lunch",0,1)</f>
        <v>1</v>
      </c>
      <c r="C43">
        <v>2</v>
      </c>
      <c r="D43" s="2">
        <v>17.46</v>
      </c>
      <c r="E43" s="2">
        <v>2.54</v>
      </c>
      <c r="F43" s="2">
        <f>Table4[[#This Row],[Sun]]*Q$21+Table4[[#This Row],[time_num]]*Q$22+Table4[[#This Row],[size]]*Q$23+Table4[[#This Row],[total_bill]]*Q$24+Q61</f>
        <v>2.0674154117433665</v>
      </c>
      <c r="G43" s="2">
        <f>Table4[[#This Row],[tip]]-Table4[[#This Row],[Predicted Tip]]</f>
        <v>0.47258458825663352</v>
      </c>
      <c r="H43" s="2">
        <f>Table4[[#This Row],[Error]]^2</f>
        <v>0.22333619305769184</v>
      </c>
      <c r="AN43">
        <v>42</v>
      </c>
      <c r="AO43">
        <v>2.732482690701302</v>
      </c>
      <c r="AP43">
        <v>-0.19248269070130197</v>
      </c>
    </row>
    <row r="44" spans="1:42" x14ac:dyDescent="0.25">
      <c r="A44">
        <f>IF(Tip_Table!C44="Sun",1,0)</f>
        <v>1</v>
      </c>
      <c r="B44">
        <f>IF(Table1[[#This Row],[time]]="Lunch",0,1)</f>
        <v>1</v>
      </c>
      <c r="C44">
        <v>2</v>
      </c>
      <c r="D44" s="2">
        <v>13.94</v>
      </c>
      <c r="E44" s="2">
        <v>3.06</v>
      </c>
      <c r="F44" s="2">
        <f>Table4[[#This Row],[Sun]]*Q$21+Table4[[#This Row],[time_num]]*Q$22+Table4[[#This Row],[size]]*Q$23+Table4[[#This Row],[total_bill]]*Q$24+Q62</f>
        <v>1.7411712556016354</v>
      </c>
      <c r="G44" s="2">
        <f>Table4[[#This Row],[tip]]-Table4[[#This Row],[Predicted Tip]]</f>
        <v>1.3188287443983646</v>
      </c>
      <c r="H44" s="2">
        <f>Table4[[#This Row],[Error]]^2</f>
        <v>1.7393092570513669</v>
      </c>
      <c r="AN44">
        <v>43</v>
      </c>
      <c r="AO44">
        <v>2.4059944968025517</v>
      </c>
      <c r="AP44">
        <v>0.65400550319744832</v>
      </c>
    </row>
    <row r="45" spans="1:42" x14ac:dyDescent="0.25">
      <c r="A45">
        <f>IF(Tip_Table!C45="Sun",1,0)</f>
        <v>1</v>
      </c>
      <c r="B45">
        <f>IF(Table1[[#This Row],[time]]="Lunch",0,1)</f>
        <v>1</v>
      </c>
      <c r="C45">
        <v>2</v>
      </c>
      <c r="D45" s="2">
        <v>9.68</v>
      </c>
      <c r="E45" s="2">
        <v>1.32</v>
      </c>
      <c r="F45" s="2">
        <f>Table4[[#This Row],[Sun]]*Q$21+Table4[[#This Row],[time_num]]*Q$22+Table4[[#This Row],[size]]*Q$23+Table4[[#This Row],[total_bill]]*Q$24+Q63</f>
        <v>1.346341680271018</v>
      </c>
      <c r="G45" s="2">
        <f>Table4[[#This Row],[tip]]-Table4[[#This Row],[Predicted Tip]]</f>
        <v>-2.6341680271017909E-2</v>
      </c>
      <c r="H45" s="2">
        <f>Table4[[#This Row],[Error]]^2</f>
        <v>6.9388411950053411E-4</v>
      </c>
      <c r="AN45">
        <v>44</v>
      </c>
      <c r="AO45">
        <v>2.0108695803228143</v>
      </c>
      <c r="AP45">
        <v>-0.6908695803228142</v>
      </c>
    </row>
    <row r="46" spans="1:42" x14ac:dyDescent="0.25">
      <c r="A46">
        <f>IF(Tip_Table!C46="Sun",1,0)</f>
        <v>1</v>
      </c>
      <c r="B46">
        <f>IF(Table1[[#This Row],[time]]="Lunch",0,1)</f>
        <v>1</v>
      </c>
      <c r="C46">
        <v>4</v>
      </c>
      <c r="D46" s="2">
        <v>30.4</v>
      </c>
      <c r="E46" s="2">
        <v>5.6</v>
      </c>
      <c r="F46" s="2">
        <f>Table4[[#This Row],[Sun]]*Q$21+Table4[[#This Row],[time_num]]*Q$22+Table4[[#This Row],[size]]*Q$23+Table4[[#This Row],[total_bill]]*Q$24+Q64</f>
        <v>3.6380102424742997</v>
      </c>
      <c r="G46" s="2">
        <f>Table4[[#This Row],[tip]]-Table4[[#This Row],[Predicted Tip]]</f>
        <v>1.9619897575256999</v>
      </c>
      <c r="H46" s="2">
        <f>Table4[[#This Row],[Error]]^2</f>
        <v>3.8494038086357549</v>
      </c>
      <c r="AN46">
        <v>45</v>
      </c>
      <c r="AO46">
        <v>4.3038561468871785</v>
      </c>
      <c r="AP46">
        <v>1.2961438531128211</v>
      </c>
    </row>
    <row r="47" spans="1:42" x14ac:dyDescent="0.25">
      <c r="A47">
        <f>IF(Tip_Table!C47="Sun",1,0)</f>
        <v>1</v>
      </c>
      <c r="B47">
        <f>IF(Table1[[#This Row],[time]]="Lunch",0,1)</f>
        <v>1</v>
      </c>
      <c r="C47">
        <v>2</v>
      </c>
      <c r="D47" s="2">
        <v>18.29</v>
      </c>
      <c r="E47" s="2">
        <v>3</v>
      </c>
      <c r="F47" s="2">
        <f>Table4[[#This Row],[Sun]]*Q$21+Table4[[#This Row],[time_num]]*Q$22+Table4[[#This Row],[size]]*Q$23+Table4[[#This Row],[total_bill]]*Q$24+Q65</f>
        <v>2.1443423008336042</v>
      </c>
      <c r="G47" s="2">
        <f>Table4[[#This Row],[tip]]-Table4[[#This Row],[Predicted Tip]]</f>
        <v>0.85565769916639578</v>
      </c>
      <c r="H47" s="2">
        <f>Table4[[#This Row],[Error]]^2</f>
        <v>0.73215009814273024</v>
      </c>
      <c r="AN47">
        <v>46</v>
      </c>
      <c r="AO47">
        <v>2.8094671227853825</v>
      </c>
      <c r="AP47">
        <v>0.19053287721461754</v>
      </c>
    </row>
    <row r="48" spans="1:42" x14ac:dyDescent="0.25">
      <c r="A48">
        <f>IF(Tip_Table!C48="Sun",1,0)</f>
        <v>1</v>
      </c>
      <c r="B48">
        <f>IF(Table1[[#This Row],[time]]="Lunch",0,1)</f>
        <v>1</v>
      </c>
      <c r="C48">
        <v>2</v>
      </c>
      <c r="D48" s="2">
        <v>22.23</v>
      </c>
      <c r="E48" s="2">
        <v>5</v>
      </c>
      <c r="F48" s="2">
        <f>Table4[[#This Row],[Sun]]*Q$21+Table4[[#This Row],[time_num]]*Q$22+Table4[[#This Row],[size]]*Q$23+Table4[[#This Row],[total_bill]]*Q$24+Q66</f>
        <v>2.5095133165149734</v>
      </c>
      <c r="G48" s="2">
        <f>Table4[[#This Row],[tip]]-Table4[[#This Row],[Predicted Tip]]</f>
        <v>2.4904866834850266</v>
      </c>
      <c r="H48" s="2">
        <f>Table4[[#This Row],[Error]]^2</f>
        <v>6.2025239206162466</v>
      </c>
      <c r="AN48">
        <v>47</v>
      </c>
      <c r="AO48">
        <v>3.1749112943652333</v>
      </c>
      <c r="AP48">
        <v>1.8250887056347667</v>
      </c>
    </row>
    <row r="49" spans="1:42" x14ac:dyDescent="0.25">
      <c r="A49">
        <f>IF(Tip_Table!C49="Sun",1,0)</f>
        <v>1</v>
      </c>
      <c r="B49">
        <f>IF(Table1[[#This Row],[time]]="Lunch",0,1)</f>
        <v>1</v>
      </c>
      <c r="C49">
        <v>4</v>
      </c>
      <c r="D49" s="2">
        <v>32.4</v>
      </c>
      <c r="E49" s="2">
        <v>6</v>
      </c>
      <c r="F49" s="2">
        <f>Table4[[#This Row],[Sun]]*Q$21+Table4[[#This Row],[time_num]]*Q$22+Table4[[#This Row],[size]]*Q$23+Table4[[#This Row],[total_bill]]*Q$24+Q67</f>
        <v>3.8233762402821014</v>
      </c>
      <c r="G49" s="2">
        <f>Table4[[#This Row],[tip]]-Table4[[#This Row],[Predicted Tip]]</f>
        <v>2.1766237597178986</v>
      </c>
      <c r="H49" s="2">
        <f>Table4[[#This Row],[Error]]^2</f>
        <v>4.7376909913684804</v>
      </c>
      <c r="AN49">
        <v>48</v>
      </c>
      <c r="AO49">
        <v>4.4893608025114684</v>
      </c>
      <c r="AP49">
        <v>1.5106391974885316</v>
      </c>
    </row>
    <row r="50" spans="1:42" x14ac:dyDescent="0.25">
      <c r="A50">
        <f>IF(Tip_Table!C50="Sun",1,0)</f>
        <v>1</v>
      </c>
      <c r="B50">
        <f>IF(Table1[[#This Row],[time]]="Lunch",0,1)</f>
        <v>1</v>
      </c>
      <c r="C50">
        <v>3</v>
      </c>
      <c r="D50" s="2">
        <v>28.55</v>
      </c>
      <c r="E50" s="2">
        <v>2.0499999999999998</v>
      </c>
      <c r="F50" s="2">
        <f>Table4[[#This Row],[Sun]]*Q$21+Table4[[#This Row],[time_num]]*Q$22+Table4[[#This Row],[size]]*Q$23+Table4[[#This Row],[total_bill]]*Q$24+Q68</f>
        <v>3.2809082820448552</v>
      </c>
      <c r="G50" s="2">
        <f>Table4[[#This Row],[tip]]-Table4[[#This Row],[Predicted Tip]]</f>
        <v>-1.2309082820448554</v>
      </c>
      <c r="H50" s="2">
        <f>Table4[[#This Row],[Error]]^2</f>
        <v>1.5151351988066173</v>
      </c>
      <c r="AN50">
        <v>49</v>
      </c>
      <c r="AO50">
        <v>3.9466851732863502</v>
      </c>
      <c r="AP50">
        <v>-1.8966851732863503</v>
      </c>
    </row>
    <row r="51" spans="1:42" x14ac:dyDescent="0.25">
      <c r="A51">
        <f>IF(Tip_Table!C51="Sun",1,0)</f>
        <v>1</v>
      </c>
      <c r="B51">
        <f>IF(Table1[[#This Row],[time]]="Lunch",0,1)</f>
        <v>1</v>
      </c>
      <c r="C51">
        <v>2</v>
      </c>
      <c r="D51" s="2">
        <v>18.04</v>
      </c>
      <c r="E51" s="2">
        <v>3</v>
      </c>
      <c r="F51" s="2">
        <f>Table4[[#This Row],[Sun]]*Q$21+Table4[[#This Row],[time_num]]*Q$22+Table4[[#This Row],[size]]*Q$23+Table4[[#This Row],[total_bill]]*Q$24+Q69</f>
        <v>2.1211715511076288</v>
      </c>
      <c r="G51" s="2">
        <f>Table4[[#This Row],[tip]]-Table4[[#This Row],[Predicted Tip]]</f>
        <v>0.87882844889237122</v>
      </c>
      <c r="H51" s="2">
        <f>Table4[[#This Row],[Error]]^2</f>
        <v>0.77233944258257115</v>
      </c>
      <c r="AN51">
        <v>50</v>
      </c>
      <c r="AO51">
        <v>2.7862790408323459</v>
      </c>
      <c r="AP51">
        <v>0.2137209591676541</v>
      </c>
    </row>
    <row r="52" spans="1:42" x14ac:dyDescent="0.25">
      <c r="A52">
        <f>IF(Tip_Table!C52="Sun",1,0)</f>
        <v>1</v>
      </c>
      <c r="B52">
        <f>IF(Table1[[#This Row],[time]]="Lunch",0,1)</f>
        <v>1</v>
      </c>
      <c r="C52">
        <v>2</v>
      </c>
      <c r="D52" s="2">
        <v>12.54</v>
      </c>
      <c r="E52" s="2">
        <v>2.5</v>
      </c>
      <c r="F52" s="2">
        <f>Table4[[#This Row],[Sun]]*Q$21+Table4[[#This Row],[time_num]]*Q$22+Table4[[#This Row],[size]]*Q$23+Table4[[#This Row],[total_bill]]*Q$24+Q70</f>
        <v>1.6114150571361741</v>
      </c>
      <c r="G52" s="2">
        <f>Table4[[#This Row],[tip]]-Table4[[#This Row],[Predicted Tip]]</f>
        <v>0.88858494286382594</v>
      </c>
      <c r="H52" s="2">
        <f>Table4[[#This Row],[Error]]^2</f>
        <v>0.78958320068430887</v>
      </c>
      <c r="AN52">
        <v>51</v>
      </c>
      <c r="AO52">
        <v>2.276141237865549</v>
      </c>
      <c r="AP52">
        <v>0.22385876213445099</v>
      </c>
    </row>
    <row r="53" spans="1:42" x14ac:dyDescent="0.25">
      <c r="A53">
        <f>IF(Tip_Table!C53="Sun",1,0)</f>
        <v>1</v>
      </c>
      <c r="B53">
        <f>IF(Table1[[#This Row],[time]]="Lunch",0,1)</f>
        <v>1</v>
      </c>
      <c r="C53">
        <v>2</v>
      </c>
      <c r="D53" s="2">
        <v>10.29</v>
      </c>
      <c r="E53" s="2">
        <v>2.6</v>
      </c>
      <c r="F53" s="2">
        <f>Table4[[#This Row],[Sun]]*Q$21+Table4[[#This Row],[time_num]]*Q$22+Table4[[#This Row],[size]]*Q$23+Table4[[#This Row],[total_bill]]*Q$24+Q71</f>
        <v>1.4028783096023973</v>
      </c>
      <c r="G53" s="2">
        <f>Table4[[#This Row],[tip]]-Table4[[#This Row],[Predicted Tip]]</f>
        <v>1.1971216903976027</v>
      </c>
      <c r="H53" s="2">
        <f>Table4[[#This Row],[Error]]^2</f>
        <v>1.4331003416204138</v>
      </c>
      <c r="AN53">
        <v>52</v>
      </c>
      <c r="AO53">
        <v>2.067448500288223</v>
      </c>
      <c r="AP53">
        <v>0.53255149971177707</v>
      </c>
    </row>
    <row r="54" spans="1:42" x14ac:dyDescent="0.25">
      <c r="A54">
        <f>IF(Tip_Table!C54="Sun",1,0)</f>
        <v>1</v>
      </c>
      <c r="B54">
        <f>IF(Table1[[#This Row],[time]]="Lunch",0,1)</f>
        <v>1</v>
      </c>
      <c r="C54">
        <v>4</v>
      </c>
      <c r="D54" s="2">
        <v>34.81</v>
      </c>
      <c r="E54" s="2">
        <v>5.2</v>
      </c>
      <c r="F54" s="2">
        <f>Table4[[#This Row],[Sun]]*Q$21+Table4[[#This Row],[time_num]]*Q$22+Table4[[#This Row],[size]]*Q$23+Table4[[#This Row],[total_bill]]*Q$24+Q72</f>
        <v>4.0467422676405036</v>
      </c>
      <c r="G54" s="2">
        <f>Table4[[#This Row],[tip]]-Table4[[#This Row],[Predicted Tip]]</f>
        <v>1.1532577323594966</v>
      </c>
      <c r="H54" s="2">
        <f>Table4[[#This Row],[Error]]^2</f>
        <v>1.3300033972469683</v>
      </c>
      <c r="AN54">
        <v>53</v>
      </c>
      <c r="AO54">
        <v>4.7128939125387381</v>
      </c>
      <c r="AP54">
        <v>0.48710608746126205</v>
      </c>
    </row>
    <row r="55" spans="1:42" x14ac:dyDescent="0.25">
      <c r="A55">
        <f>IF(Tip_Table!C55="Sun",1,0)</f>
        <v>1</v>
      </c>
      <c r="B55">
        <f>IF(Table1[[#This Row],[time]]="Lunch",0,1)</f>
        <v>1</v>
      </c>
      <c r="C55">
        <v>2</v>
      </c>
      <c r="D55" s="2">
        <v>9.94</v>
      </c>
      <c r="E55" s="2">
        <v>1.56</v>
      </c>
      <c r="F55" s="2">
        <f>Table4[[#This Row],[Sun]]*Q$21+Table4[[#This Row],[time_num]]*Q$22+Table4[[#This Row],[size]]*Q$23+Table4[[#This Row],[total_bill]]*Q$24+Q73</f>
        <v>1.370439259986032</v>
      </c>
      <c r="G55" s="2">
        <f>Table4[[#This Row],[tip]]-Table4[[#This Row],[Predicted Tip]]</f>
        <v>0.18956074001396805</v>
      </c>
      <c r="H55" s="2">
        <f>Table4[[#This Row],[Error]]^2</f>
        <v>3.5933274154643188E-2</v>
      </c>
      <c r="AN55">
        <v>54</v>
      </c>
      <c r="AO55">
        <v>2.034985185553972</v>
      </c>
      <c r="AP55">
        <v>-0.47498518555397196</v>
      </c>
    </row>
    <row r="56" spans="1:42" x14ac:dyDescent="0.25">
      <c r="A56">
        <f>IF(Tip_Table!C56="Sun",1,0)</f>
        <v>1</v>
      </c>
      <c r="B56">
        <f>IF(Table1[[#This Row],[time]]="Lunch",0,1)</f>
        <v>1</v>
      </c>
      <c r="C56">
        <v>4</v>
      </c>
      <c r="D56" s="2">
        <v>25.56</v>
      </c>
      <c r="E56" s="2">
        <v>4.34</v>
      </c>
      <c r="F56" s="2">
        <f>Table4[[#This Row],[Sun]]*Q$21+Table4[[#This Row],[time_num]]*Q$22+Table4[[#This Row],[size]]*Q$23+Table4[[#This Row],[total_bill]]*Q$24+Q74</f>
        <v>3.18942452777942</v>
      </c>
      <c r="G56" s="2">
        <f>Table4[[#This Row],[tip]]-Table4[[#This Row],[Predicted Tip]]</f>
        <v>1.1505754722205799</v>
      </c>
      <c r="H56" s="2">
        <f>Table4[[#This Row],[Error]]^2</f>
        <v>1.3238239172756103</v>
      </c>
      <c r="AN56">
        <v>55</v>
      </c>
      <c r="AO56">
        <v>3.8549348802763972</v>
      </c>
      <c r="AP56">
        <v>0.48506511972360267</v>
      </c>
    </row>
    <row r="57" spans="1:42" x14ac:dyDescent="0.25">
      <c r="A57">
        <f>IF(Tip_Table!C57="Sun",1,0)</f>
        <v>1</v>
      </c>
      <c r="B57">
        <f>IF(Table1[[#This Row],[time]]="Lunch",0,1)</f>
        <v>1</v>
      </c>
      <c r="C57">
        <v>2</v>
      </c>
      <c r="D57" s="2">
        <v>19.489999999999998</v>
      </c>
      <c r="E57" s="2">
        <v>3.51</v>
      </c>
      <c r="F57" s="2">
        <f>Table4[[#This Row],[Sun]]*Q$21+Table4[[#This Row],[time_num]]*Q$22+Table4[[#This Row],[size]]*Q$23+Table4[[#This Row],[total_bill]]*Q$24+Q75</f>
        <v>2.2555618995182849</v>
      </c>
      <c r="G57" s="2">
        <f>Table4[[#This Row],[tip]]-Table4[[#This Row],[Predicted Tip]]</f>
        <v>1.2544381004817149</v>
      </c>
      <c r="H57" s="2">
        <f>Table4[[#This Row],[Error]]^2</f>
        <v>1.5736149479401731</v>
      </c>
      <c r="AN57">
        <v>56</v>
      </c>
      <c r="AO57">
        <v>2.9207699161599558</v>
      </c>
      <c r="AP57">
        <v>0.58923008384004394</v>
      </c>
    </row>
    <row r="58" spans="1:42" x14ac:dyDescent="0.25">
      <c r="A58">
        <f>IF(Tip_Table!C58="Sun",1,0)</f>
        <v>0</v>
      </c>
      <c r="B58">
        <f>IF(Table1[[#This Row],[time]]="Lunch",0,1)</f>
        <v>1</v>
      </c>
      <c r="C58">
        <v>4</v>
      </c>
      <c r="D58" s="2">
        <v>38.01</v>
      </c>
      <c r="E58" s="2">
        <v>3</v>
      </c>
      <c r="F58" s="2">
        <f>Table4[[#This Row],[Sun]]*Q$21+Table4[[#This Row],[time_num]]*Q$22+Table4[[#This Row],[size]]*Q$23+Table4[[#This Row],[total_bill]]*Q$24+Q76</f>
        <v>4.2580215008024593</v>
      </c>
      <c r="G58" s="2">
        <f>Table4[[#This Row],[tip]]-Table4[[#This Row],[Predicted Tip]]</f>
        <v>-1.2580215008024593</v>
      </c>
      <c r="H58" s="2">
        <f>Table4[[#This Row],[Error]]^2</f>
        <v>1.5826180964812722</v>
      </c>
      <c r="AN58">
        <v>57</v>
      </c>
      <c r="AO58">
        <v>4.9256775061008762</v>
      </c>
      <c r="AP58">
        <v>-1.9256775061008762</v>
      </c>
    </row>
    <row r="59" spans="1:42" x14ac:dyDescent="0.25">
      <c r="A59">
        <f>IF(Tip_Table!C59="Sun",1,0)</f>
        <v>0</v>
      </c>
      <c r="B59">
        <f>IF(Table1[[#This Row],[time]]="Lunch",0,1)</f>
        <v>1</v>
      </c>
      <c r="C59">
        <v>2</v>
      </c>
      <c r="D59" s="2">
        <v>26.41</v>
      </c>
      <c r="E59" s="2">
        <v>1.5</v>
      </c>
      <c r="F59" s="2">
        <f>Table4[[#This Row],[Sun]]*Q$21+Table4[[#This Row],[time_num]]*Q$22+Table4[[#This Row],[size]]*Q$23+Table4[[#This Row],[total_bill]]*Q$24+Q77</f>
        <v>2.8116218886027537</v>
      </c>
      <c r="G59" s="2">
        <f>Table4[[#This Row],[tip]]-Table4[[#This Row],[Predicted Tip]]</f>
        <v>-1.3116218886027537</v>
      </c>
      <c r="H59" s="2">
        <f>Table4[[#This Row],[Error]]^2</f>
        <v>1.7203519786618546</v>
      </c>
      <c r="AN59">
        <v>58</v>
      </c>
      <c r="AO59">
        <v>3.478592169183274</v>
      </c>
      <c r="AP59">
        <v>-1.978592169183274</v>
      </c>
    </row>
    <row r="60" spans="1:42" x14ac:dyDescent="0.25">
      <c r="A60">
        <f>IF(Tip_Table!C60="Sun",1,0)</f>
        <v>0</v>
      </c>
      <c r="B60">
        <f>IF(Table1[[#This Row],[time]]="Lunch",0,1)</f>
        <v>1</v>
      </c>
      <c r="C60">
        <v>2</v>
      </c>
      <c r="D60" s="2">
        <v>11.24</v>
      </c>
      <c r="E60" s="2">
        <v>1.76</v>
      </c>
      <c r="F60" s="2">
        <f>Table4[[#This Row],[Sun]]*Q$21+Table4[[#This Row],[time_num]]*Q$22+Table4[[#This Row],[size]]*Q$23+Table4[[#This Row],[total_bill]]*Q$24+Q78</f>
        <v>1.4056207952305777</v>
      </c>
      <c r="G60" s="2">
        <f>Table4[[#This Row],[tip]]-Table4[[#This Row],[Predicted Tip]]</f>
        <v>0.35437920476942231</v>
      </c>
      <c r="H60" s="2">
        <f>Table4[[#This Row],[Error]]^2</f>
        <v>0.12558462077300814</v>
      </c>
      <c r="AN60">
        <v>59</v>
      </c>
      <c r="AO60">
        <v>2.0715393562730355</v>
      </c>
      <c r="AP60">
        <v>-0.31153935627303553</v>
      </c>
    </row>
    <row r="61" spans="1:42" x14ac:dyDescent="0.25">
      <c r="A61">
        <f>IF(Tip_Table!C61="Sun",1,0)</f>
        <v>0</v>
      </c>
      <c r="B61">
        <f>IF(Table1[[#This Row],[time]]="Lunch",0,1)</f>
        <v>1</v>
      </c>
      <c r="C61">
        <v>4</v>
      </c>
      <c r="D61" s="2">
        <v>48.27</v>
      </c>
      <c r="E61" s="2">
        <v>6.73</v>
      </c>
      <c r="F61" s="2">
        <f>Table4[[#This Row],[Sun]]*Q$21+Table4[[#This Row],[time_num]]*Q$22+Table4[[#This Row],[size]]*Q$23+Table4[[#This Row],[total_bill]]*Q$24+Q79</f>
        <v>5.2089490695564828</v>
      </c>
      <c r="G61" s="2">
        <f>Table4[[#This Row],[tip]]-Table4[[#This Row],[Predicted Tip]]</f>
        <v>1.5210509304435176</v>
      </c>
      <c r="H61" s="2">
        <f>Table4[[#This Row],[Error]]^2</f>
        <v>2.3135959330030906</v>
      </c>
      <c r="AN61">
        <v>60</v>
      </c>
      <c r="AO61">
        <v>5.8773163894534841</v>
      </c>
      <c r="AP61">
        <v>0.85268361054651631</v>
      </c>
    </row>
    <row r="62" spans="1:42" x14ac:dyDescent="0.25">
      <c r="A62">
        <f>IF(Tip_Table!C62="Sun",1,0)</f>
        <v>0</v>
      </c>
      <c r="B62">
        <f>IF(Table1[[#This Row],[time]]="Lunch",0,1)</f>
        <v>1</v>
      </c>
      <c r="C62">
        <v>2</v>
      </c>
      <c r="D62" s="2">
        <v>20.29</v>
      </c>
      <c r="E62" s="2">
        <v>3.21</v>
      </c>
      <c r="F62" s="2">
        <f>Table4[[#This Row],[Sun]]*Q$21+Table4[[#This Row],[time_num]]*Q$22+Table4[[#This Row],[size]]*Q$23+Table4[[#This Row],[total_bill]]*Q$24+Q80</f>
        <v>2.2444019353108802</v>
      </c>
      <c r="G62" s="2">
        <f>Table4[[#This Row],[tip]]-Table4[[#This Row],[Predicted Tip]]</f>
        <v>0.96559806468911979</v>
      </c>
      <c r="H62" s="2">
        <f>Table4[[#This Row],[Error]]^2</f>
        <v>0.93237962253137363</v>
      </c>
      <c r="AN62">
        <v>61</v>
      </c>
      <c r="AO62">
        <v>2.9109479229729471</v>
      </c>
      <c r="AP62">
        <v>0.29905207702705283</v>
      </c>
    </row>
    <row r="63" spans="1:42" x14ac:dyDescent="0.25">
      <c r="A63">
        <f>IF(Tip_Table!C63="Sun",1,0)</f>
        <v>0</v>
      </c>
      <c r="B63">
        <f>IF(Table1[[#This Row],[time]]="Lunch",0,1)</f>
        <v>1</v>
      </c>
      <c r="C63">
        <v>2</v>
      </c>
      <c r="D63" s="2">
        <v>13.81</v>
      </c>
      <c r="E63" s="2">
        <v>2</v>
      </c>
      <c r="F63" s="2">
        <f>Table4[[#This Row],[Sun]]*Q$21+Table4[[#This Row],[time_num]]*Q$22+Table4[[#This Row],[size]]*Q$23+Table4[[#This Row],[total_bill]]*Q$24+Q81</f>
        <v>1.6438161024136029</v>
      </c>
      <c r="G63" s="2">
        <f>Table4[[#This Row],[tip]]-Table4[[#This Row],[Predicted Tip]]</f>
        <v>0.35618389758639712</v>
      </c>
      <c r="H63" s="2">
        <f>Table4[[#This Row],[Error]]^2</f>
        <v>0.12686696889983703</v>
      </c>
      <c r="AN63">
        <v>62</v>
      </c>
      <c r="AO63">
        <v>2.3099128387502477</v>
      </c>
      <c r="AP63">
        <v>-0.30991283875024767</v>
      </c>
    </row>
    <row r="64" spans="1:42" x14ac:dyDescent="0.25">
      <c r="A64">
        <f>IF(Tip_Table!C64="Sun",1,0)</f>
        <v>0</v>
      </c>
      <c r="B64">
        <f>IF(Table1[[#This Row],[time]]="Lunch",0,1)</f>
        <v>1</v>
      </c>
      <c r="C64">
        <v>2</v>
      </c>
      <c r="D64" s="2">
        <v>11.02</v>
      </c>
      <c r="E64" s="2">
        <v>1.98</v>
      </c>
      <c r="F64" s="2">
        <f>Table4[[#This Row],[Sun]]*Q$21+Table4[[#This Row],[time_num]]*Q$22+Table4[[#This Row],[size]]*Q$23+Table4[[#This Row],[total_bill]]*Q$24+Q82</f>
        <v>1.3852305354717194</v>
      </c>
      <c r="G64" s="2">
        <f>Table4[[#This Row],[tip]]-Table4[[#This Row],[Predicted Tip]]</f>
        <v>0.59476946452828061</v>
      </c>
      <c r="H64" s="2">
        <f>Table4[[#This Row],[Error]]^2</f>
        <v>0.35375071593525764</v>
      </c>
      <c r="AN64">
        <v>63</v>
      </c>
      <c r="AO64">
        <v>2.0511338441543634</v>
      </c>
      <c r="AP64">
        <v>-7.1133844154363413E-2</v>
      </c>
    </row>
    <row r="65" spans="1:42" x14ac:dyDescent="0.25">
      <c r="A65">
        <f>IF(Tip_Table!C65="Sun",1,0)</f>
        <v>0</v>
      </c>
      <c r="B65">
        <f>IF(Table1[[#This Row],[time]]="Lunch",0,1)</f>
        <v>1</v>
      </c>
      <c r="C65">
        <v>4</v>
      </c>
      <c r="D65" s="2">
        <v>18.29</v>
      </c>
      <c r="E65" s="2">
        <v>3.76</v>
      </c>
      <c r="F65" s="2">
        <f>Table4[[#This Row],[Sun]]*Q$21+Table4[[#This Row],[time_num]]*Q$22+Table4[[#This Row],[size]]*Q$23+Table4[[#This Row],[total_bill]]*Q$24+Q83</f>
        <v>2.4303127624175351</v>
      </c>
      <c r="G65" s="2">
        <f>Table4[[#This Row],[tip]]-Table4[[#This Row],[Predicted Tip]]</f>
        <v>1.3296872375824647</v>
      </c>
      <c r="H65" s="2">
        <f>Table4[[#This Row],[Error]]^2</f>
        <v>1.7680681497896857</v>
      </c>
      <c r="AN65">
        <v>64</v>
      </c>
      <c r="AO65">
        <v>3.0966016016453786</v>
      </c>
      <c r="AP65">
        <v>0.66339839835462122</v>
      </c>
    </row>
    <row r="66" spans="1:42" x14ac:dyDescent="0.25">
      <c r="A66">
        <f>IF(Tip_Table!C66="Sun",1,0)</f>
        <v>0</v>
      </c>
      <c r="B66">
        <f>IF(Table1[[#This Row],[time]]="Lunch",0,1)</f>
        <v>1</v>
      </c>
      <c r="C66">
        <v>3</v>
      </c>
      <c r="D66" s="2">
        <v>17.59</v>
      </c>
      <c r="E66" s="2">
        <v>2.64</v>
      </c>
      <c r="F66" s="2">
        <f>Table4[[#This Row],[Sun]]*Q$21+Table4[[#This Row],[time_num]]*Q$22+Table4[[#This Row],[size]]*Q$23+Table4[[#This Row],[total_bill]]*Q$24+Q84</f>
        <v>2.1797962507275761</v>
      </c>
      <c r="G66" s="2">
        <f>Table4[[#This Row],[tip]]-Table4[[#This Row],[Predicted Tip]]</f>
        <v>0.46020374927242402</v>
      </c>
      <c r="H66" s="2">
        <f>Table4[[#This Row],[Error]]^2</f>
        <v>0.2117874908443961</v>
      </c>
      <c r="AN66">
        <v>65</v>
      </c>
      <c r="AO66">
        <v>2.8460958050285163</v>
      </c>
      <c r="AP66">
        <v>-0.20609580502851621</v>
      </c>
    </row>
    <row r="67" spans="1:42" x14ac:dyDescent="0.25">
      <c r="A67">
        <f>IF(Tip_Table!C67="Sun",1,0)</f>
        <v>0</v>
      </c>
      <c r="B67">
        <f>IF(Table1[[#This Row],[time]]="Lunch",0,1)</f>
        <v>1</v>
      </c>
      <c r="C67">
        <v>3</v>
      </c>
      <c r="D67" s="2">
        <v>20.079999999999998</v>
      </c>
      <c r="E67" s="2">
        <v>3.15</v>
      </c>
      <c r="F67" s="2">
        <f>Table4[[#This Row],[Sun]]*Q$21+Table4[[#This Row],[time_num]]*Q$22+Table4[[#This Row],[size]]*Q$23+Table4[[#This Row],[total_bill]]*Q$24+Q85</f>
        <v>2.4105769179982892</v>
      </c>
      <c r="G67" s="2">
        <f>Table4[[#This Row],[tip]]-Table4[[#This Row],[Predicted Tip]]</f>
        <v>0.7394230820017107</v>
      </c>
      <c r="H67" s="2">
        <f>Table4[[#This Row],[Error]]^2</f>
        <v>0.54674649419690857</v>
      </c>
      <c r="AN67">
        <v>66</v>
      </c>
      <c r="AO67">
        <v>3.0770491012807568</v>
      </c>
      <c r="AP67">
        <v>7.2950898719243096E-2</v>
      </c>
    </row>
    <row r="68" spans="1:42" x14ac:dyDescent="0.25">
      <c r="A68">
        <f>IF(Tip_Table!C68="Sun",1,0)</f>
        <v>0</v>
      </c>
      <c r="B68">
        <f>IF(Table1[[#This Row],[time]]="Lunch",0,1)</f>
        <v>1</v>
      </c>
      <c r="C68">
        <v>2</v>
      </c>
      <c r="D68" s="2">
        <v>16.45</v>
      </c>
      <c r="E68" s="2">
        <v>2.4700000000000002</v>
      </c>
      <c r="F68" s="2">
        <f>Table4[[#This Row],[Sun]]*Q$21+Table4[[#This Row],[time_num]]*Q$22+Table4[[#This Row],[size]]*Q$23+Table4[[#This Row],[total_bill]]*Q$24+Q86</f>
        <v>1.8884992195199009</v>
      </c>
      <c r="G68" s="2">
        <f>Table4[[#This Row],[tip]]-Table4[[#This Row],[Predicted Tip]]</f>
        <v>0.58150078048009934</v>
      </c>
      <c r="H68" s="2">
        <f>Table4[[#This Row],[Error]]^2</f>
        <v>0.33814315769896469</v>
      </c>
      <c r="AN68">
        <v>67</v>
      </c>
      <c r="AO68">
        <v>2.5547789841743107</v>
      </c>
      <c r="AP68">
        <v>-8.4778984174310512E-2</v>
      </c>
    </row>
    <row r="69" spans="1:42" x14ac:dyDescent="0.25">
      <c r="A69">
        <f>IF(Tip_Table!C69="Sun",1,0)</f>
        <v>0</v>
      </c>
      <c r="B69">
        <f>IF(Table1[[#This Row],[time]]="Lunch",0,1)</f>
        <v>1</v>
      </c>
      <c r="C69">
        <v>1</v>
      </c>
      <c r="D69" s="2">
        <v>3.07</v>
      </c>
      <c r="E69" s="2">
        <v>1</v>
      </c>
      <c r="F69" s="2">
        <f>Table4[[#This Row],[Sun]]*Q$21+Table4[[#This Row],[time_num]]*Q$22+Table4[[#This Row],[size]]*Q$23+Table4[[#This Row],[total_bill]]*Q$24+Q87</f>
        <v>0.46276228172847933</v>
      </c>
      <c r="G69" s="2">
        <f>Table4[[#This Row],[tip]]-Table4[[#This Row],[Predicted Tip]]</f>
        <v>0.53723771827152067</v>
      </c>
      <c r="H69" s="2">
        <f>Table4[[#This Row],[Error]]^2</f>
        <v>0.28862436593358981</v>
      </c>
      <c r="AN69">
        <v>68</v>
      </c>
      <c r="AO69">
        <v>1.1281736708994508</v>
      </c>
      <c r="AP69">
        <v>-0.12817367089945075</v>
      </c>
    </row>
    <row r="70" spans="1:42" x14ac:dyDescent="0.25">
      <c r="A70">
        <f>IF(Tip_Table!C70="Sun",1,0)</f>
        <v>0</v>
      </c>
      <c r="B70">
        <f>IF(Table1[[#This Row],[time]]="Lunch",0,1)</f>
        <v>1</v>
      </c>
      <c r="C70">
        <v>2</v>
      </c>
      <c r="D70" s="2">
        <v>20.23</v>
      </c>
      <c r="E70" s="2">
        <v>2.0099999999999998</v>
      </c>
      <c r="F70" s="2">
        <f>Table4[[#This Row],[Sun]]*Q$21+Table4[[#This Row],[time_num]]*Q$22+Table4[[#This Row],[size]]*Q$23+Table4[[#This Row],[total_bill]]*Q$24+Q88</f>
        <v>2.238840955376646</v>
      </c>
      <c r="G70" s="2">
        <f>Table4[[#This Row],[tip]]-Table4[[#This Row],[Predicted Tip]]</f>
        <v>-0.22884095537664617</v>
      </c>
      <c r="H70" s="2">
        <f>Table4[[#This Row],[Error]]^2</f>
        <v>5.2368182857696163E-2</v>
      </c>
      <c r="AN70">
        <v>69</v>
      </c>
      <c r="AO70">
        <v>2.9053827833042183</v>
      </c>
      <c r="AP70">
        <v>-0.8953827833042185</v>
      </c>
    </row>
    <row r="71" spans="1:42" x14ac:dyDescent="0.25">
      <c r="A71">
        <f>IF(Tip_Table!C71="Sun",1,0)</f>
        <v>0</v>
      </c>
      <c r="B71">
        <f>IF(Table1[[#This Row],[time]]="Lunch",0,1)</f>
        <v>1</v>
      </c>
      <c r="C71">
        <v>2</v>
      </c>
      <c r="D71" s="2">
        <v>15.01</v>
      </c>
      <c r="E71" s="2">
        <v>2.09</v>
      </c>
      <c r="F71" s="2">
        <f>Table4[[#This Row],[Sun]]*Q$21+Table4[[#This Row],[time_num]]*Q$22+Table4[[#This Row],[size]]*Q$23+Table4[[#This Row],[total_bill]]*Q$24+Q89</f>
        <v>1.7550357010982838</v>
      </c>
      <c r="G71" s="2">
        <f>Table4[[#This Row],[tip]]-Table4[[#This Row],[Predicted Tip]]</f>
        <v>0.33496429890171608</v>
      </c>
      <c r="H71" s="2">
        <f>Table4[[#This Row],[Error]]^2</f>
        <v>0.11220108153871819</v>
      </c>
      <c r="AN71">
        <v>70</v>
      </c>
      <c r="AO71">
        <v>2.4212156321248219</v>
      </c>
      <c r="AP71">
        <v>-0.33121563212482208</v>
      </c>
    </row>
    <row r="72" spans="1:42" x14ac:dyDescent="0.25">
      <c r="A72">
        <f>IF(Tip_Table!C72="Sun",1,0)</f>
        <v>0</v>
      </c>
      <c r="B72">
        <f>IF(Table1[[#This Row],[time]]="Lunch",0,1)</f>
        <v>1</v>
      </c>
      <c r="C72">
        <v>2</v>
      </c>
      <c r="D72" s="2">
        <v>12.02</v>
      </c>
      <c r="E72" s="2">
        <v>1.97</v>
      </c>
      <c r="F72" s="2">
        <f>Table4[[#This Row],[Sun]]*Q$21+Table4[[#This Row],[time_num]]*Q$22+Table4[[#This Row],[size]]*Q$23+Table4[[#This Row],[total_bill]]*Q$24+Q90</f>
        <v>1.4779135343756202</v>
      </c>
      <c r="G72" s="2">
        <f>Table4[[#This Row],[tip]]-Table4[[#This Row],[Predicted Tip]]</f>
        <v>0.49208646562437974</v>
      </c>
      <c r="H72" s="2">
        <f>Table4[[#This Row],[Error]]^2</f>
        <v>0.24214908965069387</v>
      </c>
      <c r="AN72">
        <v>71</v>
      </c>
      <c r="AO72">
        <v>2.1438861719665083</v>
      </c>
      <c r="AP72">
        <v>-0.17388617196650835</v>
      </c>
    </row>
    <row r="73" spans="1:42" x14ac:dyDescent="0.25">
      <c r="A73">
        <f>IF(Tip_Table!C73="Sun",1,0)</f>
        <v>0</v>
      </c>
      <c r="B73">
        <f>IF(Table1[[#This Row],[time]]="Lunch",0,1)</f>
        <v>1</v>
      </c>
      <c r="C73">
        <v>3</v>
      </c>
      <c r="D73" s="2">
        <v>17.07</v>
      </c>
      <c r="E73" s="2">
        <v>3</v>
      </c>
      <c r="F73" s="2">
        <f>Table4[[#This Row],[Sun]]*Q$21+Table4[[#This Row],[time_num]]*Q$22+Table4[[#This Row],[size]]*Q$23+Table4[[#This Row],[total_bill]]*Q$24+Q91</f>
        <v>2.1316010912975476</v>
      </c>
      <c r="G73" s="2">
        <f>Table4[[#This Row],[tip]]-Table4[[#This Row],[Predicted Tip]]</f>
        <v>0.8683989087024524</v>
      </c>
      <c r="H73" s="2">
        <f>Table4[[#This Row],[Error]]^2</f>
        <v>0.75411666463561022</v>
      </c>
      <c r="AN73">
        <v>72</v>
      </c>
      <c r="AO73">
        <v>2.7978645945662013</v>
      </c>
      <c r="AP73">
        <v>0.20213540543379871</v>
      </c>
    </row>
    <row r="74" spans="1:42" x14ac:dyDescent="0.25">
      <c r="A74">
        <f>IF(Tip_Table!C74="Sun",1,0)</f>
        <v>0</v>
      </c>
      <c r="B74">
        <f>IF(Table1[[#This Row],[time]]="Lunch",0,1)</f>
        <v>1</v>
      </c>
      <c r="C74">
        <v>2</v>
      </c>
      <c r="D74" s="2">
        <v>26.86</v>
      </c>
      <c r="E74" s="2">
        <v>3.14</v>
      </c>
      <c r="F74" s="2">
        <f>Table4[[#This Row],[Sun]]*Q$21+Table4[[#This Row],[time_num]]*Q$22+Table4[[#This Row],[size]]*Q$23+Table4[[#This Row],[total_bill]]*Q$24+Q92</f>
        <v>2.8533292381095086</v>
      </c>
      <c r="G74" s="2">
        <f>Table4[[#This Row],[tip]]-Table4[[#This Row],[Predicted Tip]]</f>
        <v>0.28667076189049157</v>
      </c>
      <c r="H74" s="2">
        <f>Table4[[#This Row],[Error]]^2</f>
        <v>8.2180125722874905E-2</v>
      </c>
      <c r="AN74">
        <v>73</v>
      </c>
      <c r="AO74">
        <v>3.520330716698739</v>
      </c>
      <c r="AP74">
        <v>-0.38033071669873886</v>
      </c>
    </row>
    <row r="75" spans="1:42" x14ac:dyDescent="0.25">
      <c r="A75">
        <f>IF(Tip_Table!C75="Sun",1,0)</f>
        <v>0</v>
      </c>
      <c r="B75">
        <f>IF(Table1[[#This Row],[time]]="Lunch",0,1)</f>
        <v>1</v>
      </c>
      <c r="C75">
        <v>2</v>
      </c>
      <c r="D75" s="2">
        <v>25.28</v>
      </c>
      <c r="E75" s="2">
        <v>5</v>
      </c>
      <c r="F75" s="2">
        <f>Table4[[#This Row],[Sun]]*Q$21+Table4[[#This Row],[time_num]]*Q$22+Table4[[#This Row],[size]]*Q$23+Table4[[#This Row],[total_bill]]*Q$24+Q93</f>
        <v>2.7068900998413454</v>
      </c>
      <c r="G75" s="2">
        <f>Table4[[#This Row],[tip]]-Table4[[#This Row],[Predicted Tip]]</f>
        <v>2.2931099001586546</v>
      </c>
      <c r="H75" s="2">
        <f>Table4[[#This Row],[Error]]^2</f>
        <v>5.2583530142056345</v>
      </c>
      <c r="AN75">
        <v>74</v>
      </c>
      <c r="AO75">
        <v>3.3737820387555502</v>
      </c>
      <c r="AP75">
        <v>1.6262179612444498</v>
      </c>
    </row>
    <row r="76" spans="1:42" x14ac:dyDescent="0.25">
      <c r="A76">
        <f>IF(Tip_Table!C76="Sun",1,0)</f>
        <v>0</v>
      </c>
      <c r="B76">
        <f>IF(Table1[[#This Row],[time]]="Lunch",0,1)</f>
        <v>1</v>
      </c>
      <c r="C76">
        <v>2</v>
      </c>
      <c r="D76" s="2">
        <v>14.73</v>
      </c>
      <c r="E76" s="2">
        <v>2.2000000000000002</v>
      </c>
      <c r="F76" s="2">
        <f>Table4[[#This Row],[Sun]]*Q$21+Table4[[#This Row],[time_num]]*Q$22+Table4[[#This Row],[size]]*Q$23+Table4[[#This Row],[total_bill]]*Q$24+Q94</f>
        <v>1.7290844614051915</v>
      </c>
      <c r="G76" s="2">
        <f>Table4[[#This Row],[tip]]-Table4[[#This Row],[Predicted Tip]]</f>
        <v>0.47091553859480872</v>
      </c>
      <c r="H76" s="2">
        <f>Table4[[#This Row],[Error]]^2</f>
        <v>0.22176144449003879</v>
      </c>
      <c r="AN76">
        <v>75</v>
      </c>
      <c r="AO76">
        <v>2.3952449803374209</v>
      </c>
      <c r="AP76">
        <v>-0.19524498033742077</v>
      </c>
    </row>
    <row r="77" spans="1:42" x14ac:dyDescent="0.25">
      <c r="A77">
        <f>IF(Tip_Table!C77="Sun",1,0)</f>
        <v>0</v>
      </c>
      <c r="B77">
        <f>IF(Table1[[#This Row],[time]]="Lunch",0,1)</f>
        <v>1</v>
      </c>
      <c r="C77">
        <v>2</v>
      </c>
      <c r="D77" s="2">
        <v>10.51</v>
      </c>
      <c r="E77" s="2">
        <v>1.25</v>
      </c>
      <c r="F77" s="2">
        <f>Table4[[#This Row],[Sun]]*Q$21+Table4[[#This Row],[time_num]]*Q$22+Table4[[#This Row],[size]]*Q$23+Table4[[#This Row],[total_bill]]*Q$24+Q95</f>
        <v>1.3379622060307299</v>
      </c>
      <c r="G77" s="2">
        <f>Table4[[#This Row],[tip]]-Table4[[#This Row],[Predicted Tip]]</f>
        <v>-8.7962206030729906E-2</v>
      </c>
      <c r="H77" s="2">
        <f>Table4[[#This Row],[Error]]^2</f>
        <v>7.7373496897925765E-3</v>
      </c>
      <c r="AN77">
        <v>76</v>
      </c>
      <c r="AO77">
        <v>2.0038301569701695</v>
      </c>
      <c r="AP77">
        <v>-0.75383015697016953</v>
      </c>
    </row>
    <row r="78" spans="1:42" x14ac:dyDescent="0.25">
      <c r="A78">
        <f>IF(Tip_Table!C78="Sun",1,0)</f>
        <v>0</v>
      </c>
      <c r="B78">
        <f>IF(Table1[[#This Row],[time]]="Lunch",0,1)</f>
        <v>1</v>
      </c>
      <c r="C78">
        <v>2</v>
      </c>
      <c r="D78" s="2">
        <v>17.920000000000002</v>
      </c>
      <c r="E78" s="2">
        <v>3.08</v>
      </c>
      <c r="F78" s="2">
        <f>Table4[[#This Row],[Sun]]*Q$21+Table4[[#This Row],[time_num]]*Q$22+Table4[[#This Row],[size]]*Q$23+Table4[[#This Row],[total_bill]]*Q$24+Q96</f>
        <v>2.0247432279086355</v>
      </c>
      <c r="G78" s="2">
        <f>Table4[[#This Row],[tip]]-Table4[[#This Row],[Predicted Tip]]</f>
        <v>1.0552567720913646</v>
      </c>
      <c r="H78" s="2">
        <f>Table4[[#This Row],[Error]]^2</f>
        <v>1.1135668550446862</v>
      </c>
      <c r="AN78">
        <v>77</v>
      </c>
      <c r="AO78">
        <v>2.6911249060581639</v>
      </c>
      <c r="AP78">
        <v>0.38887509394183617</v>
      </c>
    </row>
    <row r="79" spans="1:42" x14ac:dyDescent="0.25">
      <c r="A79">
        <f>IF(Tip_Table!C79="Sun",1,0)</f>
        <v>0</v>
      </c>
      <c r="B79">
        <f>IF(Table1[[#This Row],[time]]="Lunch",0,1)</f>
        <v>0</v>
      </c>
      <c r="C79">
        <v>4</v>
      </c>
      <c r="D79" s="2">
        <v>27.2</v>
      </c>
      <c r="E79" s="2">
        <v>4</v>
      </c>
      <c r="F79" s="2">
        <f>Table4[[#This Row],[Sun]]*Q$21+Table4[[#This Row],[time_num]]*Q$22+Table4[[#This Row],[size]]*Q$23+Table4[[#This Row],[total_bill]]*Q$24+Q97</f>
        <v>3.2635312200150164</v>
      </c>
      <c r="G79" s="2">
        <f>Table4[[#This Row],[tip]]-Table4[[#This Row],[Predicted Tip]]</f>
        <v>0.73646877998498361</v>
      </c>
      <c r="H79" s="2">
        <f>Table4[[#This Row],[Error]]^2</f>
        <v>0.54238626389257016</v>
      </c>
      <c r="AN79">
        <v>78</v>
      </c>
      <c r="AO79">
        <v>3.9167109739902068</v>
      </c>
      <c r="AP79">
        <v>8.3289026009793155E-2</v>
      </c>
    </row>
    <row r="80" spans="1:42" x14ac:dyDescent="0.25">
      <c r="A80">
        <f>IF(Tip_Table!C80="Sun",1,0)</f>
        <v>0</v>
      </c>
      <c r="B80">
        <f>IF(Table1[[#This Row],[time]]="Lunch",0,1)</f>
        <v>0</v>
      </c>
      <c r="C80">
        <v>2</v>
      </c>
      <c r="D80" s="2">
        <v>22.76</v>
      </c>
      <c r="E80" s="2">
        <v>3</v>
      </c>
      <c r="F80" s="2">
        <f>Table4[[#This Row],[Sun]]*Q$21+Table4[[#This Row],[time_num]]*Q$22+Table4[[#This Row],[size]]*Q$23+Table4[[#This Row],[total_bill]]*Q$24+Q98</f>
        <v>2.48074187996724</v>
      </c>
      <c r="G80" s="2">
        <f>Table4[[#This Row],[tip]]-Table4[[#This Row],[Predicted Tip]]</f>
        <v>0.51925812003275995</v>
      </c>
      <c r="H80" s="2">
        <f>Table4[[#This Row],[Error]]^2</f>
        <v>0.26962899521995615</v>
      </c>
      <c r="AN80">
        <v>79</v>
      </c>
      <c r="AO80">
        <v>3.1337323042075624</v>
      </c>
      <c r="AP80">
        <v>-0.13373230420756244</v>
      </c>
    </row>
    <row r="81" spans="1:42" x14ac:dyDescent="0.25">
      <c r="A81">
        <f>IF(Tip_Table!C81="Sun",1,0)</f>
        <v>0</v>
      </c>
      <c r="B81">
        <f>IF(Table1[[#This Row],[time]]="Lunch",0,1)</f>
        <v>0</v>
      </c>
      <c r="C81">
        <v>2</v>
      </c>
      <c r="D81" s="2">
        <v>17.29</v>
      </c>
      <c r="E81" s="2">
        <v>2.71</v>
      </c>
      <c r="F81" s="2">
        <f>Table4[[#This Row],[Sun]]*Q$21+Table4[[#This Row],[time_num]]*Q$22+Table4[[#This Row],[size]]*Q$23+Table4[[#This Row],[total_bill]]*Q$24+Q99</f>
        <v>1.9737658759629022</v>
      </c>
      <c r="G81" s="2">
        <f>Table4[[#This Row],[tip]]-Table4[[#This Row],[Predicted Tip]]</f>
        <v>0.73623412403709776</v>
      </c>
      <c r="H81" s="2">
        <f>Table4[[#This Row],[Error]]^2</f>
        <v>0.54204068539667261</v>
      </c>
      <c r="AN81">
        <v>80</v>
      </c>
      <c r="AO81">
        <v>2.6263770710751295</v>
      </c>
      <c r="AP81">
        <v>8.3622928924870443E-2</v>
      </c>
    </row>
    <row r="82" spans="1:42" x14ac:dyDescent="0.25">
      <c r="A82">
        <f>IF(Tip_Table!C82="Sun",1,0)</f>
        <v>0</v>
      </c>
      <c r="B82">
        <f>IF(Table1[[#This Row],[time]]="Lunch",0,1)</f>
        <v>0</v>
      </c>
      <c r="C82">
        <v>2</v>
      </c>
      <c r="D82" s="2">
        <v>19.440000000000001</v>
      </c>
      <c r="E82" s="2">
        <v>3</v>
      </c>
      <c r="F82" s="2">
        <f>Table4[[#This Row],[Sun]]*Q$21+Table4[[#This Row],[time_num]]*Q$22+Table4[[#This Row],[size]]*Q$23+Table4[[#This Row],[total_bill]]*Q$24+Q100</f>
        <v>2.1730343236062892</v>
      </c>
      <c r="G82" s="2">
        <f>Table4[[#This Row],[tip]]-Table4[[#This Row],[Predicted Tip]]</f>
        <v>0.82696567639371077</v>
      </c>
      <c r="H82" s="2">
        <f>Table4[[#This Row],[Error]]^2</f>
        <v>0.68387222993330754</v>
      </c>
      <c r="AN82">
        <v>81</v>
      </c>
      <c r="AO82">
        <v>2.8257945758712411</v>
      </c>
      <c r="AP82">
        <v>0.17420542412875895</v>
      </c>
    </row>
    <row r="83" spans="1:42" x14ac:dyDescent="0.25">
      <c r="A83">
        <f>IF(Tip_Table!C83="Sun",1,0)</f>
        <v>0</v>
      </c>
      <c r="B83">
        <f>IF(Table1[[#This Row],[time]]="Lunch",0,1)</f>
        <v>0</v>
      </c>
      <c r="C83">
        <v>2</v>
      </c>
      <c r="D83" s="2">
        <v>16.66</v>
      </c>
      <c r="E83" s="2">
        <v>3.4</v>
      </c>
      <c r="F83" s="2">
        <f>Table4[[#This Row],[Sun]]*Q$21+Table4[[#This Row],[time_num]]*Q$22+Table4[[#This Row],[size]]*Q$23+Table4[[#This Row],[total_bill]]*Q$24+Q101</f>
        <v>1.9153755866534448</v>
      </c>
      <c r="G83" s="2">
        <f>Table4[[#This Row],[tip]]-Table4[[#This Row],[Predicted Tip]]</f>
        <v>1.4846244133465551</v>
      </c>
      <c r="H83" s="2">
        <f>Table4[[#This Row],[Error]]^2</f>
        <v>2.2041096487046032</v>
      </c>
      <c r="AN83">
        <v>82</v>
      </c>
      <c r="AO83">
        <v>2.5679431045534784</v>
      </c>
      <c r="AP83">
        <v>0.83205689544652151</v>
      </c>
    </row>
    <row r="84" spans="1:42" x14ac:dyDescent="0.25">
      <c r="A84">
        <f>IF(Tip_Table!C84="Sun",1,0)</f>
        <v>0</v>
      </c>
      <c r="B84">
        <f>IF(Table1[[#This Row],[time]]="Lunch",0,1)</f>
        <v>0</v>
      </c>
      <c r="C84">
        <v>1</v>
      </c>
      <c r="D84" s="2">
        <v>10.07</v>
      </c>
      <c r="E84" s="2">
        <v>1.83</v>
      </c>
      <c r="F84" s="2">
        <f>Table4[[#This Row],[Sun]]*Q$21+Table4[[#This Row],[time_num]]*Q$22+Table4[[#This Row],[size]]*Q$23+Table4[[#This Row],[total_bill]]*Q$24+Q102</f>
        <v>1.1189562114195097</v>
      </c>
      <c r="G84" s="2">
        <f>Table4[[#This Row],[tip]]-Table4[[#This Row],[Predicted Tip]]</f>
        <v>0.71104378858049033</v>
      </c>
      <c r="H84" s="2">
        <f>Table4[[#This Row],[Error]]^2</f>
        <v>0.50558326927889707</v>
      </c>
      <c r="AN84">
        <v>83</v>
      </c>
      <c r="AO84">
        <v>1.7711260971230824</v>
      </c>
      <c r="AP84">
        <v>5.8873902876917628E-2</v>
      </c>
    </row>
    <row r="85" spans="1:42" x14ac:dyDescent="0.25">
      <c r="A85">
        <f>IF(Tip_Table!C85="Sun",1,0)</f>
        <v>0</v>
      </c>
      <c r="B85">
        <f>IF(Table1[[#This Row],[time]]="Lunch",0,1)</f>
        <v>0</v>
      </c>
      <c r="C85">
        <v>2</v>
      </c>
      <c r="D85" s="2">
        <v>32.68</v>
      </c>
      <c r="E85" s="2">
        <v>5</v>
      </c>
      <c r="F85" s="2">
        <f>Table4[[#This Row],[Sun]]*Q$21+Table4[[#This Row],[time_num]]*Q$22+Table4[[#This Row],[size]]*Q$23+Table4[[#This Row],[total_bill]]*Q$24+Q103</f>
        <v>3.4001572290939364</v>
      </c>
      <c r="G85" s="2">
        <f>Table4[[#This Row],[tip]]-Table4[[#This Row],[Predicted Tip]]</f>
        <v>1.5998427709060636</v>
      </c>
      <c r="H85" s="2">
        <f>Table4[[#This Row],[Error]]^2</f>
        <v>2.5594968916203915</v>
      </c>
      <c r="AN85">
        <v>84</v>
      </c>
      <c r="AO85">
        <v>4.0538353961040396</v>
      </c>
      <c r="AP85">
        <v>0.94616460389596035</v>
      </c>
    </row>
    <row r="86" spans="1:42" x14ac:dyDescent="0.25">
      <c r="A86">
        <f>IF(Tip_Table!C86="Sun",1,0)</f>
        <v>0</v>
      </c>
      <c r="B86">
        <f>IF(Table1[[#This Row],[time]]="Lunch",0,1)</f>
        <v>0</v>
      </c>
      <c r="C86">
        <v>2</v>
      </c>
      <c r="D86" s="2">
        <v>15.98</v>
      </c>
      <c r="E86" s="2">
        <v>2.0299999999999998</v>
      </c>
      <c r="F86" s="2">
        <f>Table4[[#This Row],[Sun]]*Q$21+Table4[[#This Row],[time_num]]*Q$22+Table4[[#This Row],[size]]*Q$23+Table4[[#This Row],[total_bill]]*Q$24+Q104</f>
        <v>1.8523511473987921</v>
      </c>
      <c r="G86" s="2">
        <f>Table4[[#This Row],[tip]]-Table4[[#This Row],[Predicted Tip]]</f>
        <v>0.17764885260120766</v>
      </c>
      <c r="H86" s="2">
        <f>Table4[[#This Row],[Error]]^2</f>
        <v>3.1559114830525606E-2</v>
      </c>
      <c r="AN86">
        <v>85</v>
      </c>
      <c r="AO86">
        <v>2.5048715216412196</v>
      </c>
      <c r="AP86">
        <v>-0.47487152164121982</v>
      </c>
    </row>
    <row r="87" spans="1:42" x14ac:dyDescent="0.25">
      <c r="A87">
        <f>IF(Tip_Table!C87="Sun",1,0)</f>
        <v>0</v>
      </c>
      <c r="B87">
        <f>IF(Table1[[#This Row],[time]]="Lunch",0,1)</f>
        <v>0</v>
      </c>
      <c r="C87">
        <v>4</v>
      </c>
      <c r="D87" s="2">
        <v>34.83</v>
      </c>
      <c r="E87" s="2">
        <v>5.17</v>
      </c>
      <c r="F87" s="2">
        <f>Table4[[#This Row],[Sun]]*Q$21+Table4[[#This Row],[time_num]]*Q$22+Table4[[#This Row],[size]]*Q$23+Table4[[#This Row],[total_bill]]*Q$24+Q105</f>
        <v>3.9707025016517798</v>
      </c>
      <c r="G87" s="2">
        <f>Table4[[#This Row],[tip]]-Table4[[#This Row],[Predicted Tip]]</f>
        <v>1.1992974983482201</v>
      </c>
      <c r="H87" s="2">
        <f>Table4[[#This Row],[Error]]^2</f>
        <v>1.438314489544299</v>
      </c>
      <c r="AN87">
        <v>86</v>
      </c>
      <c r="AO87">
        <v>4.624411235196872</v>
      </c>
      <c r="AP87">
        <v>0.5455887648031279</v>
      </c>
    </row>
    <row r="88" spans="1:42" x14ac:dyDescent="0.25">
      <c r="A88">
        <f>IF(Tip_Table!C88="Sun",1,0)</f>
        <v>0</v>
      </c>
      <c r="B88">
        <f>IF(Table1[[#This Row],[time]]="Lunch",0,1)</f>
        <v>0</v>
      </c>
      <c r="C88">
        <v>2</v>
      </c>
      <c r="D88" s="2">
        <v>13.03</v>
      </c>
      <c r="E88" s="2">
        <v>2</v>
      </c>
      <c r="F88" s="2">
        <f>Table4[[#This Row],[Sun]]*Q$21+Table4[[#This Row],[time_num]]*Q$22+Table4[[#This Row],[size]]*Q$23+Table4[[#This Row],[total_bill]]*Q$24+Q106</f>
        <v>1.5789363006322847</v>
      </c>
      <c r="G88" s="2">
        <f>Table4[[#This Row],[tip]]-Table4[[#This Row],[Predicted Tip]]</f>
        <v>0.42106369936771526</v>
      </c>
      <c r="H88" s="2">
        <f>Table4[[#This Row],[Error]]^2</f>
        <v>0.17729463892522571</v>
      </c>
      <c r="AN88">
        <v>87</v>
      </c>
      <c r="AO88">
        <v>2.2312521545953921</v>
      </c>
      <c r="AP88">
        <v>-0.23125215459539206</v>
      </c>
    </row>
    <row r="89" spans="1:42" x14ac:dyDescent="0.25">
      <c r="A89">
        <f>IF(Tip_Table!C89="Sun",1,0)</f>
        <v>0</v>
      </c>
      <c r="B89">
        <f>IF(Table1[[#This Row],[time]]="Lunch",0,1)</f>
        <v>0</v>
      </c>
      <c r="C89">
        <v>2</v>
      </c>
      <c r="D89" s="2">
        <v>18.28</v>
      </c>
      <c r="E89" s="2">
        <v>4</v>
      </c>
      <c r="F89" s="2">
        <f>Table4[[#This Row],[Sun]]*Q$21+Table4[[#This Row],[time_num]]*Q$22+Table4[[#This Row],[size]]*Q$23+Table4[[#This Row],[total_bill]]*Q$24+Q107</f>
        <v>2.0655220448777643</v>
      </c>
      <c r="G89" s="2">
        <f>Table4[[#This Row],[tip]]-Table4[[#This Row],[Predicted Tip]]</f>
        <v>1.9344779551222357</v>
      </c>
      <c r="H89" s="2">
        <f>Table4[[#This Row],[Error]]^2</f>
        <v>3.7422049588539066</v>
      </c>
      <c r="AN89">
        <v>88</v>
      </c>
      <c r="AO89">
        <v>2.7182018756091528</v>
      </c>
      <c r="AP89">
        <v>1.2817981243908472</v>
      </c>
    </row>
    <row r="90" spans="1:42" x14ac:dyDescent="0.25">
      <c r="A90">
        <f>IF(Tip_Table!C90="Sun",1,0)</f>
        <v>0</v>
      </c>
      <c r="B90">
        <f>IF(Table1[[#This Row],[time]]="Lunch",0,1)</f>
        <v>0</v>
      </c>
      <c r="C90">
        <v>2</v>
      </c>
      <c r="D90" s="2">
        <v>24.71</v>
      </c>
      <c r="E90" s="2">
        <v>5.85</v>
      </c>
      <c r="F90" s="2">
        <f>Table4[[#This Row],[Sun]]*Q$21+Table4[[#This Row],[time_num]]*Q$22+Table4[[#This Row],[size]]*Q$23+Table4[[#This Row],[total_bill]]*Q$24+Q108</f>
        <v>2.6614737278298466</v>
      </c>
      <c r="G90" s="2">
        <f>Table4[[#This Row],[tip]]-Table4[[#This Row],[Predicted Tip]]</f>
        <v>3.1885262721701531</v>
      </c>
      <c r="H90" s="2">
        <f>Table4[[#This Row],[Error]]^2</f>
        <v>10.166699788319294</v>
      </c>
      <c r="AN90">
        <v>89</v>
      </c>
      <c r="AO90">
        <v>3.3145993434412446</v>
      </c>
      <c r="AP90">
        <v>2.535400656558755</v>
      </c>
    </row>
    <row r="91" spans="1:42" x14ac:dyDescent="0.25">
      <c r="A91">
        <f>IF(Tip_Table!C91="Sun",1,0)</f>
        <v>0</v>
      </c>
      <c r="B91">
        <f>IF(Table1[[#This Row],[time]]="Lunch",0,1)</f>
        <v>0</v>
      </c>
      <c r="C91">
        <v>2</v>
      </c>
      <c r="D91" s="2">
        <v>21.16</v>
      </c>
      <c r="E91" s="2">
        <v>3</v>
      </c>
      <c r="F91" s="2">
        <f>Table4[[#This Row],[Sun]]*Q$21+Table4[[#This Row],[time_num]]*Q$22+Table4[[#This Row],[size]]*Q$23+Table4[[#This Row],[total_bill]]*Q$24+Q109</f>
        <v>2.3324490817209984</v>
      </c>
      <c r="G91" s="2">
        <f>Table4[[#This Row],[tip]]-Table4[[#This Row],[Predicted Tip]]</f>
        <v>0.66755091827900159</v>
      </c>
      <c r="H91" s="2">
        <f>Table4[[#This Row],[Error]]^2</f>
        <v>0.44562422849513827</v>
      </c>
      <c r="AN91">
        <v>90</v>
      </c>
      <c r="AO91">
        <v>2.9853285797081304</v>
      </c>
      <c r="AP91">
        <v>1.467142029186963E-2</v>
      </c>
    </row>
    <row r="92" spans="1:42" x14ac:dyDescent="0.25">
      <c r="A92">
        <f>IF(Tip_Table!C92="Sun",1,0)</f>
        <v>0</v>
      </c>
      <c r="B92">
        <f>IF(Table1[[#This Row],[time]]="Lunch",0,1)</f>
        <v>1</v>
      </c>
      <c r="C92">
        <v>2</v>
      </c>
      <c r="D92" s="2">
        <v>28.97</v>
      </c>
      <c r="E92" s="2">
        <v>3</v>
      </c>
      <c r="F92" s="2">
        <f>Table4[[#This Row],[Sun]]*Q$21+Table4[[#This Row],[time_num]]*Q$22+Table4[[#This Row],[size]]*Q$23+Table4[[#This Row],[total_bill]]*Q$24+Q110</f>
        <v>3.0488903657967397</v>
      </c>
      <c r="G92" s="2">
        <f>Table4[[#This Row],[tip]]-Table4[[#This Row],[Predicted Tip]]</f>
        <v>-4.8890365796739665E-2</v>
      </c>
      <c r="H92" s="2">
        <f>Table4[[#This Row],[Error]]^2</f>
        <v>2.3902678677390119E-3</v>
      </c>
      <c r="AN92">
        <v>91</v>
      </c>
      <c r="AO92">
        <v>3.7160381283823649</v>
      </c>
      <c r="AP92">
        <v>-0.71603812838236491</v>
      </c>
    </row>
    <row r="93" spans="1:42" x14ac:dyDescent="0.25">
      <c r="A93">
        <f>IF(Tip_Table!C93="Sun",1,0)</f>
        <v>0</v>
      </c>
      <c r="B93">
        <f>IF(Table1[[#This Row],[time]]="Lunch",0,1)</f>
        <v>1</v>
      </c>
      <c r="C93">
        <v>2</v>
      </c>
      <c r="D93" s="2">
        <v>22.49</v>
      </c>
      <c r="E93" s="2">
        <v>3.5</v>
      </c>
      <c r="F93" s="2">
        <f>Table4[[#This Row],[Sun]]*Q$21+Table4[[#This Row],[time_num]]*Q$22+Table4[[#This Row],[size]]*Q$23+Table4[[#This Row],[total_bill]]*Q$24+Q111</f>
        <v>2.4483045328994617</v>
      </c>
      <c r="G93" s="2">
        <f>Table4[[#This Row],[tip]]-Table4[[#This Row],[Predicted Tip]]</f>
        <v>1.0516954671005383</v>
      </c>
      <c r="H93" s="2">
        <f>Table4[[#This Row],[Error]]^2</f>
        <v>1.1060633555198194</v>
      </c>
      <c r="AN93">
        <v>92</v>
      </c>
      <c r="AO93">
        <v>3.1150030441596659</v>
      </c>
      <c r="AP93">
        <v>0.38499695584033411</v>
      </c>
    </row>
    <row r="94" spans="1:42" x14ac:dyDescent="0.25">
      <c r="A94">
        <f>IF(Tip_Table!C94="Sun",1,0)</f>
        <v>0</v>
      </c>
      <c r="B94">
        <f>IF(Table1[[#This Row],[time]]="Lunch",0,1)</f>
        <v>1</v>
      </c>
      <c r="C94">
        <v>2</v>
      </c>
      <c r="D94" s="2">
        <v>5.75</v>
      </c>
      <c r="E94" s="2">
        <v>1</v>
      </c>
      <c r="F94" s="2">
        <f>Table4[[#This Row],[Sun]]*Q$21+Table4[[#This Row],[time_num]]*Q$22+Table4[[#This Row],[size]]*Q$23+Table4[[#This Row],[total_bill]]*Q$24+Q112</f>
        <v>0.8967911312481619</v>
      </c>
      <c r="G94" s="2">
        <f>Table4[[#This Row],[tip]]-Table4[[#This Row],[Predicted Tip]]</f>
        <v>0.1032088687518381</v>
      </c>
      <c r="H94" s="2">
        <f>Table4[[#This Row],[Error]]^2</f>
        <v>1.0652070589034144E-2</v>
      </c>
      <c r="AN94">
        <v>93</v>
      </c>
      <c r="AO94">
        <v>1.5623290765843598</v>
      </c>
      <c r="AP94">
        <v>-0.56232907658435982</v>
      </c>
    </row>
    <row r="95" spans="1:42" x14ac:dyDescent="0.25">
      <c r="A95">
        <f>IF(Tip_Table!C95="Sun",1,0)</f>
        <v>0</v>
      </c>
      <c r="B95">
        <f>IF(Table1[[#This Row],[time]]="Lunch",0,1)</f>
        <v>1</v>
      </c>
      <c r="C95">
        <v>2</v>
      </c>
      <c r="D95" s="2">
        <v>16.32</v>
      </c>
      <c r="E95" s="2">
        <v>4.3</v>
      </c>
      <c r="F95" s="2">
        <f>Table4[[#This Row],[Sun]]*Q$21+Table4[[#This Row],[time_num]]*Q$22+Table4[[#This Row],[size]]*Q$23+Table4[[#This Row],[total_bill]]*Q$24+Q113</f>
        <v>1.8764504296623938</v>
      </c>
      <c r="G95" s="2">
        <f>Table4[[#This Row],[tip]]-Table4[[#This Row],[Predicted Tip]]</f>
        <v>2.423549570337606</v>
      </c>
      <c r="H95" s="2">
        <f>Table4[[#This Row],[Error]]^2</f>
        <v>5.8735925198835943</v>
      </c>
      <c r="AN95">
        <v>94</v>
      </c>
      <c r="AO95">
        <v>2.5427211815587318</v>
      </c>
      <c r="AP95">
        <v>1.757278818441268</v>
      </c>
    </row>
    <row r="96" spans="1:42" x14ac:dyDescent="0.25">
      <c r="A96">
        <f>IF(Tip_Table!C96="Sun",1,0)</f>
        <v>0</v>
      </c>
      <c r="B96">
        <f>IF(Table1[[#This Row],[time]]="Lunch",0,1)</f>
        <v>1</v>
      </c>
      <c r="C96">
        <v>2</v>
      </c>
      <c r="D96" s="2">
        <v>22.75</v>
      </c>
      <c r="E96" s="2">
        <v>3.25</v>
      </c>
      <c r="F96" s="2">
        <f>Table4[[#This Row],[Sun]]*Q$21+Table4[[#This Row],[time_num]]*Q$22+Table4[[#This Row],[size]]*Q$23+Table4[[#This Row],[total_bill]]*Q$24+Q114</f>
        <v>2.4724021126144766</v>
      </c>
      <c r="G96" s="2">
        <f>Table4[[#This Row],[tip]]-Table4[[#This Row],[Predicted Tip]]</f>
        <v>0.77759788738552338</v>
      </c>
      <c r="H96" s="2">
        <f>Table4[[#This Row],[Error]]^2</f>
        <v>0.60465847446642906</v>
      </c>
      <c r="AN96">
        <v>95</v>
      </c>
      <c r="AO96">
        <v>3.1391186493908236</v>
      </c>
      <c r="AP96">
        <v>0.11088135060917637</v>
      </c>
    </row>
    <row r="97" spans="1:42" x14ac:dyDescent="0.25">
      <c r="A97">
        <f>IF(Tip_Table!C97="Sun",1,0)</f>
        <v>0</v>
      </c>
      <c r="B97">
        <f>IF(Table1[[#This Row],[time]]="Lunch",0,1)</f>
        <v>1</v>
      </c>
      <c r="C97">
        <v>4</v>
      </c>
      <c r="D97" s="2">
        <v>40.17</v>
      </c>
      <c r="E97" s="2">
        <v>4.7300000000000004</v>
      </c>
      <c r="F97" s="2">
        <f>Table4[[#This Row],[Sun]]*Q$21+Table4[[#This Row],[time_num]]*Q$22+Table4[[#This Row],[size]]*Q$23+Table4[[#This Row],[total_bill]]*Q$24+Q115</f>
        <v>4.4582167784348856</v>
      </c>
      <c r="G97" s="2">
        <f>Table4[[#This Row],[tip]]-Table4[[#This Row],[Predicted Tip]]</f>
        <v>0.27178322156511481</v>
      </c>
      <c r="H97" s="2">
        <f>Table4[[#This Row],[Error]]^2</f>
        <v>7.3866119524312282E-2</v>
      </c>
      <c r="AN97">
        <v>96</v>
      </c>
      <c r="AO97">
        <v>5.1260225341751102</v>
      </c>
      <c r="AP97">
        <v>-0.3960225341751098</v>
      </c>
    </row>
    <row r="98" spans="1:42" x14ac:dyDescent="0.25">
      <c r="A98">
        <f>IF(Tip_Table!C98="Sun",1,0)</f>
        <v>0</v>
      </c>
      <c r="B98">
        <f>IF(Table1[[#This Row],[time]]="Lunch",0,1)</f>
        <v>1</v>
      </c>
      <c r="C98">
        <v>2</v>
      </c>
      <c r="D98" s="2">
        <v>27.28</v>
      </c>
      <c r="E98" s="2">
        <v>4</v>
      </c>
      <c r="F98" s="2">
        <f>Table4[[#This Row],[Sun]]*Q$21+Table4[[#This Row],[time_num]]*Q$22+Table4[[#This Row],[size]]*Q$23+Table4[[#This Row],[total_bill]]*Q$24+Q116</f>
        <v>2.8922560976491472</v>
      </c>
      <c r="G98" s="2">
        <f>Table4[[#This Row],[tip]]-Table4[[#This Row],[Predicted Tip]]</f>
        <v>1.1077439023508528</v>
      </c>
      <c r="H98" s="2">
        <f>Table4[[#This Row],[Error]]^2</f>
        <v>1.2270965531954958</v>
      </c>
      <c r="AN98">
        <v>97</v>
      </c>
      <c r="AO98">
        <v>3.55928669437984</v>
      </c>
      <c r="AP98">
        <v>0.44071330562015998</v>
      </c>
    </row>
    <row r="99" spans="1:42" x14ac:dyDescent="0.25">
      <c r="A99">
        <f>IF(Tip_Table!C99="Sun",1,0)</f>
        <v>0</v>
      </c>
      <c r="B99">
        <f>IF(Table1[[#This Row],[time]]="Lunch",0,1)</f>
        <v>1</v>
      </c>
      <c r="C99">
        <v>2</v>
      </c>
      <c r="D99" s="2">
        <v>12.03</v>
      </c>
      <c r="E99" s="2">
        <v>1.5</v>
      </c>
      <c r="F99" s="2">
        <f>Table4[[#This Row],[Sun]]*Q$21+Table4[[#This Row],[time_num]]*Q$22+Table4[[#This Row],[size]]*Q$23+Table4[[#This Row],[total_bill]]*Q$24+Q117</f>
        <v>1.4788403643646593</v>
      </c>
      <c r="G99" s="2">
        <f>Table4[[#This Row],[tip]]-Table4[[#This Row],[Predicted Tip]]</f>
        <v>2.1159635635340734E-2</v>
      </c>
      <c r="H99" s="2">
        <f>Table4[[#This Row],[Error]]^2</f>
        <v>4.477301802203815E-4</v>
      </c>
      <c r="AN99">
        <v>98</v>
      </c>
      <c r="AO99">
        <v>2.1448136952446299</v>
      </c>
      <c r="AP99">
        <v>-0.64481369524462995</v>
      </c>
    </row>
    <row r="100" spans="1:42" x14ac:dyDescent="0.25">
      <c r="A100">
        <f>IF(Tip_Table!C100="Sun",1,0)</f>
        <v>0</v>
      </c>
      <c r="B100">
        <f>IF(Table1[[#This Row],[time]]="Lunch",0,1)</f>
        <v>1</v>
      </c>
      <c r="C100">
        <v>2</v>
      </c>
      <c r="D100" s="2">
        <v>21.01</v>
      </c>
      <c r="E100" s="2">
        <v>3</v>
      </c>
      <c r="F100" s="2">
        <f>Table4[[#This Row],[Sun]]*Q$21+Table4[[#This Row],[time_num]]*Q$22+Table4[[#This Row],[size]]*Q$23+Table4[[#This Row],[total_bill]]*Q$24+Q118</f>
        <v>2.3111336945216889</v>
      </c>
      <c r="G100" s="2">
        <f>Table4[[#This Row],[tip]]-Table4[[#This Row],[Predicted Tip]]</f>
        <v>0.68886630547831107</v>
      </c>
      <c r="H100" s="2">
        <f>Table4[[#This Row],[Error]]^2</f>
        <v>0.47453678682333778</v>
      </c>
      <c r="AN100">
        <v>99</v>
      </c>
      <c r="AO100">
        <v>2.9777295989976915</v>
      </c>
      <c r="AP100">
        <v>2.2270401002308482E-2</v>
      </c>
    </row>
    <row r="101" spans="1:42" x14ac:dyDescent="0.25">
      <c r="A101">
        <f>IF(Tip_Table!C101="Sun",1,0)</f>
        <v>0</v>
      </c>
      <c r="B101">
        <f>IF(Table1[[#This Row],[time]]="Lunch",0,1)</f>
        <v>1</v>
      </c>
      <c r="C101">
        <v>2</v>
      </c>
      <c r="D101" s="2">
        <v>12.46</v>
      </c>
      <c r="E101" s="2">
        <v>1.5</v>
      </c>
      <c r="F101" s="2">
        <f>Table4[[#This Row],[Sun]]*Q$21+Table4[[#This Row],[time_num]]*Q$22+Table4[[#This Row],[size]]*Q$23+Table4[[#This Row],[total_bill]]*Q$24+Q119</f>
        <v>1.5186940538933367</v>
      </c>
      <c r="G101" s="2">
        <f>Table4[[#This Row],[tip]]-Table4[[#This Row],[Predicted Tip]]</f>
        <v>-1.8694053893336671E-2</v>
      </c>
      <c r="H101" s="2">
        <f>Table4[[#This Row],[Error]]^2</f>
        <v>3.4946765096697591E-4</v>
      </c>
      <c r="AN101">
        <v>100</v>
      </c>
      <c r="AO101">
        <v>2.1846971962038522</v>
      </c>
      <c r="AP101">
        <v>-0.68469719620385217</v>
      </c>
    </row>
    <row r="102" spans="1:42" x14ac:dyDescent="0.25">
      <c r="A102">
        <f>IF(Tip_Table!C102="Sun",1,0)</f>
        <v>0</v>
      </c>
      <c r="B102">
        <f>IF(Table1[[#This Row],[time]]="Lunch",0,1)</f>
        <v>1</v>
      </c>
      <c r="C102">
        <v>2</v>
      </c>
      <c r="D102" s="2">
        <v>11.35</v>
      </c>
      <c r="E102" s="2">
        <v>2.5</v>
      </c>
      <c r="F102" s="2">
        <f>Table4[[#This Row],[Sun]]*Q$21+Table4[[#This Row],[time_num]]*Q$22+Table4[[#This Row],[size]]*Q$23+Table4[[#This Row],[total_bill]]*Q$24+Q120</f>
        <v>1.4158159251100066</v>
      </c>
      <c r="G102" s="2">
        <f>Table4[[#This Row],[tip]]-Table4[[#This Row],[Predicted Tip]]</f>
        <v>1.0841840748899934</v>
      </c>
      <c r="H102" s="2">
        <f>Table4[[#This Row],[Error]]^2</f>
        <v>1.1754551082450708</v>
      </c>
      <c r="AN102">
        <v>101</v>
      </c>
      <c r="AO102">
        <v>2.0817421123323712</v>
      </c>
      <c r="AP102">
        <v>0.41825788766762884</v>
      </c>
    </row>
    <row r="103" spans="1:42" x14ac:dyDescent="0.25">
      <c r="A103">
        <f>IF(Tip_Table!C103="Sun",1,0)</f>
        <v>0</v>
      </c>
      <c r="B103">
        <f>IF(Table1[[#This Row],[time]]="Lunch",0,1)</f>
        <v>1</v>
      </c>
      <c r="C103">
        <v>2</v>
      </c>
      <c r="D103" s="2">
        <v>15.38</v>
      </c>
      <c r="E103" s="2">
        <v>3</v>
      </c>
      <c r="F103" s="2">
        <f>Table4[[#This Row],[Sun]]*Q$21+Table4[[#This Row],[time_num]]*Q$22+Table4[[#This Row],[size]]*Q$23+Table4[[#This Row],[total_bill]]*Q$24+Q121</f>
        <v>1.7893284106927272</v>
      </c>
      <c r="G103" s="2">
        <f>Table4[[#This Row],[tip]]-Table4[[#This Row],[Predicted Tip]]</f>
        <v>1.2106715893072728</v>
      </c>
      <c r="H103" s="2">
        <f>Table4[[#This Row],[Error]]^2</f>
        <v>1.4657256971557979</v>
      </c>
      <c r="AN103">
        <v>102</v>
      </c>
      <c r="AO103">
        <v>2.4555339934153153</v>
      </c>
      <c r="AP103">
        <v>0.54446600658468469</v>
      </c>
    </row>
    <row r="104" spans="1:42" x14ac:dyDescent="0.25">
      <c r="A104">
        <f>IF(Tip_Table!C104="Sun",1,0)</f>
        <v>0</v>
      </c>
      <c r="B104">
        <f>IF(Table1[[#This Row],[time]]="Lunch",0,1)</f>
        <v>1</v>
      </c>
      <c r="C104">
        <v>3</v>
      </c>
      <c r="D104" s="2">
        <v>44.3</v>
      </c>
      <c r="E104" s="2">
        <v>2.5</v>
      </c>
      <c r="F104" s="2">
        <f>Table4[[#This Row],[Sun]]*Q$21+Table4[[#This Row],[time_num]]*Q$22+Table4[[#This Row],[size]]*Q$23+Table4[[#This Row],[total_bill]]*Q$24+Q122</f>
        <v>4.6553591514507673</v>
      </c>
      <c r="G104" s="2">
        <f>Table4[[#This Row],[tip]]-Table4[[#This Row],[Predicted Tip]]</f>
        <v>-2.1553591514507673</v>
      </c>
      <c r="H104" s="2">
        <f>Table4[[#This Row],[Error]]^2</f>
        <v>4.6455730717425716</v>
      </c>
      <c r="AN104">
        <v>103</v>
      </c>
      <c r="AO104">
        <v>5.3235104808909073</v>
      </c>
      <c r="AP104">
        <v>-2.8235104808909073</v>
      </c>
    </row>
    <row r="105" spans="1:42" x14ac:dyDescent="0.25">
      <c r="A105">
        <f>IF(Tip_Table!C105="Sun",1,0)</f>
        <v>0</v>
      </c>
      <c r="B105">
        <f>IF(Table1[[#This Row],[time]]="Lunch",0,1)</f>
        <v>1</v>
      </c>
      <c r="C105">
        <v>2</v>
      </c>
      <c r="D105" s="2">
        <v>22.42</v>
      </c>
      <c r="E105" s="2">
        <v>3.48</v>
      </c>
      <c r="F105" s="2">
        <f>Table4[[#This Row],[Sun]]*Q$21+Table4[[#This Row],[time_num]]*Q$22+Table4[[#This Row],[size]]*Q$23+Table4[[#This Row],[total_bill]]*Q$24+Q123</f>
        <v>2.4418167229761893</v>
      </c>
      <c r="G105" s="2">
        <f>Table4[[#This Row],[tip]]-Table4[[#This Row],[Predicted Tip]]</f>
        <v>1.0381832770238106</v>
      </c>
      <c r="H105" s="2">
        <f>Table4[[#This Row],[Error]]^2</f>
        <v>1.0778245166918983</v>
      </c>
      <c r="AN105">
        <v>104</v>
      </c>
      <c r="AO105">
        <v>3.1085103812128159</v>
      </c>
      <c r="AP105">
        <v>0.37148961878718412</v>
      </c>
    </row>
    <row r="106" spans="1:42" x14ac:dyDescent="0.25">
      <c r="A106">
        <f>IF(Tip_Table!C106="Sun",1,0)</f>
        <v>0</v>
      </c>
      <c r="B106">
        <f>IF(Table1[[#This Row],[time]]="Lunch",0,1)</f>
        <v>1</v>
      </c>
      <c r="C106">
        <v>2</v>
      </c>
      <c r="D106" s="2">
        <v>20.92</v>
      </c>
      <c r="E106" s="2">
        <v>4.08</v>
      </c>
      <c r="F106" s="2">
        <f>Table4[[#This Row],[Sun]]*Q$21+Table4[[#This Row],[time_num]]*Q$22+Table4[[#This Row],[size]]*Q$23+Table4[[#This Row],[total_bill]]*Q$24+Q124</f>
        <v>2.3027922246203376</v>
      </c>
      <c r="G106" s="2">
        <f>Table4[[#This Row],[tip]]-Table4[[#This Row],[Predicted Tip]]</f>
        <v>1.7772077753796625</v>
      </c>
      <c r="H106" s="2">
        <f>Table4[[#This Row],[Error]]^2</f>
        <v>3.1584674768699288</v>
      </c>
      <c r="AN106">
        <v>105</v>
      </c>
      <c r="AO106">
        <v>2.9693818894945982</v>
      </c>
      <c r="AP106">
        <v>1.1106181105054018</v>
      </c>
    </row>
    <row r="107" spans="1:42" x14ac:dyDescent="0.25">
      <c r="A107">
        <f>IF(Tip_Table!C107="Sun",1,0)</f>
        <v>0</v>
      </c>
      <c r="B107">
        <f>IF(Table1[[#This Row],[time]]="Lunch",0,1)</f>
        <v>1</v>
      </c>
      <c r="C107">
        <v>2</v>
      </c>
      <c r="D107" s="2">
        <v>15.36</v>
      </c>
      <c r="E107" s="2">
        <v>1.64</v>
      </c>
      <c r="F107" s="2">
        <f>Table4[[#This Row],[Sun]]*Q$21+Table4[[#This Row],[time_num]]*Q$22+Table4[[#This Row],[size]]*Q$23+Table4[[#This Row],[total_bill]]*Q$24+Q125</f>
        <v>1.7874747507146489</v>
      </c>
      <c r="G107" s="2">
        <f>Table4[[#This Row],[tip]]-Table4[[#This Row],[Predicted Tip]]</f>
        <v>-0.14747475071464899</v>
      </c>
      <c r="H107" s="2">
        <f>Table4[[#This Row],[Error]]^2</f>
        <v>2.1748802098347866E-2</v>
      </c>
      <c r="AN107">
        <v>106</v>
      </c>
      <c r="AO107">
        <v>2.4536789468590725</v>
      </c>
      <c r="AP107">
        <v>-0.8136789468590726</v>
      </c>
    </row>
    <row r="108" spans="1:42" x14ac:dyDescent="0.25">
      <c r="A108">
        <f>IF(Tip_Table!C108="Sun",1,0)</f>
        <v>0</v>
      </c>
      <c r="B108">
        <f>IF(Table1[[#This Row],[time]]="Lunch",0,1)</f>
        <v>1</v>
      </c>
      <c r="C108">
        <v>2</v>
      </c>
      <c r="D108" s="2">
        <v>20.49</v>
      </c>
      <c r="E108" s="2">
        <v>4.0599999999999996</v>
      </c>
      <c r="F108" s="2">
        <f>Table4[[#This Row],[Sun]]*Q$21+Table4[[#This Row],[time_num]]*Q$22+Table4[[#This Row],[size]]*Q$23+Table4[[#This Row],[total_bill]]*Q$24+Q126</f>
        <v>2.26293853509166</v>
      </c>
      <c r="G108" s="2">
        <f>Table4[[#This Row],[tip]]-Table4[[#This Row],[Predicted Tip]]</f>
        <v>1.7970614649083396</v>
      </c>
      <c r="H108" s="2">
        <f>Table4[[#This Row],[Error]]^2</f>
        <v>3.2294299086585077</v>
      </c>
      <c r="AN108">
        <v>107</v>
      </c>
      <c r="AO108">
        <v>2.929498388535376</v>
      </c>
      <c r="AP108">
        <v>1.1305016114646236</v>
      </c>
    </row>
    <row r="109" spans="1:42" x14ac:dyDescent="0.25">
      <c r="A109">
        <f>IF(Tip_Table!C109="Sun",1,0)</f>
        <v>0</v>
      </c>
      <c r="B109">
        <f>IF(Table1[[#This Row],[time]]="Lunch",0,1)</f>
        <v>1</v>
      </c>
      <c r="C109">
        <v>2</v>
      </c>
      <c r="D109" s="2">
        <v>25.21</v>
      </c>
      <c r="E109" s="2">
        <v>4.29</v>
      </c>
      <c r="F109" s="2">
        <f>Table4[[#This Row],[Sun]]*Q$21+Table4[[#This Row],[time_num]]*Q$22+Table4[[#This Row],[size]]*Q$23+Table4[[#This Row],[total_bill]]*Q$24+Q127</f>
        <v>2.7004022899180722</v>
      </c>
      <c r="G109" s="2">
        <f>Table4[[#This Row],[tip]]-Table4[[#This Row],[Predicted Tip]]</f>
        <v>1.5895977100819279</v>
      </c>
      <c r="H109" s="2">
        <f>Table4[[#This Row],[Error]]^2</f>
        <v>2.5268208798977088</v>
      </c>
      <c r="AN109">
        <v>108</v>
      </c>
      <c r="AO109">
        <v>3.3672893758087001</v>
      </c>
      <c r="AP109">
        <v>0.9227106241912999</v>
      </c>
    </row>
    <row r="110" spans="1:42" x14ac:dyDescent="0.25">
      <c r="A110">
        <f>IF(Tip_Table!C110="Sun",1,0)</f>
        <v>0</v>
      </c>
      <c r="B110">
        <f>IF(Table1[[#This Row],[time]]="Lunch",0,1)</f>
        <v>1</v>
      </c>
      <c r="C110">
        <v>2</v>
      </c>
      <c r="D110" s="2">
        <v>18.239999999999998</v>
      </c>
      <c r="E110" s="2">
        <v>3.76</v>
      </c>
      <c r="F110" s="2">
        <f>Table4[[#This Row],[Sun]]*Q$21+Table4[[#This Row],[time_num]]*Q$22+Table4[[#This Row],[size]]*Q$23+Table4[[#This Row],[total_bill]]*Q$24+Q128</f>
        <v>2.0544017875578833</v>
      </c>
      <c r="G110" s="2">
        <f>Table4[[#This Row],[tip]]-Table4[[#This Row],[Predicted Tip]]</f>
        <v>1.7055982124421165</v>
      </c>
      <c r="H110" s="2">
        <f>Table4[[#This Row],[Error]]^2</f>
        <v>2.9090652622857434</v>
      </c>
      <c r="AN110">
        <v>109</v>
      </c>
      <c r="AO110">
        <v>2.7208056509580496</v>
      </c>
      <c r="AP110">
        <v>1.0391943490419502</v>
      </c>
    </row>
    <row r="111" spans="1:42" x14ac:dyDescent="0.25">
      <c r="A111">
        <f>IF(Tip_Table!C111="Sun",1,0)</f>
        <v>0</v>
      </c>
      <c r="B111">
        <f>IF(Table1[[#This Row],[time]]="Lunch",0,1)</f>
        <v>1</v>
      </c>
      <c r="C111">
        <v>2</v>
      </c>
      <c r="D111" s="2">
        <v>14.31</v>
      </c>
      <c r="E111" s="2">
        <v>4</v>
      </c>
      <c r="F111" s="2">
        <f>Table4[[#This Row],[Sun]]*Q$21+Table4[[#This Row],[time_num]]*Q$22+Table4[[#This Row],[size]]*Q$23+Table4[[#This Row],[total_bill]]*Q$24+Q129</f>
        <v>1.6901576018655533</v>
      </c>
      <c r="G111" s="2">
        <f>Table4[[#This Row],[tip]]-Table4[[#This Row],[Predicted Tip]]</f>
        <v>2.3098423981344469</v>
      </c>
      <c r="H111" s="2">
        <f>Table4[[#This Row],[Error]]^2</f>
        <v>5.3353719042194925</v>
      </c>
      <c r="AN111">
        <v>110</v>
      </c>
      <c r="AO111">
        <v>2.3562890026563204</v>
      </c>
      <c r="AP111">
        <v>1.6437109973436796</v>
      </c>
    </row>
    <row r="112" spans="1:42" x14ac:dyDescent="0.25">
      <c r="A112">
        <f>IF(Tip_Table!C112="Sun",1,0)</f>
        <v>0</v>
      </c>
      <c r="B112">
        <f>IF(Table1[[#This Row],[time]]="Lunch",0,1)</f>
        <v>1</v>
      </c>
      <c r="C112">
        <v>2</v>
      </c>
      <c r="D112" s="2">
        <v>14</v>
      </c>
      <c r="E112" s="2">
        <v>3</v>
      </c>
      <c r="F112" s="2">
        <f>Table4[[#This Row],[Sun]]*Q$21+Table4[[#This Row],[time_num]]*Q$22+Table4[[#This Row],[size]]*Q$23+Table4[[#This Row],[total_bill]]*Q$24+Q130</f>
        <v>1.6614258722053439</v>
      </c>
      <c r="G112" s="2">
        <f>Table4[[#This Row],[tip]]-Table4[[#This Row],[Predicted Tip]]</f>
        <v>1.3385741277946561</v>
      </c>
      <c r="H112" s="2">
        <f>Table4[[#This Row],[Error]]^2</f>
        <v>1.7917806956012243</v>
      </c>
      <c r="AN112">
        <v>111</v>
      </c>
      <c r="AO112">
        <v>2.3275357810345554</v>
      </c>
      <c r="AP112">
        <v>0.67246421896544462</v>
      </c>
    </row>
    <row r="113" spans="1:42" x14ac:dyDescent="0.25">
      <c r="A113">
        <f>IF(Tip_Table!C113="Sun",1,0)</f>
        <v>0</v>
      </c>
      <c r="B113">
        <f>IF(Table1[[#This Row],[time]]="Lunch",0,1)</f>
        <v>1</v>
      </c>
      <c r="C113">
        <v>1</v>
      </c>
      <c r="D113" s="2">
        <v>7.25</v>
      </c>
      <c r="E113" s="2">
        <v>1</v>
      </c>
      <c r="F113" s="2">
        <f>Table4[[#This Row],[Sun]]*Q$21+Table4[[#This Row],[time_num]]*Q$22+Table4[[#This Row],[size]]*Q$23+Table4[[#This Row],[total_bill]]*Q$24+Q131</f>
        <v>0.85017721714678485</v>
      </c>
      <c r="G113" s="2">
        <f>Table4[[#This Row],[tip]]-Table4[[#This Row],[Predicted Tip]]</f>
        <v>0.14982278285321515</v>
      </c>
      <c r="H113" s="2">
        <f>Table4[[#This Row],[Error]]^2</f>
        <v>2.2446866261881662E-2</v>
      </c>
      <c r="AN113">
        <v>112</v>
      </c>
      <c r="AO113">
        <v>1.5158784011542166</v>
      </c>
      <c r="AP113">
        <v>-0.51587840115421657</v>
      </c>
    </row>
    <row r="114" spans="1:42" x14ac:dyDescent="0.25">
      <c r="A114">
        <f>IF(Tip_Table!C114="Sun",1,0)</f>
        <v>1</v>
      </c>
      <c r="B114">
        <f>IF(Table1[[#This Row],[time]]="Lunch",0,1)</f>
        <v>1</v>
      </c>
      <c r="C114">
        <v>3</v>
      </c>
      <c r="D114" s="2">
        <v>38.07</v>
      </c>
      <c r="E114" s="2">
        <v>4</v>
      </c>
      <c r="F114" s="2">
        <f>Table4[[#This Row],[Sun]]*Q$21+Table4[[#This Row],[time_num]]*Q$22+Table4[[#This Row],[size]]*Q$23+Table4[[#This Row],[total_bill]]*Q$24+Q132</f>
        <v>4.163250431609991</v>
      </c>
      <c r="G114" s="2">
        <f>Table4[[#This Row],[tip]]-Table4[[#This Row],[Predicted Tip]]</f>
        <v>-0.16325043160999098</v>
      </c>
      <c r="H114" s="2">
        <f>Table4[[#This Row],[Error]]^2</f>
        <v>2.665070342084834E-2</v>
      </c>
      <c r="AN114">
        <v>113</v>
      </c>
      <c r="AO114">
        <v>4.8296873340579696</v>
      </c>
      <c r="AP114">
        <v>-0.82968733405796957</v>
      </c>
    </row>
    <row r="115" spans="1:42" x14ac:dyDescent="0.25">
      <c r="A115">
        <f>IF(Tip_Table!C115="Sun",1,0)</f>
        <v>1</v>
      </c>
      <c r="B115">
        <f>IF(Table1[[#This Row],[time]]="Lunch",0,1)</f>
        <v>1</v>
      </c>
      <c r="C115">
        <v>2</v>
      </c>
      <c r="D115" s="2">
        <v>23.95</v>
      </c>
      <c r="E115" s="2">
        <v>2.5499999999999998</v>
      </c>
      <c r="F115" s="2">
        <f>Table4[[#This Row],[Sun]]*Q$21+Table4[[#This Row],[time_num]]*Q$22+Table4[[#This Row],[size]]*Q$23+Table4[[#This Row],[total_bill]]*Q$24+Q133</f>
        <v>2.6689280746296826</v>
      </c>
      <c r="G115" s="2">
        <f>Table4[[#This Row],[tip]]-Table4[[#This Row],[Predicted Tip]]</f>
        <v>-0.1189280746296828</v>
      </c>
      <c r="H115" s="2">
        <f>Table4[[#This Row],[Error]]^2</f>
        <v>1.4143886935123402E-2</v>
      </c>
      <c r="AN115">
        <v>114</v>
      </c>
      <c r="AO115">
        <v>3.3344452982021227</v>
      </c>
      <c r="AP115">
        <v>-0.78444529820212283</v>
      </c>
    </row>
    <row r="116" spans="1:42" x14ac:dyDescent="0.25">
      <c r="A116">
        <f>IF(Tip_Table!C116="Sun",1,0)</f>
        <v>1</v>
      </c>
      <c r="B116">
        <f>IF(Table1[[#This Row],[time]]="Lunch",0,1)</f>
        <v>1</v>
      </c>
      <c r="C116">
        <v>3</v>
      </c>
      <c r="D116" s="2">
        <v>25.71</v>
      </c>
      <c r="E116" s="2">
        <v>4</v>
      </c>
      <c r="F116" s="2">
        <f>Table4[[#This Row],[Sun]]*Q$21+Table4[[#This Row],[time_num]]*Q$22+Table4[[#This Row],[size]]*Q$23+Table4[[#This Row],[total_bill]]*Q$24+Q134</f>
        <v>3.0176885651577767</v>
      </c>
      <c r="G116" s="2">
        <f>Table4[[#This Row],[tip]]-Table4[[#This Row],[Predicted Tip]]</f>
        <v>0.98231143484222327</v>
      </c>
      <c r="H116" s="2">
        <f>Table4[[#This Row],[Error]]^2</f>
        <v>0.96493575502178741</v>
      </c>
      <c r="AN116">
        <v>115</v>
      </c>
      <c r="AO116">
        <v>3.6832685622998582</v>
      </c>
      <c r="AP116">
        <v>0.31673143770014178</v>
      </c>
    </row>
    <row r="117" spans="1:42" x14ac:dyDescent="0.25">
      <c r="A117">
        <f>IF(Tip_Table!C117="Sun",1,0)</f>
        <v>1</v>
      </c>
      <c r="B117">
        <f>IF(Table1[[#This Row],[time]]="Lunch",0,1)</f>
        <v>1</v>
      </c>
      <c r="C117">
        <v>2</v>
      </c>
      <c r="D117" s="2">
        <v>17.309999999999999</v>
      </c>
      <c r="E117" s="2">
        <v>3.5</v>
      </c>
      <c r="F117" s="2">
        <f>Table4[[#This Row],[Sun]]*Q$21+Table4[[#This Row],[time_num]]*Q$22+Table4[[#This Row],[size]]*Q$23+Table4[[#This Row],[total_bill]]*Q$24+Q135</f>
        <v>2.0535129619077814</v>
      </c>
      <c r="G117" s="2">
        <f>Table4[[#This Row],[tip]]-Table4[[#This Row],[Predicted Tip]]</f>
        <v>1.4464870380922186</v>
      </c>
      <c r="H117" s="2">
        <f>Table4[[#This Row],[Error]]^2</f>
        <v>2.0923247513687993</v>
      </c>
      <c r="AN117">
        <v>116</v>
      </c>
      <c r="AO117">
        <v>2.7185698415294803</v>
      </c>
      <c r="AP117">
        <v>0.78143015847051966</v>
      </c>
    </row>
    <row r="118" spans="1:42" x14ac:dyDescent="0.25">
      <c r="A118">
        <f>IF(Tip_Table!C118="Sun",1,0)</f>
        <v>1</v>
      </c>
      <c r="B118">
        <f>IF(Table1[[#This Row],[time]]="Lunch",0,1)</f>
        <v>1</v>
      </c>
      <c r="C118">
        <v>4</v>
      </c>
      <c r="D118" s="2">
        <v>29.93</v>
      </c>
      <c r="E118" s="2">
        <v>5.07</v>
      </c>
      <c r="F118" s="2">
        <f>Table4[[#This Row],[Sun]]*Q$21+Table4[[#This Row],[time_num]]*Q$22+Table4[[#This Row],[size]]*Q$23+Table4[[#This Row],[total_bill]]*Q$24+Q136</f>
        <v>3.5944492329894664</v>
      </c>
      <c r="G118" s="2">
        <f>Table4[[#This Row],[tip]]-Table4[[#This Row],[Predicted Tip]]</f>
        <v>1.4755507670105339</v>
      </c>
      <c r="H118" s="2">
        <f>Table4[[#This Row],[Error]]^2</f>
        <v>2.1772500660253749</v>
      </c>
      <c r="AN118">
        <v>117</v>
      </c>
      <c r="AO118">
        <v>4.2602625528154707</v>
      </c>
      <c r="AP118">
        <v>0.80973744718452956</v>
      </c>
    </row>
    <row r="119" spans="1:42" x14ac:dyDescent="0.25">
      <c r="A119">
        <f>IF(Tip_Table!C119="Sun",1,0)</f>
        <v>0</v>
      </c>
      <c r="B119">
        <f>IF(Table1[[#This Row],[time]]="Lunch",0,1)</f>
        <v>0</v>
      </c>
      <c r="C119">
        <v>2</v>
      </c>
      <c r="D119" s="2">
        <v>10.65</v>
      </c>
      <c r="E119" s="2">
        <v>1.5</v>
      </c>
      <c r="F119" s="2">
        <f>Table4[[#This Row],[Sun]]*Q$21+Table4[[#This Row],[time_num]]*Q$22+Table4[[#This Row],[size]]*Q$23+Table4[[#This Row],[total_bill]]*Q$24+Q137</f>
        <v>1.3583507632410006</v>
      </c>
      <c r="G119" s="2">
        <f>Table4[[#This Row],[tip]]-Table4[[#This Row],[Predicted Tip]]</f>
        <v>0.14164923675899943</v>
      </c>
      <c r="H119" s="2">
        <f>Table4[[#This Row],[Error]]^2</f>
        <v>2.0064506274407076E-2</v>
      </c>
      <c r="AN119">
        <v>118</v>
      </c>
      <c r="AO119">
        <v>2.0105016144024872</v>
      </c>
      <c r="AP119">
        <v>-0.5105016144024872</v>
      </c>
    </row>
    <row r="120" spans="1:42" x14ac:dyDescent="0.25">
      <c r="A120">
        <f>IF(Tip_Table!C120="Sun",1,0)</f>
        <v>0</v>
      </c>
      <c r="B120">
        <f>IF(Table1[[#This Row],[time]]="Lunch",0,1)</f>
        <v>0</v>
      </c>
      <c r="C120">
        <v>2</v>
      </c>
      <c r="D120" s="2">
        <v>12.43</v>
      </c>
      <c r="E120" s="2">
        <v>1.8</v>
      </c>
      <c r="F120" s="2">
        <f>Table4[[#This Row],[Sun]]*Q$21+Table4[[#This Row],[time_num]]*Q$22+Table4[[#This Row],[size]]*Q$23+Table4[[#This Row],[total_bill]]*Q$24+Q138</f>
        <v>1.5233265012899442</v>
      </c>
      <c r="G120" s="2">
        <f>Table4[[#This Row],[tip]]-Table4[[#This Row],[Predicted Tip]]</f>
        <v>0.27667349871005587</v>
      </c>
      <c r="H120" s="2">
        <f>Table4[[#This Row],[Error]]^2</f>
        <v>7.6548224888463287E-2</v>
      </c>
      <c r="AN120">
        <v>119</v>
      </c>
      <c r="AO120">
        <v>2.1756007579081049</v>
      </c>
      <c r="AP120">
        <v>-0.37560075790810488</v>
      </c>
    </row>
    <row r="121" spans="1:42" x14ac:dyDescent="0.25">
      <c r="A121">
        <f>IF(Tip_Table!C121="Sun",1,0)</f>
        <v>0</v>
      </c>
      <c r="B121">
        <f>IF(Table1[[#This Row],[time]]="Lunch",0,1)</f>
        <v>0</v>
      </c>
      <c r="C121">
        <v>4</v>
      </c>
      <c r="D121" s="2">
        <v>24.08</v>
      </c>
      <c r="E121" s="2">
        <v>2.92</v>
      </c>
      <c r="F121" s="2">
        <f>Table4[[#This Row],[Sun]]*Q$21+Table4[[#This Row],[time_num]]*Q$22+Table4[[#This Row],[size]]*Q$23+Table4[[#This Row],[total_bill]]*Q$24+Q139</f>
        <v>2.9743602634348454</v>
      </c>
      <c r="G121" s="2">
        <f>Table4[[#This Row],[tip]]-Table4[[#This Row],[Predicted Tip]]</f>
        <v>-5.4360263434845457E-2</v>
      </c>
      <c r="H121" s="2">
        <f>Table4[[#This Row],[Error]]^2</f>
        <v>2.9550382407057961E-3</v>
      </c>
      <c r="AN121">
        <v>120</v>
      </c>
      <c r="AO121">
        <v>3.6273237112163148</v>
      </c>
      <c r="AP121">
        <v>-0.70732371121631488</v>
      </c>
    </row>
    <row r="122" spans="1:42" x14ac:dyDescent="0.25">
      <c r="A122">
        <f>IF(Tip_Table!C122="Sun",1,0)</f>
        <v>0</v>
      </c>
      <c r="B122">
        <f>IF(Table1[[#This Row],[time]]="Lunch",0,1)</f>
        <v>0</v>
      </c>
      <c r="C122">
        <v>2</v>
      </c>
      <c r="D122" s="2">
        <v>11.69</v>
      </c>
      <c r="E122" s="2">
        <v>2.31</v>
      </c>
      <c r="F122" s="2">
        <f>Table4[[#This Row],[Sun]]*Q$21+Table4[[#This Row],[time_num]]*Q$22+Table4[[#This Row],[size]]*Q$23+Table4[[#This Row],[total_bill]]*Q$24+Q140</f>
        <v>1.4547410821010576</v>
      </c>
      <c r="G122" s="2">
        <f>Table4[[#This Row],[tip]]-Table4[[#This Row],[Predicted Tip]]</f>
        <v>0.85525891789894248</v>
      </c>
      <c r="H122" s="2">
        <f>Table4[[#This Row],[Error]]^2</f>
        <v>0.73146781664567007</v>
      </c>
      <c r="AN122">
        <v>121</v>
      </c>
      <c r="AO122">
        <v>2.1069640353271177</v>
      </c>
      <c r="AP122">
        <v>0.20303596467288232</v>
      </c>
    </row>
    <row r="123" spans="1:42" x14ac:dyDescent="0.25">
      <c r="A123">
        <f>IF(Tip_Table!C123="Sun",1,0)</f>
        <v>0</v>
      </c>
      <c r="B123">
        <f>IF(Table1[[#This Row],[time]]="Lunch",0,1)</f>
        <v>0</v>
      </c>
      <c r="C123">
        <v>2</v>
      </c>
      <c r="D123" s="2">
        <v>13.42</v>
      </c>
      <c r="E123" s="2">
        <v>1.68</v>
      </c>
      <c r="F123" s="2">
        <f>Table4[[#This Row],[Sun]]*Q$21+Table4[[#This Row],[time_num]]*Q$22+Table4[[#This Row],[size]]*Q$23+Table4[[#This Row],[total_bill]]*Q$24+Q141</f>
        <v>1.615082670204806</v>
      </c>
      <c r="G123" s="2">
        <f>Table4[[#This Row],[tip]]-Table4[[#This Row],[Predicted Tip]]</f>
        <v>6.4917329795193934E-2</v>
      </c>
      <c r="H123" s="2">
        <f>Table4[[#This Row],[Error]]^2</f>
        <v>4.2142597077379738E-3</v>
      </c>
      <c r="AN123">
        <v>122</v>
      </c>
      <c r="AO123">
        <v>2.2674255624421287</v>
      </c>
      <c r="AP123">
        <v>-0.58742556244212873</v>
      </c>
    </row>
    <row r="124" spans="1:42" x14ac:dyDescent="0.25">
      <c r="A124">
        <f>IF(Tip_Table!C124="Sun",1,0)</f>
        <v>0</v>
      </c>
      <c r="B124">
        <f>IF(Table1[[#This Row],[time]]="Lunch",0,1)</f>
        <v>0</v>
      </c>
      <c r="C124">
        <v>2</v>
      </c>
      <c r="D124" s="2">
        <v>14.26</v>
      </c>
      <c r="E124" s="2">
        <v>2.5</v>
      </c>
      <c r="F124" s="2">
        <f>Table4[[#This Row],[Sun]]*Q$21+Table4[[#This Row],[time_num]]*Q$22+Table4[[#This Row],[size]]*Q$23+Table4[[#This Row],[total_bill]]*Q$24+Q142</f>
        <v>1.6929363892840827</v>
      </c>
      <c r="G124" s="2">
        <f>Table4[[#This Row],[tip]]-Table4[[#This Row],[Predicted Tip]]</f>
        <v>0.80706361071591726</v>
      </c>
      <c r="H124" s="2">
        <f>Table4[[#This Row],[Error]]^2</f>
        <v>0.65135167174181363</v>
      </c>
      <c r="AN124">
        <v>123</v>
      </c>
      <c r="AO124">
        <v>2.3453375178043303</v>
      </c>
      <c r="AP124">
        <v>0.15466248219566969</v>
      </c>
    </row>
    <row r="125" spans="1:42" x14ac:dyDescent="0.25">
      <c r="A125">
        <f>IF(Tip_Table!C125="Sun",1,0)</f>
        <v>0</v>
      </c>
      <c r="B125">
        <f>IF(Table1[[#This Row],[time]]="Lunch",0,1)</f>
        <v>0</v>
      </c>
      <c r="C125">
        <v>2</v>
      </c>
      <c r="D125" s="2">
        <v>15.95</v>
      </c>
      <c r="E125" s="2">
        <v>2</v>
      </c>
      <c r="F125" s="2">
        <f>Table4[[#This Row],[Sun]]*Q$21+Table4[[#This Row],[time_num]]*Q$22+Table4[[#This Row],[size]]*Q$23+Table4[[#This Row],[total_bill]]*Q$24+Q143</f>
        <v>1.849570657431675</v>
      </c>
      <c r="G125" s="2">
        <f>Table4[[#This Row],[tip]]-Table4[[#This Row],[Predicted Tip]]</f>
        <v>0.15042934256832496</v>
      </c>
      <c r="H125" s="2">
        <f>Table4[[#This Row],[Error]]^2</f>
        <v>2.2628987105538467E-2</v>
      </c>
      <c r="AN125">
        <v>124</v>
      </c>
      <c r="AO125">
        <v>2.5020889518068552</v>
      </c>
      <c r="AP125">
        <v>-0.5020889518068552</v>
      </c>
    </row>
    <row r="126" spans="1:42" x14ac:dyDescent="0.25">
      <c r="A126">
        <f>IF(Tip_Table!C126="Sun",1,0)</f>
        <v>0</v>
      </c>
      <c r="B126">
        <f>IF(Table1[[#This Row],[time]]="Lunch",0,1)</f>
        <v>0</v>
      </c>
      <c r="C126">
        <v>2</v>
      </c>
      <c r="D126" s="2">
        <v>12.48</v>
      </c>
      <c r="E126" s="2">
        <v>2.52</v>
      </c>
      <c r="F126" s="2">
        <f>Table4[[#This Row],[Sun]]*Q$21+Table4[[#This Row],[time_num]]*Q$22+Table4[[#This Row],[size]]*Q$23+Table4[[#This Row],[total_bill]]*Q$24+Q144</f>
        <v>1.5279606512351394</v>
      </c>
      <c r="G126" s="2">
        <f>Table4[[#This Row],[tip]]-Table4[[#This Row],[Predicted Tip]]</f>
        <v>0.99203934876486066</v>
      </c>
      <c r="H126" s="2">
        <f>Table4[[#This Row],[Error]]^2</f>
        <v>0.9841420694978088</v>
      </c>
      <c r="AN126">
        <v>125</v>
      </c>
      <c r="AO126">
        <v>2.1802383742987121</v>
      </c>
      <c r="AP126">
        <v>0.33976162570128787</v>
      </c>
    </row>
    <row r="127" spans="1:42" x14ac:dyDescent="0.25">
      <c r="A127">
        <f>IF(Tip_Table!C127="Sun",1,0)</f>
        <v>0</v>
      </c>
      <c r="B127">
        <f>IF(Table1[[#This Row],[time]]="Lunch",0,1)</f>
        <v>0</v>
      </c>
      <c r="C127">
        <v>6</v>
      </c>
      <c r="D127" s="2">
        <v>29.8</v>
      </c>
      <c r="E127" s="2">
        <v>4.2</v>
      </c>
      <c r="F127" s="2">
        <f>Table4[[#This Row],[Sun]]*Q$21+Table4[[#This Row],[time_num]]*Q$22+Table4[[#This Row],[size]]*Q$23+Table4[[#This Row],[total_bill]]*Q$24+Q145</f>
        <v>3.8757838420796151</v>
      </c>
      <c r="G127" s="2">
        <f>Table4[[#This Row],[tip]]-Table4[[#This Row],[Predicted Tip]]</f>
        <v>0.32421615792038505</v>
      </c>
      <c r="H127" s="2">
        <f>Table4[[#This Row],[Error]]^2</f>
        <v>0.10511611705665606</v>
      </c>
      <c r="AN127">
        <v>126</v>
      </c>
      <c r="AO127">
        <v>4.5290253605985047</v>
      </c>
      <c r="AP127">
        <v>-0.32902536059850451</v>
      </c>
    </row>
    <row r="128" spans="1:42" x14ac:dyDescent="0.25">
      <c r="A128">
        <f>IF(Tip_Table!C128="Sun",1,0)</f>
        <v>0</v>
      </c>
      <c r="B128">
        <f>IF(Table1[[#This Row],[time]]="Lunch",0,1)</f>
        <v>0</v>
      </c>
      <c r="C128">
        <v>2</v>
      </c>
      <c r="D128" s="2">
        <v>8.52</v>
      </c>
      <c r="E128" s="2">
        <v>1.48</v>
      </c>
      <c r="F128" s="2">
        <f>Table4[[#This Row],[Sun]]*Q$21+Table4[[#This Row],[time_num]]*Q$22+Table4[[#This Row],[size]]*Q$23+Table4[[#This Row],[total_bill]]*Q$24+Q146</f>
        <v>1.1609359755756918</v>
      </c>
      <c r="G128" s="2">
        <f>Table4[[#This Row],[tip]]-Table4[[#This Row],[Predicted Tip]]</f>
        <v>0.31906402442430815</v>
      </c>
      <c r="H128" s="2">
        <f>Table4[[#This Row],[Error]]^2</f>
        <v>0.1018018516818355</v>
      </c>
      <c r="AN128">
        <v>127</v>
      </c>
      <c r="AO128">
        <v>1.8129391561626185</v>
      </c>
      <c r="AP128">
        <v>-0.33293915616261849</v>
      </c>
    </row>
    <row r="129" spans="1:42" x14ac:dyDescent="0.25">
      <c r="A129">
        <f>IF(Tip_Table!C129="Sun",1,0)</f>
        <v>0</v>
      </c>
      <c r="B129">
        <f>IF(Table1[[#This Row],[time]]="Lunch",0,1)</f>
        <v>0</v>
      </c>
      <c r="C129">
        <v>2</v>
      </c>
      <c r="D129" s="2">
        <v>14.52</v>
      </c>
      <c r="E129" s="2">
        <v>2</v>
      </c>
      <c r="F129" s="2">
        <f>Table4[[#This Row],[Sun]]*Q$21+Table4[[#This Row],[time_num]]*Q$22+Table4[[#This Row],[size]]*Q$23+Table4[[#This Row],[total_bill]]*Q$24+Q147</f>
        <v>1.717033968999097</v>
      </c>
      <c r="G129" s="2">
        <f>Table4[[#This Row],[tip]]-Table4[[#This Row],[Predicted Tip]]</f>
        <v>0.28296603100090301</v>
      </c>
      <c r="H129" s="2">
        <f>Table4[[#This Row],[Error]]^2</f>
        <v>8.0069774700403995E-2</v>
      </c>
      <c r="AN129">
        <v>128</v>
      </c>
      <c r="AO129">
        <v>2.3694531230354876</v>
      </c>
      <c r="AP129">
        <v>-0.36945312303548761</v>
      </c>
    </row>
    <row r="130" spans="1:42" x14ac:dyDescent="0.25">
      <c r="A130">
        <f>IF(Tip_Table!C130="Sun",1,0)</f>
        <v>0</v>
      </c>
      <c r="B130">
        <f>IF(Table1[[#This Row],[time]]="Lunch",0,1)</f>
        <v>0</v>
      </c>
      <c r="C130">
        <v>2</v>
      </c>
      <c r="D130" s="2">
        <v>11.38</v>
      </c>
      <c r="E130" s="2">
        <v>2</v>
      </c>
      <c r="F130" s="2">
        <f>Table4[[#This Row],[Sun]]*Q$21+Table4[[#This Row],[time_num]]*Q$22+Table4[[#This Row],[size]]*Q$23+Table4[[#This Row],[total_bill]]*Q$24+Q148</f>
        <v>1.4260093524408484</v>
      </c>
      <c r="G130" s="2">
        <f>Table4[[#This Row],[tip]]-Table4[[#This Row],[Predicted Tip]]</f>
        <v>0.57399064755915163</v>
      </c>
      <c r="H130" s="2">
        <f>Table4[[#This Row],[Error]]^2</f>
        <v>0.32946526348537425</v>
      </c>
      <c r="AN130">
        <v>129</v>
      </c>
      <c r="AO130">
        <v>2.0782108137053532</v>
      </c>
      <c r="AP130">
        <v>-7.821081370535321E-2</v>
      </c>
    </row>
    <row r="131" spans="1:42" x14ac:dyDescent="0.25">
      <c r="A131">
        <f>IF(Tip_Table!C131="Sun",1,0)</f>
        <v>0</v>
      </c>
      <c r="B131">
        <f>IF(Table1[[#This Row],[time]]="Lunch",0,1)</f>
        <v>0</v>
      </c>
      <c r="C131">
        <v>3</v>
      </c>
      <c r="D131" s="2">
        <v>22.82</v>
      </c>
      <c r="E131" s="2">
        <v>2.1800000000000002</v>
      </c>
      <c r="F131" s="2">
        <f>Table4[[#This Row],[Sun]]*Q$21+Table4[[#This Row],[time_num]]*Q$22+Table4[[#This Row],[size]]*Q$23+Table4[[#This Row],[total_bill]]*Q$24+Q149</f>
        <v>2.6719412723587022</v>
      </c>
      <c r="G131" s="2">
        <f>Table4[[#This Row],[tip]]-Table4[[#This Row],[Predicted Tip]]</f>
        <v>-0.491941272358702</v>
      </c>
      <c r="H131" s="2">
        <f>Table4[[#This Row],[Error]]^2</f>
        <v>0.24200621544989862</v>
      </c>
      <c r="AN131">
        <v>130</v>
      </c>
      <c r="AO131">
        <v>3.3248766110246515</v>
      </c>
      <c r="AP131">
        <v>-1.1448766110246513</v>
      </c>
    </row>
    <row r="132" spans="1:42" x14ac:dyDescent="0.25">
      <c r="A132">
        <f>IF(Tip_Table!C132="Sun",1,0)</f>
        <v>0</v>
      </c>
      <c r="B132">
        <f>IF(Table1[[#This Row],[time]]="Lunch",0,1)</f>
        <v>0</v>
      </c>
      <c r="C132">
        <v>2</v>
      </c>
      <c r="D132" s="2">
        <v>19.079999999999998</v>
      </c>
      <c r="E132" s="2">
        <v>1.5</v>
      </c>
      <c r="F132" s="2">
        <f>Table4[[#This Row],[Sun]]*Q$21+Table4[[#This Row],[time_num]]*Q$22+Table4[[#This Row],[size]]*Q$23+Table4[[#This Row],[total_bill]]*Q$24+Q150</f>
        <v>2.1396684440008844</v>
      </c>
      <c r="G132" s="2">
        <f>Table4[[#This Row],[tip]]-Table4[[#This Row],[Predicted Tip]]</f>
        <v>-0.63966844400088441</v>
      </c>
      <c r="H132" s="2">
        <f>Table4[[#This Row],[Error]]^2</f>
        <v>0.40917571825051258</v>
      </c>
      <c r="AN132">
        <v>131</v>
      </c>
      <c r="AO132">
        <v>2.7924037378588684</v>
      </c>
      <c r="AP132">
        <v>-1.2924037378588684</v>
      </c>
    </row>
    <row r="133" spans="1:42" x14ac:dyDescent="0.25">
      <c r="A133">
        <f>IF(Tip_Table!C133="Sun",1,0)</f>
        <v>0</v>
      </c>
      <c r="B133">
        <f>IF(Table1[[#This Row],[time]]="Lunch",0,1)</f>
        <v>0</v>
      </c>
      <c r="C133">
        <v>2</v>
      </c>
      <c r="D133" s="2">
        <v>20.27</v>
      </c>
      <c r="E133" s="2">
        <v>2.83</v>
      </c>
      <c r="F133" s="2">
        <f>Table4[[#This Row],[Sun]]*Q$21+Table4[[#This Row],[time_num]]*Q$22+Table4[[#This Row],[size]]*Q$23+Table4[[#This Row],[total_bill]]*Q$24+Q151</f>
        <v>2.2499612126965265</v>
      </c>
      <c r="G133" s="2">
        <f>Table4[[#This Row],[tip]]-Table4[[#This Row],[Predicted Tip]]</f>
        <v>0.58003878730347358</v>
      </c>
      <c r="H133" s="2">
        <f>Table4[[#This Row],[Error]]^2</f>
        <v>0.33644499477648426</v>
      </c>
      <c r="AN133">
        <v>132</v>
      </c>
      <c r="AO133">
        <v>2.9027790079553215</v>
      </c>
      <c r="AP133">
        <v>-7.277900795532144E-2</v>
      </c>
    </row>
    <row r="134" spans="1:42" x14ac:dyDescent="0.25">
      <c r="A134">
        <f>IF(Tip_Table!C134="Sun",1,0)</f>
        <v>0</v>
      </c>
      <c r="B134">
        <f>IF(Table1[[#This Row],[time]]="Lunch",0,1)</f>
        <v>0</v>
      </c>
      <c r="C134">
        <v>2</v>
      </c>
      <c r="D134" s="2">
        <v>11.17</v>
      </c>
      <c r="E134" s="2">
        <v>1.5</v>
      </c>
      <c r="F134" s="2">
        <f>Table4[[#This Row],[Sun]]*Q$21+Table4[[#This Row],[time_num]]*Q$22+Table4[[#This Row],[size]]*Q$23+Table4[[#This Row],[total_bill]]*Q$24+Q152</f>
        <v>1.4065459226710291</v>
      </c>
      <c r="G134" s="2">
        <f>Table4[[#This Row],[tip]]-Table4[[#This Row],[Predicted Tip]]</f>
        <v>9.345407732897093E-2</v>
      </c>
      <c r="H134" s="2">
        <f>Table4[[#This Row],[Error]]^2</f>
        <v>8.7336645694092788E-3</v>
      </c>
      <c r="AN134">
        <v>133</v>
      </c>
      <c r="AO134">
        <v>2.0587328248648022</v>
      </c>
      <c r="AP134">
        <v>-0.55873282486480225</v>
      </c>
    </row>
    <row r="135" spans="1:42" x14ac:dyDescent="0.25">
      <c r="A135">
        <f>IF(Tip_Table!C135="Sun",1,0)</f>
        <v>0</v>
      </c>
      <c r="B135">
        <f>IF(Table1[[#This Row],[time]]="Lunch",0,1)</f>
        <v>0</v>
      </c>
      <c r="C135">
        <v>2</v>
      </c>
      <c r="D135" s="2">
        <v>12.26</v>
      </c>
      <c r="E135" s="2">
        <v>2</v>
      </c>
      <c r="F135" s="2">
        <f>Table4[[#This Row],[Sun]]*Q$21+Table4[[#This Row],[time_num]]*Q$22+Table4[[#This Row],[size]]*Q$23+Table4[[#This Row],[total_bill]]*Q$24+Q153</f>
        <v>1.507570391476281</v>
      </c>
      <c r="G135" s="2">
        <f>Table4[[#This Row],[tip]]-Table4[[#This Row],[Predicted Tip]]</f>
        <v>0.49242960852371898</v>
      </c>
      <c r="H135" s="2">
        <f>Table4[[#This Row],[Error]]^2</f>
        <v>0.24248691935082312</v>
      </c>
      <c r="AN135">
        <v>134</v>
      </c>
      <c r="AO135">
        <v>2.1598328621800404</v>
      </c>
      <c r="AP135">
        <v>-0.15983286218004045</v>
      </c>
    </row>
    <row r="136" spans="1:42" x14ac:dyDescent="0.25">
      <c r="A136">
        <f>IF(Tip_Table!C136="Sun",1,0)</f>
        <v>0</v>
      </c>
      <c r="B136">
        <f>IF(Table1[[#This Row],[time]]="Lunch",0,1)</f>
        <v>0</v>
      </c>
      <c r="C136">
        <v>2</v>
      </c>
      <c r="D136" s="2">
        <v>18.260000000000002</v>
      </c>
      <c r="E136" s="2">
        <v>3.25</v>
      </c>
      <c r="F136" s="2">
        <f>Table4[[#This Row],[Sun]]*Q$21+Table4[[#This Row],[time_num]]*Q$22+Table4[[#This Row],[size]]*Q$23+Table4[[#This Row],[total_bill]]*Q$24+Q154</f>
        <v>2.0636683848996862</v>
      </c>
      <c r="G136" s="2">
        <f>Table4[[#This Row],[tip]]-Table4[[#This Row],[Predicted Tip]]</f>
        <v>1.1863316151003138</v>
      </c>
      <c r="H136" s="2">
        <f>Table4[[#This Row],[Error]]^2</f>
        <v>1.4073827009865192</v>
      </c>
      <c r="AN136">
        <v>135</v>
      </c>
      <c r="AO136">
        <v>2.71634682905291</v>
      </c>
      <c r="AP136">
        <v>0.53365317094708997</v>
      </c>
    </row>
    <row r="137" spans="1:42" x14ac:dyDescent="0.25">
      <c r="A137">
        <f>IF(Tip_Table!C137="Sun",1,0)</f>
        <v>0</v>
      </c>
      <c r="B137">
        <f>IF(Table1[[#This Row],[time]]="Lunch",0,1)</f>
        <v>0</v>
      </c>
      <c r="C137">
        <v>2</v>
      </c>
      <c r="D137" s="2">
        <v>8.51</v>
      </c>
      <c r="E137" s="2">
        <v>1.25</v>
      </c>
      <c r="F137" s="2">
        <f>Table4[[#This Row],[Sun]]*Q$21+Table4[[#This Row],[time_num]]*Q$22+Table4[[#This Row],[size]]*Q$23+Table4[[#This Row],[total_bill]]*Q$24+Q155</f>
        <v>1.1600091455866528</v>
      </c>
      <c r="G137" s="2">
        <f>Table4[[#This Row],[tip]]-Table4[[#This Row],[Predicted Tip]]</f>
        <v>8.9990854413347199E-2</v>
      </c>
      <c r="H137" s="2">
        <f>Table4[[#This Row],[Error]]^2</f>
        <v>8.098353878044251E-3</v>
      </c>
      <c r="AN137">
        <v>136</v>
      </c>
      <c r="AO137">
        <v>1.8120116328844968</v>
      </c>
      <c r="AP137">
        <v>-0.56201163288449685</v>
      </c>
    </row>
    <row r="138" spans="1:42" x14ac:dyDescent="0.25">
      <c r="A138">
        <f>IF(Tip_Table!C138="Sun",1,0)</f>
        <v>0</v>
      </c>
      <c r="B138">
        <f>IF(Table1[[#This Row],[time]]="Lunch",0,1)</f>
        <v>0</v>
      </c>
      <c r="C138">
        <v>2</v>
      </c>
      <c r="D138" s="2">
        <v>10.33</v>
      </c>
      <c r="E138" s="2">
        <v>2</v>
      </c>
      <c r="F138" s="2">
        <f>Table4[[#This Row],[Sun]]*Q$21+Table4[[#This Row],[time_num]]*Q$22+Table4[[#This Row],[size]]*Q$23+Table4[[#This Row],[total_bill]]*Q$24+Q156</f>
        <v>1.3286922035917523</v>
      </c>
      <c r="G138" s="2">
        <f>Table4[[#This Row],[tip]]-Table4[[#This Row],[Predicted Tip]]</f>
        <v>0.67130779640824767</v>
      </c>
      <c r="H138" s="2">
        <f>Table4[[#This Row],[Error]]^2</f>
        <v>0.4506541575184973</v>
      </c>
      <c r="AN138">
        <v>137</v>
      </c>
      <c r="AO138">
        <v>1.9808208695026006</v>
      </c>
      <c r="AP138">
        <v>1.9179130497399388E-2</v>
      </c>
    </row>
    <row r="139" spans="1:42" x14ac:dyDescent="0.25">
      <c r="A139">
        <f>IF(Tip_Table!C139="Sun",1,0)</f>
        <v>0</v>
      </c>
      <c r="B139">
        <f>IF(Table1[[#This Row],[time]]="Lunch",0,1)</f>
        <v>0</v>
      </c>
      <c r="C139">
        <v>2</v>
      </c>
      <c r="D139" s="2">
        <v>14.15</v>
      </c>
      <c r="E139" s="2">
        <v>2</v>
      </c>
      <c r="F139" s="2">
        <f>Table4[[#This Row],[Sun]]*Q$21+Table4[[#This Row],[time_num]]*Q$22+Table4[[#This Row],[size]]*Q$23+Table4[[#This Row],[total_bill]]*Q$24+Q157</f>
        <v>1.6827412594046536</v>
      </c>
      <c r="G139" s="2">
        <f>Table4[[#This Row],[tip]]-Table4[[#This Row],[Predicted Tip]]</f>
        <v>0.31725874059534642</v>
      </c>
      <c r="H139" s="2">
        <f>Table4[[#This Row],[Error]]^2</f>
        <v>0.10065310848414531</v>
      </c>
      <c r="AN139">
        <v>138</v>
      </c>
      <c r="AO139">
        <v>2.3351347617449942</v>
      </c>
      <c r="AP139">
        <v>-0.33513476174499424</v>
      </c>
    </row>
    <row r="140" spans="1:42" x14ac:dyDescent="0.25">
      <c r="A140">
        <f>IF(Tip_Table!C140="Sun",1,0)</f>
        <v>0</v>
      </c>
      <c r="B140">
        <f>IF(Table1[[#This Row],[time]]="Lunch",0,1)</f>
        <v>0</v>
      </c>
      <c r="C140">
        <v>2</v>
      </c>
      <c r="D140" s="2">
        <v>16</v>
      </c>
      <c r="E140" s="2">
        <v>2</v>
      </c>
      <c r="F140" s="2">
        <f>Table4[[#This Row],[Sun]]*Q$21+Table4[[#This Row],[time_num]]*Q$22+Table4[[#This Row],[size]]*Q$23+Table4[[#This Row],[total_bill]]*Q$24+Q158</f>
        <v>1.8542048073768702</v>
      </c>
      <c r="G140" s="2">
        <f>Table4[[#This Row],[tip]]-Table4[[#This Row],[Predicted Tip]]</f>
        <v>0.14579519262312979</v>
      </c>
      <c r="H140" s="2">
        <f>Table4[[#This Row],[Error]]^2</f>
        <v>2.1256238192015518E-2</v>
      </c>
      <c r="AN140">
        <v>139</v>
      </c>
      <c r="AO140">
        <v>2.5067265681974624</v>
      </c>
      <c r="AP140">
        <v>-0.50672656819746242</v>
      </c>
    </row>
    <row r="141" spans="1:42" x14ac:dyDescent="0.25">
      <c r="A141">
        <f>IF(Tip_Table!C141="Sun",1,0)</f>
        <v>0</v>
      </c>
      <c r="B141">
        <f>IF(Table1[[#This Row],[time]]="Lunch",0,1)</f>
        <v>0</v>
      </c>
      <c r="C141">
        <v>2</v>
      </c>
      <c r="D141" s="2">
        <v>13.16</v>
      </c>
      <c r="E141" s="2">
        <v>2.75</v>
      </c>
      <c r="F141" s="2">
        <f>Table4[[#This Row],[Sun]]*Q$21+Table4[[#This Row],[time_num]]*Q$22+Table4[[#This Row],[size]]*Q$23+Table4[[#This Row],[total_bill]]*Q$24+Q159</f>
        <v>1.5909850904897918</v>
      </c>
      <c r="G141" s="2">
        <f>Table4[[#This Row],[tip]]-Table4[[#This Row],[Predicted Tip]]</f>
        <v>1.1590149095102082</v>
      </c>
      <c r="H141" s="2">
        <f>Table4[[#This Row],[Error]]^2</f>
        <v>1.3433155604669562</v>
      </c>
      <c r="AN141">
        <v>140</v>
      </c>
      <c r="AO141">
        <v>2.2433099572109709</v>
      </c>
      <c r="AP141">
        <v>0.50669004278902907</v>
      </c>
    </row>
    <row r="142" spans="1:42" x14ac:dyDescent="0.25">
      <c r="A142">
        <f>IF(Tip_Table!C142="Sun",1,0)</f>
        <v>0</v>
      </c>
      <c r="B142">
        <f>IF(Table1[[#This Row],[time]]="Lunch",0,1)</f>
        <v>0</v>
      </c>
      <c r="C142">
        <v>2</v>
      </c>
      <c r="D142" s="2">
        <v>17.47</v>
      </c>
      <c r="E142" s="2">
        <v>3.5</v>
      </c>
      <c r="F142" s="2">
        <f>Table4[[#This Row],[Sun]]*Q$21+Table4[[#This Row],[time_num]]*Q$22+Table4[[#This Row],[size]]*Q$23+Table4[[#This Row],[total_bill]]*Q$24+Q160</f>
        <v>1.9904488157656044</v>
      </c>
      <c r="G142" s="2">
        <f>Table4[[#This Row],[tip]]-Table4[[#This Row],[Predicted Tip]]</f>
        <v>1.5095511842343956</v>
      </c>
      <c r="H142" s="2">
        <f>Table4[[#This Row],[Error]]^2</f>
        <v>2.2787447778234662</v>
      </c>
      <c r="AN142">
        <v>141</v>
      </c>
      <c r="AO142">
        <v>2.6430724900813152</v>
      </c>
      <c r="AP142">
        <v>0.85692750991868483</v>
      </c>
    </row>
    <row r="143" spans="1:42" x14ac:dyDescent="0.25">
      <c r="A143">
        <f>IF(Tip_Table!C143="Sun",1,0)</f>
        <v>0</v>
      </c>
      <c r="B143">
        <f>IF(Table1[[#This Row],[time]]="Lunch",0,1)</f>
        <v>0</v>
      </c>
      <c r="C143">
        <v>6</v>
      </c>
      <c r="D143" s="2">
        <v>34.299999999999997</v>
      </c>
      <c r="E143" s="2">
        <v>6.7</v>
      </c>
      <c r="F143" s="2">
        <f>Table4[[#This Row],[Sun]]*Q$21+Table4[[#This Row],[time_num]]*Q$22+Table4[[#This Row],[size]]*Q$23+Table4[[#This Row],[total_bill]]*Q$24+Q161</f>
        <v>4.2928573371471686</v>
      </c>
      <c r="G143" s="2">
        <f>Table4[[#This Row],[tip]]-Table4[[#This Row],[Predicted Tip]]</f>
        <v>2.4071426628528316</v>
      </c>
      <c r="H143" s="2">
        <f>Table4[[#This Row],[Error]]^2</f>
        <v>5.7943357993262214</v>
      </c>
      <c r="AN143">
        <v>142</v>
      </c>
      <c r="AO143">
        <v>4.9464108357531567</v>
      </c>
      <c r="AP143">
        <v>1.7535891642468435</v>
      </c>
    </row>
    <row r="144" spans="1:42" x14ac:dyDescent="0.25">
      <c r="A144">
        <f>IF(Tip_Table!C144="Sun",1,0)</f>
        <v>0</v>
      </c>
      <c r="B144">
        <f>IF(Table1[[#This Row],[time]]="Lunch",0,1)</f>
        <v>0</v>
      </c>
      <c r="C144">
        <v>5</v>
      </c>
      <c r="D144" s="2">
        <v>41.19</v>
      </c>
      <c r="E144" s="2">
        <v>5</v>
      </c>
      <c r="F144" s="2">
        <f>Table4[[#This Row],[Sun]]*Q$21+Table4[[#This Row],[time_num]]*Q$22+Table4[[#This Row],[size]]*Q$23+Table4[[#This Row],[total_bill]]*Q$24+Q162</f>
        <v>4.7458047871378168</v>
      </c>
      <c r="G144" s="2">
        <f>Table4[[#This Row],[tip]]-Table4[[#This Row],[Predicted Tip]]</f>
        <v>0.25419521286218316</v>
      </c>
      <c r="H144" s="2">
        <f>Table4[[#This Row],[Error]]^2</f>
        <v>6.461520624205061E-2</v>
      </c>
      <c r="AN144">
        <v>143</v>
      </c>
      <c r="AO144">
        <v>5.3998952072304744</v>
      </c>
      <c r="AP144">
        <v>-0.39989520723047445</v>
      </c>
    </row>
    <row r="145" spans="1:42" x14ac:dyDescent="0.25">
      <c r="A145">
        <f>IF(Tip_Table!C145="Sun",1,0)</f>
        <v>0</v>
      </c>
      <c r="B145">
        <f>IF(Table1[[#This Row],[time]]="Lunch",0,1)</f>
        <v>0</v>
      </c>
      <c r="C145">
        <v>6</v>
      </c>
      <c r="D145" s="2">
        <v>27.05</v>
      </c>
      <c r="E145" s="2">
        <v>5</v>
      </c>
      <c r="F145" s="2">
        <f>Table4[[#This Row],[Sun]]*Q$21+Table4[[#This Row],[time_num]]*Q$22+Table4[[#This Row],[size]]*Q$23+Table4[[#This Row],[total_bill]]*Q$24+Q163</f>
        <v>3.6209055950938875</v>
      </c>
      <c r="G145" s="2">
        <f>Table4[[#This Row],[tip]]-Table4[[#This Row],[Predicted Tip]]</f>
        <v>1.3790944049061125</v>
      </c>
      <c r="H145" s="2">
        <f>Table4[[#This Row],[Error]]^2</f>
        <v>1.9019013776433444</v>
      </c>
      <c r="AN145">
        <v>144</v>
      </c>
      <c r="AO145">
        <v>4.273956459115106</v>
      </c>
      <c r="AP145">
        <v>0.72604354088489398</v>
      </c>
    </row>
    <row r="146" spans="1:42" x14ac:dyDescent="0.25">
      <c r="A146">
        <f>IF(Tip_Table!C146="Sun",1,0)</f>
        <v>0</v>
      </c>
      <c r="B146">
        <f>IF(Table1[[#This Row],[time]]="Lunch",0,1)</f>
        <v>0</v>
      </c>
      <c r="C146">
        <v>2</v>
      </c>
      <c r="D146" s="2">
        <v>16.43</v>
      </c>
      <c r="E146" s="2">
        <v>2.2999999999999998</v>
      </c>
      <c r="F146" s="2">
        <f>Table4[[#This Row],[Sun]]*Q$21+Table4[[#This Row],[time_num]]*Q$22+Table4[[#This Row],[size]]*Q$23+Table4[[#This Row],[total_bill]]*Q$24+Q164</f>
        <v>1.8940584969055476</v>
      </c>
      <c r="G146" s="2">
        <f>Table4[[#This Row],[tip]]-Table4[[#This Row],[Predicted Tip]]</f>
        <v>0.40594150309445221</v>
      </c>
      <c r="H146" s="2">
        <f>Table4[[#This Row],[Error]]^2</f>
        <v>0.16478850393458314</v>
      </c>
      <c r="AN146">
        <v>145</v>
      </c>
      <c r="AO146">
        <v>2.5466100691566846</v>
      </c>
      <c r="AP146">
        <v>-0.24661006915668482</v>
      </c>
    </row>
    <row r="147" spans="1:42" x14ac:dyDescent="0.25">
      <c r="A147">
        <f>IF(Tip_Table!C147="Sun",1,0)</f>
        <v>0</v>
      </c>
      <c r="B147">
        <f>IF(Table1[[#This Row],[time]]="Lunch",0,1)</f>
        <v>0</v>
      </c>
      <c r="C147">
        <v>2</v>
      </c>
      <c r="D147" s="2">
        <v>8.35</v>
      </c>
      <c r="E147" s="2">
        <v>1.5</v>
      </c>
      <c r="F147" s="2">
        <f>Table4[[#This Row],[Sun]]*Q$21+Table4[[#This Row],[time_num]]*Q$22+Table4[[#This Row],[size]]*Q$23+Table4[[#This Row],[total_bill]]*Q$24+Q165</f>
        <v>1.1451798657620287</v>
      </c>
      <c r="G147" s="2">
        <f>Table4[[#This Row],[tip]]-Table4[[#This Row],[Predicted Tip]]</f>
        <v>0.35482013423797132</v>
      </c>
      <c r="H147" s="2">
        <f>Table4[[#This Row],[Error]]^2</f>
        <v>0.12589732766065198</v>
      </c>
      <c r="AN147">
        <v>146</v>
      </c>
      <c r="AO147">
        <v>1.7971712604345536</v>
      </c>
      <c r="AP147">
        <v>-0.29717126043455355</v>
      </c>
    </row>
    <row r="148" spans="1:42" x14ac:dyDescent="0.25">
      <c r="A148">
        <f>IF(Tip_Table!C148="Sun",1,0)</f>
        <v>0</v>
      </c>
      <c r="B148">
        <f>IF(Table1[[#This Row],[time]]="Lunch",0,1)</f>
        <v>0</v>
      </c>
      <c r="C148">
        <v>3</v>
      </c>
      <c r="D148" s="2">
        <v>18.64</v>
      </c>
      <c r="E148" s="2">
        <v>1.36</v>
      </c>
      <c r="F148" s="2">
        <f>Table4[[#This Row],[Sun]]*Q$21+Table4[[#This Row],[time_num]]*Q$22+Table4[[#This Row],[size]]*Q$23+Table4[[#This Row],[total_bill]]*Q$24+Q166</f>
        <v>2.2845263369403965</v>
      </c>
      <c r="G148" s="2">
        <f>Table4[[#This Row],[tip]]-Table4[[#This Row],[Predicted Tip]]</f>
        <v>-0.92452633694039643</v>
      </c>
      <c r="H148" s="2">
        <f>Table4[[#This Row],[Error]]^2</f>
        <v>0.8547489476964274</v>
      </c>
      <c r="AN148">
        <v>147</v>
      </c>
      <c r="AO148">
        <v>2.9371718807698857</v>
      </c>
      <c r="AP148">
        <v>-1.5771718807698856</v>
      </c>
    </row>
    <row r="149" spans="1:42" x14ac:dyDescent="0.25">
      <c r="A149">
        <f>IF(Tip_Table!C149="Sun",1,0)</f>
        <v>0</v>
      </c>
      <c r="B149">
        <f>IF(Table1[[#This Row],[time]]="Lunch",0,1)</f>
        <v>0</v>
      </c>
      <c r="C149">
        <v>2</v>
      </c>
      <c r="D149" s="2">
        <v>11.87</v>
      </c>
      <c r="E149" s="2">
        <v>1.63</v>
      </c>
      <c r="F149" s="2">
        <f>Table4[[#This Row],[Sun]]*Q$21+Table4[[#This Row],[time_num]]*Q$22+Table4[[#This Row],[size]]*Q$23+Table4[[#This Row],[total_bill]]*Q$24+Q167</f>
        <v>1.4714240219037595</v>
      </c>
      <c r="G149" s="2">
        <f>Table4[[#This Row],[tip]]-Table4[[#This Row],[Predicted Tip]]</f>
        <v>0.15857597809624036</v>
      </c>
      <c r="H149" s="2">
        <f>Table4[[#This Row],[Error]]^2</f>
        <v>2.5146340829179301E-2</v>
      </c>
      <c r="AN149">
        <v>148</v>
      </c>
      <c r="AO149">
        <v>2.1236594543333038</v>
      </c>
      <c r="AP149">
        <v>-0.49365945433330394</v>
      </c>
    </row>
    <row r="150" spans="1:42" x14ac:dyDescent="0.25">
      <c r="A150">
        <f>IF(Tip_Table!C150="Sun",1,0)</f>
        <v>0</v>
      </c>
      <c r="B150">
        <f>IF(Table1[[#This Row],[time]]="Lunch",0,1)</f>
        <v>0</v>
      </c>
      <c r="C150">
        <v>2</v>
      </c>
      <c r="D150" s="2">
        <v>9.7799999999999994</v>
      </c>
      <c r="E150" s="2">
        <v>1.73</v>
      </c>
      <c r="F150" s="2">
        <f>Table4[[#This Row],[Sun]]*Q$21+Table4[[#This Row],[time_num]]*Q$22+Table4[[#This Row],[size]]*Q$23+Table4[[#This Row],[total_bill]]*Q$24+Q168</f>
        <v>1.2777165541946069</v>
      </c>
      <c r="G150" s="2">
        <f>Table4[[#This Row],[tip]]-Table4[[#This Row],[Predicted Tip]]</f>
        <v>0.45228344580539304</v>
      </c>
      <c r="H150" s="2">
        <f>Table4[[#This Row],[Error]]^2</f>
        <v>0.2045603153495999</v>
      </c>
      <c r="AN150">
        <v>149</v>
      </c>
      <c r="AO150">
        <v>1.9298070892059209</v>
      </c>
      <c r="AP150">
        <v>-0.19980708920592094</v>
      </c>
    </row>
    <row r="151" spans="1:42" x14ac:dyDescent="0.25">
      <c r="A151">
        <f>IF(Tip_Table!C151="Sun",1,0)</f>
        <v>0</v>
      </c>
      <c r="B151">
        <f>IF(Table1[[#This Row],[time]]="Lunch",0,1)</f>
        <v>0</v>
      </c>
      <c r="C151">
        <v>2</v>
      </c>
      <c r="D151" s="2">
        <v>7.51</v>
      </c>
      <c r="E151" s="2">
        <v>2</v>
      </c>
      <c r="F151" s="2">
        <f>Table4[[#This Row],[Sun]]*Q$21+Table4[[#This Row],[time_num]]*Q$22+Table4[[#This Row],[size]]*Q$23+Table4[[#This Row],[total_bill]]*Q$24+Q169</f>
        <v>1.0673261466827519</v>
      </c>
      <c r="G151" s="2">
        <f>Table4[[#This Row],[tip]]-Table4[[#This Row],[Predicted Tip]]</f>
        <v>0.93267385331724806</v>
      </c>
      <c r="H151" s="2">
        <f>Table4[[#This Row],[Error]]^2</f>
        <v>0.86988051666164357</v>
      </c>
      <c r="AN151">
        <v>150</v>
      </c>
      <c r="AO151">
        <v>1.7192593050723519</v>
      </c>
      <c r="AP151">
        <v>0.28074069492764808</v>
      </c>
    </row>
    <row r="152" spans="1:42" x14ac:dyDescent="0.25">
      <c r="A152">
        <f>IF(Tip_Table!C152="Sun",1,0)</f>
        <v>1</v>
      </c>
      <c r="B152">
        <f>IF(Table1[[#This Row],[time]]="Lunch",0,1)</f>
        <v>1</v>
      </c>
      <c r="C152">
        <v>2</v>
      </c>
      <c r="D152" s="2">
        <v>14.07</v>
      </c>
      <c r="E152" s="2">
        <v>2.5</v>
      </c>
      <c r="F152" s="2">
        <f>Table4[[#This Row],[Sun]]*Q$21+Table4[[#This Row],[time_num]]*Q$22+Table4[[#This Row],[size]]*Q$23+Table4[[#This Row],[total_bill]]*Q$24+Q170</f>
        <v>1.7532200454591425</v>
      </c>
      <c r="G152" s="2">
        <f>Table4[[#This Row],[tip]]-Table4[[#This Row],[Predicted Tip]]</f>
        <v>0.74677995454085755</v>
      </c>
      <c r="H152" s="2">
        <f>Table4[[#This Row],[Error]]^2</f>
        <v>0.55768030050404527</v>
      </c>
      <c r="AN152">
        <v>151</v>
      </c>
      <c r="AO152">
        <v>2.4180522994181306</v>
      </c>
      <c r="AP152">
        <v>8.1947700581869398E-2</v>
      </c>
    </row>
    <row r="153" spans="1:42" x14ac:dyDescent="0.25">
      <c r="A153">
        <f>IF(Tip_Table!C153="Sun",1,0)</f>
        <v>1</v>
      </c>
      <c r="B153">
        <f>IF(Table1[[#This Row],[time]]="Lunch",0,1)</f>
        <v>1</v>
      </c>
      <c r="C153">
        <v>2</v>
      </c>
      <c r="D153" s="2">
        <v>13.13</v>
      </c>
      <c r="E153" s="2">
        <v>2</v>
      </c>
      <c r="F153" s="2">
        <f>Table4[[#This Row],[Sun]]*Q$21+Table4[[#This Row],[time_num]]*Q$22+Table4[[#This Row],[size]]*Q$23+Table4[[#This Row],[total_bill]]*Q$24+Q171</f>
        <v>1.6660980264894758</v>
      </c>
      <c r="G153" s="2">
        <f>Table4[[#This Row],[tip]]-Table4[[#This Row],[Predicted Tip]]</f>
        <v>0.3339019735105242</v>
      </c>
      <c r="H153" s="2">
        <f>Table4[[#This Row],[Error]]^2</f>
        <v>0.1114905279142228</v>
      </c>
      <c r="AN153">
        <v>152</v>
      </c>
      <c r="AO153">
        <v>2.3308651112747145</v>
      </c>
      <c r="AP153">
        <v>-0.33086511127471452</v>
      </c>
    </row>
    <row r="154" spans="1:42" x14ac:dyDescent="0.25">
      <c r="A154">
        <f>IF(Tip_Table!C154="Sun",1,0)</f>
        <v>1</v>
      </c>
      <c r="B154">
        <f>IF(Table1[[#This Row],[time]]="Lunch",0,1)</f>
        <v>1</v>
      </c>
      <c r="C154">
        <v>3</v>
      </c>
      <c r="D154" s="2">
        <v>17.260000000000002</v>
      </c>
      <c r="E154" s="2">
        <v>2.74</v>
      </c>
      <c r="F154" s="2">
        <f>Table4[[#This Row],[Sun]]*Q$21+Table4[[#This Row],[time_num]]*Q$22+Table4[[#This Row],[size]]*Q$23+Table4[[#This Row],[total_bill]]*Q$24+Q172</f>
        <v>2.2345172244198146</v>
      </c>
      <c r="G154" s="2">
        <f>Table4[[#This Row],[tip]]-Table4[[#This Row],[Predicted Tip]]</f>
        <v>0.50548277558018562</v>
      </c>
      <c r="H154" s="2">
        <f>Table4[[#This Row],[Error]]^2</f>
        <v>0.25551283640824829</v>
      </c>
      <c r="AN154">
        <v>153</v>
      </c>
      <c r="AO154">
        <v>2.8995113922872338</v>
      </c>
      <c r="AP154">
        <v>-0.15951139228723354</v>
      </c>
    </row>
    <row r="155" spans="1:42" x14ac:dyDescent="0.25">
      <c r="A155">
        <f>IF(Tip_Table!C155="Sun",1,0)</f>
        <v>1</v>
      </c>
      <c r="B155">
        <f>IF(Table1[[#This Row],[time]]="Lunch",0,1)</f>
        <v>1</v>
      </c>
      <c r="C155">
        <v>4</v>
      </c>
      <c r="D155" s="2">
        <v>24.55</v>
      </c>
      <c r="E155" s="2">
        <v>2</v>
      </c>
      <c r="F155" s="2">
        <f>Table4[[#This Row],[Sun]]*Q$21+Table4[[#This Row],[time_num]]*Q$22+Table4[[#This Row],[size]]*Q$23+Table4[[#This Row],[total_bill]]*Q$24+Q173</f>
        <v>3.0958146988864801</v>
      </c>
      <c r="G155" s="2">
        <f>Table4[[#This Row],[tip]]-Table4[[#This Row],[Predicted Tip]]</f>
        <v>-1.0958146988864801</v>
      </c>
      <c r="H155" s="2">
        <f>Table4[[#This Row],[Error]]^2</f>
        <v>1.2008098542956671</v>
      </c>
      <c r="AN155">
        <v>154</v>
      </c>
      <c r="AO155">
        <v>3.7612550291861311</v>
      </c>
      <c r="AP155">
        <v>-1.7612550291861311</v>
      </c>
    </row>
    <row r="156" spans="1:42" x14ac:dyDescent="0.25">
      <c r="A156">
        <f>IF(Tip_Table!C156="Sun",1,0)</f>
        <v>1</v>
      </c>
      <c r="B156">
        <f>IF(Table1[[#This Row],[time]]="Lunch",0,1)</f>
        <v>1</v>
      </c>
      <c r="C156">
        <v>4</v>
      </c>
      <c r="D156" s="2">
        <v>19.77</v>
      </c>
      <c r="E156" s="2">
        <v>2</v>
      </c>
      <c r="F156" s="2">
        <f>Table4[[#This Row],[Sun]]*Q$21+Table4[[#This Row],[time_num]]*Q$22+Table4[[#This Row],[size]]*Q$23+Table4[[#This Row],[total_bill]]*Q$24+Q174</f>
        <v>2.6527899641258341</v>
      </c>
      <c r="G156" s="2">
        <f>Table4[[#This Row],[tip]]-Table4[[#This Row],[Predicted Tip]]</f>
        <v>-0.65278996412583412</v>
      </c>
      <c r="H156" s="2">
        <f>Table4[[#This Row],[Error]]^2</f>
        <v>0.42613473726340778</v>
      </c>
      <c r="AN156">
        <v>155</v>
      </c>
      <c r="AO156">
        <v>3.3178989022440781</v>
      </c>
      <c r="AP156">
        <v>-1.3178989022440781</v>
      </c>
    </row>
    <row r="157" spans="1:42" x14ac:dyDescent="0.25">
      <c r="A157">
        <f>IF(Tip_Table!C157="Sun",1,0)</f>
        <v>1</v>
      </c>
      <c r="B157">
        <f>IF(Table1[[#This Row],[time]]="Lunch",0,1)</f>
        <v>1</v>
      </c>
      <c r="C157">
        <v>5</v>
      </c>
      <c r="D157" s="2">
        <v>29.85</v>
      </c>
      <c r="E157" s="2">
        <v>5.14</v>
      </c>
      <c r="F157" s="2">
        <f>Table4[[#This Row],[Sun]]*Q$21+Table4[[#This Row],[time_num]]*Q$22+Table4[[#This Row],[size]]*Q$23+Table4[[#This Row],[total_bill]]*Q$24+Q175</f>
        <v>3.7726730055343829</v>
      </c>
      <c r="G157" s="2">
        <f>Table4[[#This Row],[tip]]-Table4[[#This Row],[Predicted Tip]]</f>
        <v>1.3673269944656168</v>
      </c>
      <c r="H157" s="2">
        <f>Table4[[#This Row],[Error]]^2</f>
        <v>1.8695831097943769</v>
      </c>
      <c r="AN157">
        <v>156</v>
      </c>
      <c r="AO157">
        <v>4.4384215337388593</v>
      </c>
      <c r="AP157">
        <v>0.7015784662611404</v>
      </c>
    </row>
    <row r="158" spans="1:42" x14ac:dyDescent="0.25">
      <c r="A158">
        <f>IF(Tip_Table!C158="Sun",1,0)</f>
        <v>1</v>
      </c>
      <c r="B158">
        <f>IF(Table1[[#This Row],[time]]="Lunch",0,1)</f>
        <v>1</v>
      </c>
      <c r="C158">
        <v>6</v>
      </c>
      <c r="D158" s="2">
        <v>48.17</v>
      </c>
      <c r="E158" s="2">
        <v>5</v>
      </c>
      <c r="F158" s="2">
        <f>Table4[[#This Row],[Sun]]*Q$21+Table4[[#This Row],[time_num]]*Q$22+Table4[[#This Row],[size]]*Q$23+Table4[[#This Row],[total_bill]]*Q$24+Q176</f>
        <v>5.6562639579110749</v>
      </c>
      <c r="G158" s="2">
        <f>Table4[[#This Row],[tip]]-Table4[[#This Row],[Predicted Tip]]</f>
        <v>-0.65626395791107495</v>
      </c>
      <c r="H158" s="2">
        <f>Table4[[#This Row],[Error]]^2</f>
        <v>0.43068238245310914</v>
      </c>
      <c r="AN158">
        <v>157</v>
      </c>
      <c r="AO158">
        <v>6.3232233464057153</v>
      </c>
      <c r="AP158">
        <v>-1.3232233464057153</v>
      </c>
    </row>
    <row r="159" spans="1:42" x14ac:dyDescent="0.25">
      <c r="A159">
        <f>IF(Tip_Table!C159="Sun",1,0)</f>
        <v>1</v>
      </c>
      <c r="B159">
        <f>IF(Table1[[#This Row],[time]]="Lunch",0,1)</f>
        <v>1</v>
      </c>
      <c r="C159">
        <v>4</v>
      </c>
      <c r="D159" s="2">
        <v>25</v>
      </c>
      <c r="E159" s="2">
        <v>3.75</v>
      </c>
      <c r="F159" s="2">
        <f>Table4[[#This Row],[Sun]]*Q$21+Table4[[#This Row],[time_num]]*Q$22+Table4[[#This Row],[size]]*Q$23+Table4[[#This Row],[total_bill]]*Q$24+Q177</f>
        <v>3.1375220483932353</v>
      </c>
      <c r="G159" s="2">
        <f>Table4[[#This Row],[tip]]-Table4[[#This Row],[Predicted Tip]]</f>
        <v>0.61247795160676466</v>
      </c>
      <c r="H159" s="2">
        <f>Table4[[#This Row],[Error]]^2</f>
        <v>0.37512924120441837</v>
      </c>
      <c r="AN159">
        <v>158</v>
      </c>
      <c r="AO159">
        <v>3.8029935767015961</v>
      </c>
      <c r="AP159">
        <v>-5.2993576701596101E-2</v>
      </c>
    </row>
    <row r="160" spans="1:42" x14ac:dyDescent="0.25">
      <c r="A160">
        <f>IF(Tip_Table!C160="Sun",1,0)</f>
        <v>1</v>
      </c>
      <c r="B160">
        <f>IF(Table1[[#This Row],[time]]="Lunch",0,1)</f>
        <v>1</v>
      </c>
      <c r="C160">
        <v>2</v>
      </c>
      <c r="D160" s="2">
        <v>13.39</v>
      </c>
      <c r="E160" s="2">
        <v>2.61</v>
      </c>
      <c r="F160" s="2">
        <f>Table4[[#This Row],[Sun]]*Q$21+Table4[[#This Row],[time_num]]*Q$22+Table4[[#This Row],[size]]*Q$23+Table4[[#This Row],[total_bill]]*Q$24+Q178</f>
        <v>1.6901956062044903</v>
      </c>
      <c r="G160" s="2">
        <f>Table4[[#This Row],[tip]]-Table4[[#This Row],[Predicted Tip]]</f>
        <v>0.9198043937955096</v>
      </c>
      <c r="H160" s="2">
        <f>Table4[[#This Row],[Error]]^2</f>
        <v>0.84604012284552488</v>
      </c>
      <c r="AN160">
        <v>159</v>
      </c>
      <c r="AO160">
        <v>2.3549807165058723</v>
      </c>
      <c r="AP160">
        <v>0.25501928349412761</v>
      </c>
    </row>
    <row r="161" spans="1:53" x14ac:dyDescent="0.25">
      <c r="A161">
        <f>IF(Tip_Table!C161="Sun",1,0)</f>
        <v>1</v>
      </c>
      <c r="B161">
        <f>IF(Table1[[#This Row],[time]]="Lunch",0,1)</f>
        <v>1</v>
      </c>
      <c r="C161">
        <v>4</v>
      </c>
      <c r="D161" s="2">
        <v>16.489999999999998</v>
      </c>
      <c r="E161" s="2">
        <v>2</v>
      </c>
      <c r="F161" s="2">
        <f>Table4[[#This Row],[Sun]]*Q$21+Table4[[#This Row],[time_num]]*Q$22+Table4[[#This Row],[size]]*Q$23+Table4[[#This Row],[total_bill]]*Q$24+Q179</f>
        <v>2.348789727721039</v>
      </c>
      <c r="G161" s="2">
        <f>Table4[[#This Row],[tip]]-Table4[[#This Row],[Predicted Tip]]</f>
        <v>-0.348789727721039</v>
      </c>
      <c r="H161" s="2">
        <f>Table4[[#This Row],[Error]]^2</f>
        <v>0.12165427416371652</v>
      </c>
      <c r="AN161">
        <v>160</v>
      </c>
      <c r="AO161">
        <v>3.0136712670202428</v>
      </c>
      <c r="AP161">
        <v>-1.0136712670202428</v>
      </c>
    </row>
    <row r="162" spans="1:53" x14ac:dyDescent="0.25">
      <c r="A162">
        <f>IF(Tip_Table!C162="Sun",1,0)</f>
        <v>1</v>
      </c>
      <c r="B162">
        <f>IF(Table1[[#This Row],[time]]="Lunch",0,1)</f>
        <v>1</v>
      </c>
      <c r="C162">
        <v>4</v>
      </c>
      <c r="D162" s="2">
        <v>21.5</v>
      </c>
      <c r="E162" s="2">
        <v>3.5</v>
      </c>
      <c r="F162" s="2">
        <f>Table4[[#This Row],[Sun]]*Q$21+Table4[[#This Row],[time_num]]*Q$22+Table4[[#This Row],[size]]*Q$23+Table4[[#This Row],[total_bill]]*Q$24+Q180</f>
        <v>2.8131315522295828</v>
      </c>
      <c r="G162" s="2">
        <f>Table4[[#This Row],[tip]]-Table4[[#This Row],[Predicted Tip]]</f>
        <v>0.68686844777041722</v>
      </c>
      <c r="H162" s="2">
        <f>Table4[[#This Row],[Error]]^2</f>
        <v>0.47178826454254236</v>
      </c>
      <c r="AN162">
        <v>161</v>
      </c>
      <c r="AO162">
        <v>3.4783604293590891</v>
      </c>
      <c r="AP162">
        <v>2.1639570640910932E-2</v>
      </c>
    </row>
    <row r="163" spans="1:53" x14ac:dyDescent="0.25">
      <c r="A163">
        <f>IF(Tip_Table!C163="Sun",1,0)</f>
        <v>1</v>
      </c>
      <c r="B163">
        <f>IF(Table1[[#This Row],[time]]="Lunch",0,1)</f>
        <v>1</v>
      </c>
      <c r="C163">
        <v>2</v>
      </c>
      <c r="D163" s="2">
        <v>12.66</v>
      </c>
      <c r="E163" s="2">
        <v>2.5</v>
      </c>
      <c r="F163" s="2">
        <f>Table4[[#This Row],[Sun]]*Q$21+Table4[[#This Row],[time_num]]*Q$22+Table4[[#This Row],[size]]*Q$23+Table4[[#This Row],[total_bill]]*Q$24+Q181</f>
        <v>1.6225370170046425</v>
      </c>
      <c r="G163" s="2">
        <f>Table4[[#This Row],[tip]]-Table4[[#This Row],[Predicted Tip]]</f>
        <v>0.87746298299535752</v>
      </c>
      <c r="H163" s="2">
        <f>Table4[[#This Row],[Error]]^2</f>
        <v>0.76994128652711114</v>
      </c>
      <c r="AN163">
        <v>162</v>
      </c>
      <c r="AO163">
        <v>2.2872715172030063</v>
      </c>
      <c r="AP163">
        <v>0.21272848279699375</v>
      </c>
    </row>
    <row r="164" spans="1:53" x14ac:dyDescent="0.25">
      <c r="A164">
        <f>IF(Tip_Table!C164="Sun",1,0)</f>
        <v>1</v>
      </c>
      <c r="B164">
        <f>IF(Table1[[#This Row],[time]]="Lunch",0,1)</f>
        <v>1</v>
      </c>
      <c r="C164">
        <v>3</v>
      </c>
      <c r="D164" s="2">
        <v>16.21</v>
      </c>
      <c r="E164" s="2">
        <v>2</v>
      </c>
      <c r="F164" s="2">
        <f>Table4[[#This Row],[Sun]]*Q$21+Table4[[#This Row],[time_num]]*Q$22+Table4[[#This Row],[size]]*Q$23+Table4[[#This Row],[total_bill]]*Q$24+Q182</f>
        <v>2.137200075570719</v>
      </c>
      <c r="G164" s="2">
        <f>Table4[[#This Row],[tip]]-Table4[[#This Row],[Predicted Tip]]</f>
        <v>-0.137200075570719</v>
      </c>
      <c r="H164" s="2">
        <f>Table4[[#This Row],[Error]]^2</f>
        <v>1.8823860736611006E-2</v>
      </c>
      <c r="AN164">
        <v>163</v>
      </c>
      <c r="AO164">
        <v>2.8021214480844816</v>
      </c>
      <c r="AP164">
        <v>-0.8021214480844816</v>
      </c>
    </row>
    <row r="165" spans="1:53" x14ac:dyDescent="0.25">
      <c r="A165">
        <f>IF(Tip_Table!C165="Sun",1,0)</f>
        <v>1</v>
      </c>
      <c r="B165">
        <f>IF(Table1[[#This Row],[time]]="Lunch",0,1)</f>
        <v>1</v>
      </c>
      <c r="C165">
        <v>2</v>
      </c>
      <c r="D165" s="2">
        <v>13.81</v>
      </c>
      <c r="E165" s="2">
        <v>2</v>
      </c>
      <c r="F165" s="2">
        <f>Table4[[#This Row],[Sun]]*Q$21+Table4[[#This Row],[time_num]]*Q$22+Table4[[#This Row],[size]]*Q$23+Table4[[#This Row],[total_bill]]*Q$24+Q183</f>
        <v>1.7291224657441284</v>
      </c>
      <c r="G165" s="2">
        <f>Table4[[#This Row],[tip]]-Table4[[#This Row],[Predicted Tip]]</f>
        <v>0.27087753425587158</v>
      </c>
      <c r="H165" s="2">
        <f>Table4[[#This Row],[Error]]^2</f>
        <v>7.3374638564540878E-2</v>
      </c>
      <c r="AN165">
        <v>164</v>
      </c>
      <c r="AO165">
        <v>2.3939366941869729</v>
      </c>
      <c r="AP165">
        <v>-0.39393669418697286</v>
      </c>
    </row>
    <row r="166" spans="1:53" x14ac:dyDescent="0.25">
      <c r="A166">
        <f>IF(Tip_Table!C166="Sun",1,0)</f>
        <v>1</v>
      </c>
      <c r="B166">
        <f>IF(Table1[[#This Row],[time]]="Lunch",0,1)</f>
        <v>1</v>
      </c>
      <c r="C166">
        <v>2</v>
      </c>
      <c r="D166" s="2">
        <v>17.510000000000002</v>
      </c>
      <c r="E166" s="2">
        <v>3</v>
      </c>
      <c r="F166" s="2">
        <f>Table4[[#This Row],[Sun]]*Q$21+Table4[[#This Row],[time_num]]*Q$22+Table4[[#This Row],[size]]*Q$23+Table4[[#This Row],[total_bill]]*Q$24+Q184</f>
        <v>2.0720495616885617</v>
      </c>
      <c r="G166" s="2">
        <f>Table4[[#This Row],[tip]]-Table4[[#This Row],[Predicted Tip]]</f>
        <v>0.92795043831143831</v>
      </c>
      <c r="H166" s="2">
        <f>Table4[[#This Row],[Error]]^2</f>
        <v>0.86109201596239049</v>
      </c>
      <c r="AN166">
        <v>165</v>
      </c>
      <c r="AO166">
        <v>2.7371203070919092</v>
      </c>
      <c r="AP166">
        <v>0.26287969290809077</v>
      </c>
    </row>
    <row r="167" spans="1:53" x14ac:dyDescent="0.25">
      <c r="A167">
        <f>IF(Tip_Table!C167="Sun",1,0)</f>
        <v>1</v>
      </c>
      <c r="B167">
        <f>IF(Table1[[#This Row],[time]]="Lunch",0,1)</f>
        <v>1</v>
      </c>
      <c r="C167">
        <v>3</v>
      </c>
      <c r="D167" s="2">
        <v>24.52</v>
      </c>
      <c r="E167" s="2">
        <v>3.48</v>
      </c>
      <c r="F167" s="2">
        <f>Table4[[#This Row],[Sun]]*Q$21+Table4[[#This Row],[time_num]]*Q$22+Table4[[#This Row],[size]]*Q$23+Table4[[#This Row],[total_bill]]*Q$24+Q185</f>
        <v>2.9073957964621346</v>
      </c>
      <c r="G167" s="2">
        <f>Table4[[#This Row],[tip]]-Table4[[#This Row],[Predicted Tip]]</f>
        <v>0.57260420353786534</v>
      </c>
      <c r="H167" s="2">
        <f>Table4[[#This Row],[Error]]^2</f>
        <v>0.32787557390923311</v>
      </c>
      <c r="AN167">
        <v>166</v>
      </c>
      <c r="AO167">
        <v>3.572893292203406</v>
      </c>
      <c r="AP167">
        <v>-9.289329220340603E-2</v>
      </c>
    </row>
    <row r="168" spans="1:53" x14ac:dyDescent="0.25">
      <c r="A168">
        <f>IF(Tip_Table!C168="Sun",1,0)</f>
        <v>1</v>
      </c>
      <c r="B168">
        <f>IF(Table1[[#This Row],[time]]="Lunch",0,1)</f>
        <v>1</v>
      </c>
      <c r="C168">
        <v>2</v>
      </c>
      <c r="D168" s="2">
        <v>20.76</v>
      </c>
      <c r="E168" s="2">
        <v>2.2400000000000002</v>
      </c>
      <c r="F168" s="2">
        <f>Table4[[#This Row],[Sun]]*Q$21+Table4[[#This Row],[time_num]]*Q$22+Table4[[#This Row],[size]]*Q$23+Table4[[#This Row],[total_bill]]*Q$24+Q186</f>
        <v>2.3732693081262393</v>
      </c>
      <c r="G168" s="2">
        <f>Table4[[#This Row],[tip]]-Table4[[#This Row],[Predicted Tip]]</f>
        <v>-0.13326930812623905</v>
      </c>
      <c r="H168" s="2">
        <f>Table4[[#This Row],[Error]]^2</f>
        <v>1.7760708488446447E-2</v>
      </c>
      <c r="AN168">
        <v>167</v>
      </c>
      <c r="AO168">
        <v>3.0385653724813801</v>
      </c>
      <c r="AP168">
        <v>-0.79856537248137993</v>
      </c>
    </row>
    <row r="169" spans="1:53" x14ac:dyDescent="0.25">
      <c r="A169">
        <f>IF(Tip_Table!C169="Sun",1,0)</f>
        <v>1</v>
      </c>
      <c r="B169">
        <f>IF(Table1[[#This Row],[time]]="Lunch",0,1)</f>
        <v>1</v>
      </c>
      <c r="C169">
        <v>4</v>
      </c>
      <c r="D169" s="2">
        <v>31.71</v>
      </c>
      <c r="E169" s="2">
        <v>4.5</v>
      </c>
      <c r="F169" s="2">
        <f>Table4[[#This Row],[Sun]]*Q$21+Table4[[#This Row],[time_num]]*Q$22+Table4[[#This Row],[size]]*Q$23+Table4[[#This Row],[total_bill]]*Q$24+Q187</f>
        <v>3.7594249710384102</v>
      </c>
      <c r="G169" s="2">
        <f>Table4[[#This Row],[tip]]-Table4[[#This Row],[Predicted Tip]]</f>
        <v>0.74057502896158978</v>
      </c>
      <c r="H169" s="2">
        <f>Table4[[#This Row],[Error]]^2</f>
        <v>0.54845137352145956</v>
      </c>
      <c r="AN169">
        <v>168</v>
      </c>
      <c r="AO169">
        <v>4.4253616963210884</v>
      </c>
      <c r="AP169">
        <v>7.4638303678911555E-2</v>
      </c>
    </row>
    <row r="170" spans="1:53" x14ac:dyDescent="0.25">
      <c r="A170">
        <f>IF(Tip_Table!C170="Sun",1,0)</f>
        <v>0</v>
      </c>
      <c r="B170">
        <f>IF(Table1[[#This Row],[time]]="Lunch",0,1)</f>
        <v>1</v>
      </c>
      <c r="C170">
        <v>2</v>
      </c>
      <c r="D170" s="2">
        <v>10.59</v>
      </c>
      <c r="E170" s="2">
        <v>1.61</v>
      </c>
      <c r="F170" s="2">
        <f>Table4[[#This Row],[Sun]]*Q$21+Table4[[#This Row],[time_num]]*Q$22+Table4[[#This Row],[size]]*Q$23+Table4[[#This Row],[total_bill]]*Q$24+Q188</f>
        <v>1.345376845943042</v>
      </c>
      <c r="G170" s="2">
        <f>Table4[[#This Row],[tip]]-Table4[[#This Row],[Predicted Tip]]</f>
        <v>0.26462315405695813</v>
      </c>
      <c r="H170" s="2">
        <f>Table4[[#This Row],[Error]]^2</f>
        <v>7.0025413663052594E-2</v>
      </c>
      <c r="AN170">
        <v>169</v>
      </c>
      <c r="AO170">
        <v>2.0112503431951412</v>
      </c>
      <c r="AP170">
        <v>-0.40125034319514108</v>
      </c>
    </row>
    <row r="171" spans="1:53" x14ac:dyDescent="0.25">
      <c r="A171">
        <f>IF(Tip_Table!C171="Sun",1,0)</f>
        <v>0</v>
      </c>
      <c r="B171">
        <f>IF(Table1[[#This Row],[time]]="Lunch",0,1)</f>
        <v>1</v>
      </c>
      <c r="C171">
        <v>2</v>
      </c>
      <c r="D171" s="2">
        <v>10.63</v>
      </c>
      <c r="E171" s="2">
        <v>2</v>
      </c>
      <c r="F171" s="2">
        <f>Table4[[#This Row],[Sun]]*Q$21+Table4[[#This Row],[time_num]]*Q$22+Table4[[#This Row],[size]]*Q$23+Table4[[#This Row],[total_bill]]*Q$24+Q189</f>
        <v>1.3490841658991981</v>
      </c>
      <c r="G171" s="2">
        <f>Table4[[#This Row],[tip]]-Table4[[#This Row],[Predicted Tip]]</f>
        <v>0.65091583410080189</v>
      </c>
      <c r="H171" s="2">
        <f>Table4[[#This Row],[Error]]^2</f>
        <v>0.42369142308314267</v>
      </c>
      <c r="AN171">
        <v>170</v>
      </c>
      <c r="AO171">
        <v>2.0149604363076268</v>
      </c>
      <c r="AP171">
        <v>-1.4960436307626779E-2</v>
      </c>
    </row>
    <row r="172" spans="1:53" x14ac:dyDescent="0.25">
      <c r="A172">
        <f>IF(Tip_Table!C172="Sun",1,0)</f>
        <v>0</v>
      </c>
      <c r="B172">
        <f>IF(Table1[[#This Row],[time]]="Lunch",0,1)</f>
        <v>1</v>
      </c>
      <c r="C172">
        <v>3</v>
      </c>
      <c r="D172" s="2">
        <v>50.81</v>
      </c>
      <c r="E172" s="2">
        <v>10</v>
      </c>
      <c r="F172" s="2">
        <f>Table4[[#This Row],[Sun]]*Q$21+Table4[[#This Row],[time_num]]*Q$22+Table4[[#This Row],[size]]*Q$23+Table4[[#This Row],[total_bill]]*Q$24+Q190</f>
        <v>5.2587254743151624</v>
      </c>
      <c r="G172" s="2">
        <f>Table4[[#This Row],[tip]]-Table4[[#This Row],[Predicted Tip]]</f>
        <v>4.7412745256848376</v>
      </c>
      <c r="H172" s="2">
        <f>Table4[[#This Row],[Error]]^2</f>
        <v>22.479684127907984</v>
      </c>
      <c r="AN172">
        <v>171</v>
      </c>
      <c r="AO172">
        <v>5.9273281349479712</v>
      </c>
      <c r="AP172">
        <v>4.0726718650520288</v>
      </c>
    </row>
    <row r="173" spans="1:53" x14ac:dyDescent="0.25">
      <c r="A173">
        <f>IF(Tip_Table!C173="Sun",1,0)</f>
        <v>0</v>
      </c>
      <c r="B173">
        <f>IF(Table1[[#This Row],[time]]="Lunch",0,1)</f>
        <v>1</v>
      </c>
      <c r="C173">
        <v>2</v>
      </c>
      <c r="D173" s="2">
        <v>15.81</v>
      </c>
      <c r="E173" s="2">
        <v>3.16</v>
      </c>
      <c r="F173" s="2">
        <f>Table4[[#This Row],[Sun]]*Q$21+Table4[[#This Row],[time_num]]*Q$22+Table4[[#This Row],[size]]*Q$23+Table4[[#This Row],[total_bill]]*Q$24+Q191</f>
        <v>1.8291821002214044</v>
      </c>
      <c r="G173" s="2">
        <f>Table4[[#This Row],[tip]]-Table4[[#This Row],[Predicted Tip]]</f>
        <v>1.3308178997785958</v>
      </c>
      <c r="H173" s="2">
        <f>Table4[[#This Row],[Error]]^2</f>
        <v>1.7710762823711126</v>
      </c>
      <c r="AN173">
        <v>172</v>
      </c>
      <c r="AO173">
        <v>2.4954174943745375</v>
      </c>
      <c r="AP173">
        <v>0.66458250562546262</v>
      </c>
      <c r="AZ173" t="s">
        <v>27</v>
      </c>
    </row>
    <row r="174" spans="1:53" ht="15.75" thickBot="1" x14ac:dyDescent="0.3">
      <c r="A174">
        <f>IF(Tip_Table!C174="Sun",1,0)</f>
        <v>1</v>
      </c>
      <c r="B174">
        <f>IF(Table1[[#This Row],[time]]="Lunch",0,1)</f>
        <v>1</v>
      </c>
      <c r="C174">
        <v>2</v>
      </c>
      <c r="D174" s="2">
        <v>7.25</v>
      </c>
      <c r="E174" s="2">
        <v>5.15</v>
      </c>
      <c r="F174" s="2">
        <f>Table4[[#This Row],[Sun]]*Q$21+Table4[[#This Row],[time_num]]*Q$22+Table4[[#This Row],[size]]*Q$23+Table4[[#This Row],[total_bill]]*Q$24+Q192</f>
        <v>1.1211219929345388</v>
      </c>
      <c r="G174" s="2">
        <f>Table4[[#This Row],[tip]]-Table4[[#This Row],[Predicted Tip]]</f>
        <v>4.0288780070654617</v>
      </c>
      <c r="H174" s="2">
        <f>Table4[[#This Row],[Error]]^2</f>
        <v>16.231857995815766</v>
      </c>
      <c r="AN174">
        <v>173</v>
      </c>
      <c r="AO174">
        <v>1.7854814237393022</v>
      </c>
      <c r="AP174">
        <v>3.3645185762606982</v>
      </c>
    </row>
    <row r="175" spans="1:53" x14ac:dyDescent="0.25">
      <c r="A175">
        <f>IF(Tip_Table!C175="Sun",1,0)</f>
        <v>1</v>
      </c>
      <c r="B175">
        <f>IF(Table1[[#This Row],[time]]="Lunch",0,1)</f>
        <v>1</v>
      </c>
      <c r="C175">
        <v>2</v>
      </c>
      <c r="D175" s="2">
        <v>31.85</v>
      </c>
      <c r="E175" s="2">
        <v>3.18</v>
      </c>
      <c r="F175" s="2">
        <f>Table4[[#This Row],[Sun]]*Q$21+Table4[[#This Row],[time_num]]*Q$22+Table4[[#This Row],[size]]*Q$23+Table4[[#This Row],[total_bill]]*Q$24+Q193</f>
        <v>3.4011237659704996</v>
      </c>
      <c r="G175" s="2">
        <f>Table4[[#This Row],[tip]]-Table4[[#This Row],[Predicted Tip]]</f>
        <v>-0.22112376597049943</v>
      </c>
      <c r="H175" s="2">
        <f>Table4[[#This Row],[Error]]^2</f>
        <v>4.8895719876976204E-2</v>
      </c>
      <c r="AN175">
        <v>174</v>
      </c>
      <c r="AO175">
        <v>4.0671886879180672</v>
      </c>
      <c r="AP175">
        <v>-0.88718868791806704</v>
      </c>
      <c r="AZ175" s="8" t="s">
        <v>28</v>
      </c>
      <c r="BA175" s="8"/>
    </row>
    <row r="176" spans="1:53" x14ac:dyDescent="0.25">
      <c r="A176">
        <f>IF(Tip_Table!C176="Sun",1,0)</f>
        <v>1</v>
      </c>
      <c r="B176">
        <f>IF(Table1[[#This Row],[time]]="Lunch",0,1)</f>
        <v>1</v>
      </c>
      <c r="C176">
        <v>2</v>
      </c>
      <c r="D176" s="2">
        <v>16.82</v>
      </c>
      <c r="E176" s="2">
        <v>4</v>
      </c>
      <c r="F176" s="2">
        <f>Table4[[#This Row],[Sun]]*Q$21+Table4[[#This Row],[time_num]]*Q$22+Table4[[#This Row],[size]]*Q$23+Table4[[#This Row],[total_bill]]*Q$24+Q194</f>
        <v>2.00809829244487</v>
      </c>
      <c r="G176" s="2">
        <f>Table4[[#This Row],[tip]]-Table4[[#This Row],[Predicted Tip]]</f>
        <v>1.99190170755513</v>
      </c>
      <c r="H176" s="2">
        <f>Table4[[#This Row],[Error]]^2</f>
        <v>3.9676724125610425</v>
      </c>
      <c r="AN176">
        <v>175</v>
      </c>
      <c r="AO176">
        <v>2.6731212009015293</v>
      </c>
      <c r="AP176">
        <v>1.3268787990984707</v>
      </c>
      <c r="AZ176" t="s">
        <v>29</v>
      </c>
      <c r="BA176">
        <v>0.68478325855608502</v>
      </c>
    </row>
    <row r="177" spans="1:60" x14ac:dyDescent="0.25">
      <c r="A177">
        <f>IF(Tip_Table!C177="Sun",1,0)</f>
        <v>1</v>
      </c>
      <c r="B177">
        <f>IF(Table1[[#This Row],[time]]="Lunch",0,1)</f>
        <v>1</v>
      </c>
      <c r="C177">
        <v>2</v>
      </c>
      <c r="D177" s="2">
        <v>32.9</v>
      </c>
      <c r="E177" s="2">
        <v>3.11</v>
      </c>
      <c r="F177" s="2">
        <f>Table4[[#This Row],[Sun]]*Q$21+Table4[[#This Row],[time_num]]*Q$22+Table4[[#This Row],[size]]*Q$23+Table4[[#This Row],[total_bill]]*Q$24+Q195</f>
        <v>3.4984409148195952</v>
      </c>
      <c r="G177" s="2">
        <f>Table4[[#This Row],[tip]]-Table4[[#This Row],[Predicted Tip]]</f>
        <v>-0.38844091481959531</v>
      </c>
      <c r="H177" s="2">
        <f>Table4[[#This Row],[Error]]^2</f>
        <v>0.1508863443058841</v>
      </c>
      <c r="AN177">
        <v>176</v>
      </c>
      <c r="AO177">
        <v>4.1645786321208202</v>
      </c>
      <c r="AP177">
        <v>-1.0545786321208204</v>
      </c>
      <c r="AZ177" t="s">
        <v>30</v>
      </c>
      <c r="BA177">
        <v>0.46892811119868999</v>
      </c>
    </row>
    <row r="178" spans="1:60" x14ac:dyDescent="0.25">
      <c r="A178">
        <f>IF(Tip_Table!C178="Sun",1,0)</f>
        <v>1</v>
      </c>
      <c r="B178">
        <f>IF(Table1[[#This Row],[time]]="Lunch",0,1)</f>
        <v>1</v>
      </c>
      <c r="C178">
        <v>2</v>
      </c>
      <c r="D178" s="2">
        <v>17.89</v>
      </c>
      <c r="E178" s="2">
        <v>2</v>
      </c>
      <c r="F178" s="2">
        <f>Table4[[#This Row],[Sun]]*Q$21+Table4[[#This Row],[time_num]]*Q$22+Table4[[#This Row],[size]]*Q$23+Table4[[#This Row],[total_bill]]*Q$24+Q196</f>
        <v>2.1072691012720437</v>
      </c>
      <c r="G178" s="2">
        <f>Table4[[#This Row],[tip]]-Table4[[#This Row],[Predicted Tip]]</f>
        <v>-0.1072691012720437</v>
      </c>
      <c r="H178" s="2">
        <f>Table4[[#This Row],[Error]]^2</f>
        <v>1.1506660087711966E-2</v>
      </c>
      <c r="AN178">
        <v>177</v>
      </c>
      <c r="AO178">
        <v>2.7723661916605247</v>
      </c>
      <c r="AP178">
        <v>-0.77236619166052467</v>
      </c>
      <c r="AZ178" t="s">
        <v>31</v>
      </c>
      <c r="BA178">
        <v>0.4577240629117425</v>
      </c>
    </row>
    <row r="179" spans="1:60" x14ac:dyDescent="0.25">
      <c r="A179">
        <f>IF(Tip_Table!C179="Sun",1,0)</f>
        <v>1</v>
      </c>
      <c r="B179">
        <f>IF(Table1[[#This Row],[time]]="Lunch",0,1)</f>
        <v>1</v>
      </c>
      <c r="C179">
        <v>2</v>
      </c>
      <c r="D179" s="2">
        <v>14.48</v>
      </c>
      <c r="E179" s="2">
        <v>2</v>
      </c>
      <c r="F179" s="2">
        <f>Table4[[#This Row],[Sun]]*Q$21+Table4[[#This Row],[time_num]]*Q$22+Table4[[#This Row],[size]]*Q$23+Table4[[#This Row],[total_bill]]*Q$24+Q197</f>
        <v>1.791220075009742</v>
      </c>
      <c r="G179" s="2">
        <f>Table4[[#This Row],[tip]]-Table4[[#This Row],[Predicted Tip]]</f>
        <v>0.20877992499025799</v>
      </c>
      <c r="H179" s="2">
        <f>Table4[[#This Row],[Error]]^2</f>
        <v>4.3589057078937753E-2</v>
      </c>
      <c r="AN179">
        <v>178</v>
      </c>
      <c r="AO179">
        <v>2.4560807538211105</v>
      </c>
      <c r="AP179">
        <v>-0.45608075382111046</v>
      </c>
      <c r="AZ179" t="s">
        <v>32</v>
      </c>
      <c r="BA179">
        <v>1.0210056829632461</v>
      </c>
    </row>
    <row r="180" spans="1:60" ht="15.75" thickBot="1" x14ac:dyDescent="0.3">
      <c r="A180">
        <f>IF(Tip_Table!C180="Sun",1,0)</f>
        <v>1</v>
      </c>
      <c r="B180">
        <f>IF(Table1[[#This Row],[time]]="Lunch",0,1)</f>
        <v>1</v>
      </c>
      <c r="C180">
        <v>2</v>
      </c>
      <c r="D180" s="2">
        <v>9.6</v>
      </c>
      <c r="E180" s="2">
        <v>4</v>
      </c>
      <c r="F180" s="2">
        <f>Table4[[#This Row],[Sun]]*Q$21+Table4[[#This Row],[time_num]]*Q$22+Table4[[#This Row],[size]]*Q$23+Table4[[#This Row],[total_bill]]*Q$24+Q198</f>
        <v>1.3389270403587057</v>
      </c>
      <c r="G180" s="2">
        <f>Table4[[#This Row],[tip]]-Table4[[#This Row],[Predicted Tip]]</f>
        <v>2.6610729596412943</v>
      </c>
      <c r="H180" s="2">
        <f>Table4[[#This Row],[Error]]^2</f>
        <v>7.0813092965340774</v>
      </c>
      <c r="AN180">
        <v>179</v>
      </c>
      <c r="AO180">
        <v>2.0034493940978431</v>
      </c>
      <c r="AP180">
        <v>1.9965506059021569</v>
      </c>
      <c r="AZ180" s="6" t="s">
        <v>33</v>
      </c>
      <c r="BA180" s="6">
        <v>243</v>
      </c>
    </row>
    <row r="181" spans="1:60" x14ac:dyDescent="0.25">
      <c r="A181">
        <f>IF(Tip_Table!C181="Sun",1,0)</f>
        <v>1</v>
      </c>
      <c r="B181">
        <f>IF(Table1[[#This Row],[time]]="Lunch",0,1)</f>
        <v>1</v>
      </c>
      <c r="C181">
        <v>2</v>
      </c>
      <c r="D181" s="2">
        <v>34.630000000000003</v>
      </c>
      <c r="E181" s="2">
        <v>3.55</v>
      </c>
      <c r="F181" s="2">
        <f>Table4[[#This Row],[Sun]]*Q$21+Table4[[#This Row],[time_num]]*Q$22+Table4[[#This Row],[size]]*Q$23+Table4[[#This Row],[total_bill]]*Q$24+Q199</f>
        <v>3.6587825029233443</v>
      </c>
      <c r="G181" s="2">
        <f>Table4[[#This Row],[tip]]-Table4[[#This Row],[Predicted Tip]]</f>
        <v>-0.10878250292334446</v>
      </c>
      <c r="H181" s="2">
        <f>Table4[[#This Row],[Error]]^2</f>
        <v>1.1833632942267447E-2</v>
      </c>
      <c r="AN181">
        <v>180</v>
      </c>
      <c r="AO181">
        <v>4.3250401592358312</v>
      </c>
      <c r="AP181">
        <v>-0.77504015923583136</v>
      </c>
    </row>
    <row r="182" spans="1:60" ht="15.75" thickBot="1" x14ac:dyDescent="0.3">
      <c r="A182">
        <f>IF(Tip_Table!C182="Sun",1,0)</f>
        <v>1</v>
      </c>
      <c r="B182">
        <f>IF(Table1[[#This Row],[time]]="Lunch",0,1)</f>
        <v>1</v>
      </c>
      <c r="C182">
        <v>4</v>
      </c>
      <c r="D182" s="2">
        <v>34.65</v>
      </c>
      <c r="E182" s="2">
        <v>3.68</v>
      </c>
      <c r="F182" s="2">
        <f>Table4[[#This Row],[Sun]]*Q$21+Table4[[#This Row],[time_num]]*Q$22+Table4[[#This Row],[size]]*Q$23+Table4[[#This Row],[total_bill]]*Q$24+Q200</f>
        <v>4.031912987815879</v>
      </c>
      <c r="G182" s="2">
        <f>Table4[[#This Row],[tip]]-Table4[[#This Row],[Predicted Tip]]</f>
        <v>-0.35191298781587887</v>
      </c>
      <c r="H182" s="2">
        <f>Table4[[#This Row],[Error]]^2</f>
        <v>0.12384275099349891</v>
      </c>
      <c r="AN182">
        <v>181</v>
      </c>
      <c r="AO182">
        <v>4.6980535400887948</v>
      </c>
      <c r="AP182">
        <v>-1.0180535400887947</v>
      </c>
      <c r="AZ182" t="s">
        <v>34</v>
      </c>
    </row>
    <row r="183" spans="1:60" x14ac:dyDescent="0.25">
      <c r="A183">
        <f>IF(Tip_Table!C183="Sun",1,0)</f>
        <v>1</v>
      </c>
      <c r="B183">
        <f>IF(Table1[[#This Row],[time]]="Lunch",0,1)</f>
        <v>1</v>
      </c>
      <c r="C183">
        <v>2</v>
      </c>
      <c r="D183" s="2">
        <v>23.33</v>
      </c>
      <c r="E183" s="2">
        <v>5.65</v>
      </c>
      <c r="F183" s="2">
        <f>Table4[[#This Row],[Sun]]*Q$21+Table4[[#This Row],[time_num]]*Q$22+Table4[[#This Row],[size]]*Q$23+Table4[[#This Row],[total_bill]]*Q$24+Q201</f>
        <v>2.6114646153092642</v>
      </c>
      <c r="G183" s="2">
        <f>Table4[[#This Row],[tip]]-Table4[[#This Row],[Predicted Tip]]</f>
        <v>3.0385353846907361</v>
      </c>
      <c r="H183" s="2">
        <f>Table4[[#This Row],[Error]]^2</f>
        <v>9.2326972840176804</v>
      </c>
      <c r="AN183">
        <v>182</v>
      </c>
      <c r="AO183">
        <v>3.2769388549585927</v>
      </c>
      <c r="AP183">
        <v>2.3730611450414076</v>
      </c>
      <c r="AZ183" s="7"/>
      <c r="BA183" s="7" t="s">
        <v>39</v>
      </c>
      <c r="BB183" s="7" t="s">
        <v>40</v>
      </c>
      <c r="BC183" s="7" t="s">
        <v>41</v>
      </c>
      <c r="BD183" s="7" t="s">
        <v>42</v>
      </c>
      <c r="BE183" s="7" t="s">
        <v>43</v>
      </c>
    </row>
    <row r="184" spans="1:60" x14ac:dyDescent="0.25">
      <c r="A184">
        <f>IF(Tip_Table!C184="Sun",1,0)</f>
        <v>1</v>
      </c>
      <c r="B184">
        <f>IF(Table1[[#This Row],[time]]="Lunch",0,1)</f>
        <v>1</v>
      </c>
      <c r="C184">
        <v>3</v>
      </c>
      <c r="D184" s="2">
        <v>45.35</v>
      </c>
      <c r="E184" s="2">
        <v>3.5</v>
      </c>
      <c r="F184" s="2">
        <f>Table4[[#This Row],[Sun]]*Q$21+Table4[[#This Row],[time_num]]*Q$22+Table4[[#This Row],[size]]*Q$23+Table4[[#This Row],[total_bill]]*Q$24+Q202</f>
        <v>4.8379826636303891</v>
      </c>
      <c r="G184" s="2">
        <f>Table4[[#This Row],[tip]]-Table4[[#This Row],[Predicted Tip]]</f>
        <v>-1.3379826636303891</v>
      </c>
      <c r="H184" s="2">
        <f>Table4[[#This Row],[Error]]^2</f>
        <v>1.7901976081754709</v>
      </c>
      <c r="AN184">
        <v>183</v>
      </c>
      <c r="AO184">
        <v>5.5049242805303846</v>
      </c>
      <c r="AP184">
        <v>-2.0049242805303846</v>
      </c>
      <c r="AZ184" t="s">
        <v>35</v>
      </c>
      <c r="BA184">
        <v>5</v>
      </c>
      <c r="BB184">
        <v>218.15120677362506</v>
      </c>
      <c r="BC184">
        <v>43.630241354725015</v>
      </c>
      <c r="BD184">
        <v>41.853453250909631</v>
      </c>
      <c r="BE184">
        <v>8.6548711653051587E-31</v>
      </c>
    </row>
    <row r="185" spans="1:60" x14ac:dyDescent="0.25">
      <c r="A185">
        <f>IF(Tip_Table!C185="Sun",1,0)</f>
        <v>1</v>
      </c>
      <c r="B185">
        <f>IF(Table1[[#This Row],[time]]="Lunch",0,1)</f>
        <v>1</v>
      </c>
      <c r="C185">
        <v>4</v>
      </c>
      <c r="D185" s="2">
        <v>23.17</v>
      </c>
      <c r="E185" s="2">
        <v>6.5</v>
      </c>
      <c r="F185" s="2">
        <f>Table4[[#This Row],[Sun]]*Q$21+Table4[[#This Row],[time_num]]*Q$22+Table4[[#This Row],[size]]*Q$23+Table4[[#This Row],[total_bill]]*Q$24+Q203</f>
        <v>2.9679121603990972</v>
      </c>
      <c r="G185" s="2">
        <f>Table4[[#This Row],[tip]]-Table4[[#This Row],[Predicted Tip]]</f>
        <v>3.5320878396009028</v>
      </c>
      <c r="H185" s="2">
        <f>Table4[[#This Row],[Error]]^2</f>
        <v>12.475644506656574</v>
      </c>
      <c r="AN185">
        <v>184</v>
      </c>
      <c r="AO185">
        <v>3.6332568168053712</v>
      </c>
      <c r="AP185">
        <v>2.8667431831946288</v>
      </c>
      <c r="AZ185" t="s">
        <v>36</v>
      </c>
      <c r="BA185">
        <v>237</v>
      </c>
      <c r="BB185">
        <v>247.06126730044895</v>
      </c>
      <c r="BC185">
        <v>1.0424526046432445</v>
      </c>
    </row>
    <row r="186" spans="1:60" ht="15.75" thickBot="1" x14ac:dyDescent="0.3">
      <c r="A186">
        <f>IF(Tip_Table!C186="Sun",1,0)</f>
        <v>1</v>
      </c>
      <c r="B186">
        <f>IF(Table1[[#This Row],[time]]="Lunch",0,1)</f>
        <v>1</v>
      </c>
      <c r="C186">
        <v>2</v>
      </c>
      <c r="D186" s="2">
        <v>40.549999999999997</v>
      </c>
      <c r="E186" s="2">
        <v>3</v>
      </c>
      <c r="F186" s="2">
        <f>Table4[[#This Row],[Sun]]*Q$21+Table4[[#This Row],[time_num]]*Q$22+Table4[[#This Row],[size]]*Q$23+Table4[[#This Row],[total_bill]]*Q$24+Q204</f>
        <v>4.2074658564344372</v>
      </c>
      <c r="G186" s="2">
        <f>Table4[[#This Row],[tip]]-Table4[[#This Row],[Predicted Tip]]</f>
        <v>-1.2074658564344372</v>
      </c>
      <c r="H186" s="2">
        <f>Table4[[#This Row],[Error]]^2</f>
        <v>1.4579737944549489</v>
      </c>
      <c r="AN186">
        <v>185</v>
      </c>
      <c r="AO186">
        <v>4.8741339398837287</v>
      </c>
      <c r="AP186">
        <v>-1.8741339398837287</v>
      </c>
      <c r="AZ186" s="6" t="s">
        <v>37</v>
      </c>
      <c r="BA186" s="6">
        <v>242</v>
      </c>
      <c r="BB186" s="6">
        <v>465.21247407407401</v>
      </c>
      <c r="BC186" s="6"/>
      <c r="BD186" s="6"/>
      <c r="BE186" s="6"/>
    </row>
    <row r="187" spans="1:60" ht="15.75" thickBot="1" x14ac:dyDescent="0.3">
      <c r="A187">
        <f>IF(Tip_Table!C187="Sun",1,0)</f>
        <v>1</v>
      </c>
      <c r="B187">
        <f>IF(Table1[[#This Row],[time]]="Lunch",0,1)</f>
        <v>1</v>
      </c>
      <c r="C187">
        <v>5</v>
      </c>
      <c r="D187" s="2">
        <v>20.69</v>
      </c>
      <c r="E187" s="2">
        <v>5</v>
      </c>
      <c r="F187" s="2">
        <f>Table4[[#This Row],[Sun]]*Q$21+Table4[[#This Row],[time_num]]*Q$22+Table4[[#This Row],[size]]*Q$23+Table4[[#This Row],[total_bill]]*Q$24+Q205</f>
        <v>2.9236967355746515</v>
      </c>
      <c r="G187" s="2">
        <f>Table4[[#This Row],[tip]]-Table4[[#This Row],[Predicted Tip]]</f>
        <v>2.0763032644253485</v>
      </c>
      <c r="H187" s="2">
        <f>Table4[[#This Row],[Error]]^2</f>
        <v>4.3110352458633585</v>
      </c>
      <c r="AN187">
        <v>186</v>
      </c>
      <c r="AO187">
        <v>3.5888102109796121</v>
      </c>
      <c r="AP187">
        <v>1.4111897890203879</v>
      </c>
    </row>
    <row r="188" spans="1:60" x14ac:dyDescent="0.25">
      <c r="A188">
        <f>IF(Tip_Table!C188="Sun",1,0)</f>
        <v>1</v>
      </c>
      <c r="B188">
        <f>IF(Table1[[#This Row],[time]]="Lunch",0,1)</f>
        <v>1</v>
      </c>
      <c r="C188">
        <v>3</v>
      </c>
      <c r="D188" s="2">
        <v>20.9</v>
      </c>
      <c r="E188" s="2">
        <v>3.5</v>
      </c>
      <c r="F188" s="2">
        <f>Table4[[#This Row],[Sun]]*Q$21+Table4[[#This Row],[time_num]]*Q$22+Table4[[#This Row],[size]]*Q$23+Table4[[#This Row],[total_bill]]*Q$24+Q206</f>
        <v>2.5718833404300137</v>
      </c>
      <c r="G188" s="2">
        <f>Table4[[#This Row],[tip]]-Table4[[#This Row],[Predicted Tip]]</f>
        <v>0.92811665956998635</v>
      </c>
      <c r="H188" s="2">
        <f>Table4[[#This Row],[Error]]^2</f>
        <v>0.86140053377134995</v>
      </c>
      <c r="AN188">
        <v>187</v>
      </c>
      <c r="AO188">
        <v>3.2371298655234408</v>
      </c>
      <c r="AP188">
        <v>0.26287013447655916</v>
      </c>
      <c r="AZ188" s="7"/>
      <c r="BA188" s="7" t="s">
        <v>44</v>
      </c>
      <c r="BB188" s="7" t="s">
        <v>32</v>
      </c>
      <c r="BC188" s="7" t="s">
        <v>45</v>
      </c>
      <c r="BD188" s="7" t="s">
        <v>46</v>
      </c>
      <c r="BE188" s="7" t="s">
        <v>47</v>
      </c>
      <c r="BF188" s="7" t="s">
        <v>48</v>
      </c>
      <c r="BG188" s="7" t="s">
        <v>49</v>
      </c>
      <c r="BH188" s="7" t="s">
        <v>50</v>
      </c>
    </row>
    <row r="189" spans="1:60" x14ac:dyDescent="0.25">
      <c r="A189">
        <f>IF(Tip_Table!C189="Sun",1,0)</f>
        <v>1</v>
      </c>
      <c r="B189">
        <f>IF(Table1[[#This Row],[time]]="Lunch",0,1)</f>
        <v>1</v>
      </c>
      <c r="C189">
        <v>5</v>
      </c>
      <c r="D189" s="2">
        <v>30.46</v>
      </c>
      <c r="E189" s="2">
        <v>2</v>
      </c>
      <c r="F189" s="2">
        <f>Table4[[#This Row],[Sun]]*Q$21+Table4[[#This Row],[time_num]]*Q$22+Table4[[#This Row],[size]]*Q$23+Table4[[#This Row],[total_bill]]*Q$24+Q207</f>
        <v>3.8292096348657623</v>
      </c>
      <c r="G189" s="2">
        <f>Table4[[#This Row],[tip]]-Table4[[#This Row],[Predicted Tip]]</f>
        <v>-1.8292096348657623</v>
      </c>
      <c r="H189" s="2">
        <f>Table4[[#This Row],[Error]]^2</f>
        <v>3.3460078882857354</v>
      </c>
      <c r="AN189">
        <v>188</v>
      </c>
      <c r="AO189">
        <v>4.495000453704268</v>
      </c>
      <c r="AP189">
        <v>-2.495000453704268</v>
      </c>
      <c r="AZ189" t="s">
        <v>38</v>
      </c>
      <c r="BA189">
        <v>0.77301756228850493</v>
      </c>
      <c r="BB189">
        <v>0.39883543929925563</v>
      </c>
      <c r="BC189">
        <v>1.9381867460090265</v>
      </c>
      <c r="BD189">
        <v>5.37881220114272E-2</v>
      </c>
      <c r="BE189">
        <v>-1.2697829330877042E-2</v>
      </c>
      <c r="BF189">
        <v>1.5587329539078869</v>
      </c>
      <c r="BG189">
        <v>-1.2697829330877042E-2</v>
      </c>
      <c r="BH189">
        <v>1.5587329539078869</v>
      </c>
    </row>
    <row r="190" spans="1:60" x14ac:dyDescent="0.25">
      <c r="A190">
        <f>IF(Tip_Table!C190="Sun",1,0)</f>
        <v>1</v>
      </c>
      <c r="B190">
        <f>IF(Table1[[#This Row],[time]]="Lunch",0,1)</f>
        <v>1</v>
      </c>
      <c r="C190">
        <v>3</v>
      </c>
      <c r="D190" s="2">
        <v>18.149999999999999</v>
      </c>
      <c r="E190" s="2">
        <v>3.5</v>
      </c>
      <c r="F190" s="2">
        <f>Table4[[#This Row],[Sun]]*Q$21+Table4[[#This Row],[time_num]]*Q$22+Table4[[#This Row],[size]]*Q$23+Table4[[#This Row],[total_bill]]*Q$24+Q208</f>
        <v>2.3170050934442861</v>
      </c>
      <c r="G190" s="2">
        <f>Table4[[#This Row],[tip]]-Table4[[#This Row],[Predicted Tip]]</f>
        <v>1.1829949065557139</v>
      </c>
      <c r="H190" s="2">
        <f>Table4[[#This Row],[Error]]^2</f>
        <v>1.3994769489367624</v>
      </c>
      <c r="AN190">
        <v>189</v>
      </c>
      <c r="AO190">
        <v>2.9820609640400426</v>
      </c>
      <c r="AP190">
        <v>0.51793903595995738</v>
      </c>
      <c r="AZ190" t="s">
        <v>9</v>
      </c>
      <c r="BA190">
        <v>8.402385543672522E-2</v>
      </c>
      <c r="BB190">
        <v>0.1579120473878598</v>
      </c>
      <c r="BC190">
        <v>0.53209274926534156</v>
      </c>
      <c r="BD190">
        <v>0.59516020119073554</v>
      </c>
      <c r="BE190">
        <v>-0.22706666944934209</v>
      </c>
      <c r="BF190">
        <v>0.39511438032279256</v>
      </c>
      <c r="BG190">
        <v>-0.22706666944934209</v>
      </c>
      <c r="BH190">
        <v>0.39511438032279256</v>
      </c>
    </row>
    <row r="191" spans="1:60" x14ac:dyDescent="0.25">
      <c r="A191">
        <f>IF(Tip_Table!C191="Sun",1,0)</f>
        <v>1</v>
      </c>
      <c r="B191">
        <f>IF(Table1[[#This Row],[time]]="Lunch",0,1)</f>
        <v>1</v>
      </c>
      <c r="C191">
        <v>3</v>
      </c>
      <c r="D191" s="2">
        <v>23.1</v>
      </c>
      <c r="E191" s="2">
        <v>4</v>
      </c>
      <c r="F191" s="2">
        <f>Table4[[#This Row],[Sun]]*Q$21+Table4[[#This Row],[time_num]]*Q$22+Table4[[#This Row],[size]]*Q$23+Table4[[#This Row],[total_bill]]*Q$24+Q209</f>
        <v>2.7757859380185956</v>
      </c>
      <c r="G191" s="2">
        <f>Table4[[#This Row],[tip]]-Table4[[#This Row],[Predicted Tip]]</f>
        <v>1.2242140619814044</v>
      </c>
      <c r="H191" s="2">
        <f>Table4[[#This Row],[Error]]^2</f>
        <v>1.4987000695530097</v>
      </c>
      <c r="AN191">
        <v>190</v>
      </c>
      <c r="AO191">
        <v>3.44118498671016</v>
      </c>
      <c r="AP191">
        <v>0.55881501328983996</v>
      </c>
      <c r="AZ191" t="s">
        <v>23</v>
      </c>
      <c r="BA191">
        <v>-0.12148657338208241</v>
      </c>
      <c r="BB191">
        <v>0.37910895871932282</v>
      </c>
      <c r="BC191">
        <v>-0.32045292148325683</v>
      </c>
      <c r="BD191">
        <v>0.74890737203263691</v>
      </c>
      <c r="BE191">
        <v>-0.86834032461823729</v>
      </c>
      <c r="BF191">
        <v>0.62536717785407259</v>
      </c>
      <c r="BG191">
        <v>-0.86834032461823729</v>
      </c>
      <c r="BH191">
        <v>0.62536717785407259</v>
      </c>
    </row>
    <row r="192" spans="1:60" x14ac:dyDescent="0.25">
      <c r="A192">
        <f>IF(Tip_Table!C192="Sun",1,0)</f>
        <v>1</v>
      </c>
      <c r="B192">
        <f>IF(Table1[[#This Row],[time]]="Lunch",0,1)</f>
        <v>1</v>
      </c>
      <c r="C192">
        <v>2</v>
      </c>
      <c r="D192" s="2">
        <v>15.69</v>
      </c>
      <c r="E192" s="2">
        <v>1.5</v>
      </c>
      <c r="F192" s="2">
        <f>Table4[[#This Row],[Sun]]*Q$21+Table4[[#This Row],[time_num]]*Q$22+Table4[[#This Row],[size]]*Q$23+Table4[[#This Row],[total_bill]]*Q$24+Q210</f>
        <v>1.9033665036834622</v>
      </c>
      <c r="G192" s="2">
        <f>Table4[[#This Row],[tip]]-Table4[[#This Row],[Predicted Tip]]</f>
        <v>-0.40336650368346216</v>
      </c>
      <c r="H192" s="2">
        <f>Table4[[#This Row],[Error]]^2</f>
        <v>0.16270453629382051</v>
      </c>
      <c r="AN192">
        <v>191</v>
      </c>
      <c r="AO192">
        <v>2.5683110704738055</v>
      </c>
      <c r="AP192">
        <v>-1.0683110704738055</v>
      </c>
      <c r="AZ192" t="s">
        <v>61</v>
      </c>
      <c r="BA192">
        <v>-0.1151727049206996</v>
      </c>
      <c r="BB192">
        <v>0.37362463549592917</v>
      </c>
      <c r="BC192">
        <v>-0.30825779131995823</v>
      </c>
      <c r="BD192">
        <v>0.75815694257083344</v>
      </c>
      <c r="BE192">
        <v>-0.85122220772595536</v>
      </c>
      <c r="BF192">
        <v>0.62087679788455608</v>
      </c>
      <c r="BG192">
        <v>-0.85122220772595536</v>
      </c>
      <c r="BH192">
        <v>0.62087679788455608</v>
      </c>
    </row>
    <row r="193" spans="1:60" x14ac:dyDescent="0.25">
      <c r="A193">
        <f>IF(Tip_Table!C193="Sun",1,0)</f>
        <v>0</v>
      </c>
      <c r="B193">
        <f>IF(Table1[[#This Row],[time]]="Lunch",0,1)</f>
        <v>0</v>
      </c>
      <c r="C193">
        <v>2</v>
      </c>
      <c r="D193" s="2">
        <v>19.809999999999999</v>
      </c>
      <c r="E193" s="2">
        <v>4.1900000000000004</v>
      </c>
      <c r="F193" s="2">
        <f>Table4[[#This Row],[Sun]]*Q$21+Table4[[#This Row],[time_num]]*Q$22+Table4[[#This Row],[size]]*Q$23+Table4[[#This Row],[total_bill]]*Q$24+Q211</f>
        <v>2.2073270332007322</v>
      </c>
      <c r="G193" s="2">
        <f>Table4[[#This Row],[tip]]-Table4[[#This Row],[Predicted Tip]]</f>
        <v>1.9826729667992682</v>
      </c>
      <c r="H193" s="2">
        <f>Table4[[#This Row],[Error]]^2</f>
        <v>3.930992093276612</v>
      </c>
      <c r="AN193">
        <v>192</v>
      </c>
      <c r="AO193">
        <v>2.8601129371617344</v>
      </c>
      <c r="AP193">
        <v>1.329887062838266</v>
      </c>
      <c r="AZ193" t="s">
        <v>4</v>
      </c>
      <c r="BA193">
        <v>0.18557916714836056</v>
      </c>
      <c r="BB193">
        <v>8.723294400374558E-2</v>
      </c>
      <c r="BC193">
        <v>2.1273977310727039</v>
      </c>
      <c r="BD193">
        <v>3.4420034120990581E-2</v>
      </c>
      <c r="BE193">
        <v>1.3728172962793217E-2</v>
      </c>
      <c r="BF193">
        <v>0.35743016133392791</v>
      </c>
      <c r="BG193">
        <v>1.3728172962793217E-2</v>
      </c>
      <c r="BH193">
        <v>0.35743016133392791</v>
      </c>
    </row>
    <row r="194" spans="1:60" ht="15.75" thickBot="1" x14ac:dyDescent="0.3">
      <c r="A194">
        <f>IF(Tip_Table!C194="Sun",1,0)</f>
        <v>0</v>
      </c>
      <c r="B194">
        <f>IF(Table1[[#This Row],[time]]="Lunch",0,1)</f>
        <v>0</v>
      </c>
      <c r="C194">
        <v>2</v>
      </c>
      <c r="D194" s="2">
        <v>28.44</v>
      </c>
      <c r="E194" s="2">
        <v>2.56</v>
      </c>
      <c r="F194" s="2">
        <f>Table4[[#This Row],[Sun]]*Q$21+Table4[[#This Row],[time_num]]*Q$22+Table4[[#This Row],[size]]*Q$23+Table4[[#This Row],[total_bill]]*Q$24+Q212</f>
        <v>3.007181313741397</v>
      </c>
      <c r="G194" s="2">
        <f>Table4[[#This Row],[tip]]-Table4[[#This Row],[Predicted Tip]]</f>
        <v>-0.44718131374139691</v>
      </c>
      <c r="H194" s="2">
        <f>Table4[[#This Row],[Error]]^2</f>
        <v>0.19997112735948167</v>
      </c>
      <c r="AN194">
        <v>193</v>
      </c>
      <c r="AO194">
        <v>3.6605655261805454</v>
      </c>
      <c r="AP194">
        <v>-1.1005655261805454</v>
      </c>
      <c r="AZ194" s="6" t="s">
        <v>5</v>
      </c>
      <c r="BA194" s="6">
        <v>9.275232781214493E-2</v>
      </c>
      <c r="BB194" s="6">
        <v>9.2798260213229535E-3</v>
      </c>
      <c r="BC194" s="6">
        <v>9.9950502950185633</v>
      </c>
      <c r="BD194" s="6">
        <v>7.4561739763712331E-20</v>
      </c>
      <c r="BE194" s="6">
        <v>7.4470847737771045E-2</v>
      </c>
      <c r="BF194" s="6">
        <v>0.11103380788651881</v>
      </c>
      <c r="BG194" s="6">
        <v>7.4470847737771045E-2</v>
      </c>
      <c r="BH194" s="6">
        <v>0.11103380788651881</v>
      </c>
    </row>
    <row r="195" spans="1:60" x14ac:dyDescent="0.25">
      <c r="A195">
        <f>IF(Tip_Table!C195="Sun",1,0)</f>
        <v>0</v>
      </c>
      <c r="B195">
        <f>IF(Table1[[#This Row],[time]]="Lunch",0,1)</f>
        <v>0</v>
      </c>
      <c r="C195">
        <v>2</v>
      </c>
      <c r="D195" s="2">
        <v>15.48</v>
      </c>
      <c r="E195" s="2">
        <v>2.02</v>
      </c>
      <c r="F195" s="2">
        <f>Table4[[#This Row],[Sun]]*Q$21+Table4[[#This Row],[time_num]]*Q$22+Table4[[#This Row],[size]]*Q$23+Table4[[#This Row],[total_bill]]*Q$24+Q213</f>
        <v>1.8060096479468417</v>
      </c>
      <c r="G195" s="2">
        <f>Table4[[#This Row],[tip]]-Table4[[#This Row],[Predicted Tip]]</f>
        <v>0.21399035205315831</v>
      </c>
      <c r="H195" s="2">
        <f>Table4[[#This Row],[Error]]^2</f>
        <v>4.5791870771834636E-2</v>
      </c>
      <c r="AN195">
        <v>194</v>
      </c>
      <c r="AO195">
        <v>2.4584953577351474</v>
      </c>
      <c r="AP195">
        <v>-0.43849535773514736</v>
      </c>
    </row>
    <row r="196" spans="1:60" x14ac:dyDescent="0.25">
      <c r="A196">
        <f>IF(Tip_Table!C196="Sun",1,0)</f>
        <v>0</v>
      </c>
      <c r="B196">
        <f>IF(Table1[[#This Row],[time]]="Lunch",0,1)</f>
        <v>0</v>
      </c>
      <c r="C196">
        <v>2</v>
      </c>
      <c r="D196" s="2">
        <v>16.579999999999998</v>
      </c>
      <c r="E196" s="2">
        <v>4</v>
      </c>
      <c r="F196" s="2">
        <f>Table4[[#This Row],[Sun]]*Q$21+Table4[[#This Row],[time_num]]*Q$22+Table4[[#This Row],[size]]*Q$23+Table4[[#This Row],[total_bill]]*Q$24+Q214</f>
        <v>1.9079609467411325</v>
      </c>
      <c r="G196" s="2">
        <f>Table4[[#This Row],[tip]]-Table4[[#This Row],[Predicted Tip]]</f>
        <v>2.0920390532588673</v>
      </c>
      <c r="H196" s="2">
        <f>Table4[[#This Row],[Error]]^2</f>
        <v>4.3766274003602579</v>
      </c>
      <c r="AN196">
        <v>195</v>
      </c>
      <c r="AO196">
        <v>2.5605229183285063</v>
      </c>
      <c r="AP196">
        <v>1.4394770816714937</v>
      </c>
    </row>
    <row r="197" spans="1:60" x14ac:dyDescent="0.25">
      <c r="A197">
        <f>IF(Tip_Table!C197="Sun",1,0)</f>
        <v>0</v>
      </c>
      <c r="B197">
        <f>IF(Table1[[#This Row],[time]]="Lunch",0,1)</f>
        <v>0</v>
      </c>
      <c r="C197">
        <v>2</v>
      </c>
      <c r="D197" s="2">
        <v>7.56</v>
      </c>
      <c r="E197" s="2">
        <v>1.44</v>
      </c>
      <c r="F197" s="2">
        <f>Table4[[#This Row],[Sun]]*Q$21+Table4[[#This Row],[time_num]]*Q$22+Table4[[#This Row],[size]]*Q$23+Table4[[#This Row],[total_bill]]*Q$24+Q215</f>
        <v>1.0719602966279469</v>
      </c>
      <c r="G197" s="2">
        <f>Table4[[#This Row],[tip]]-Table4[[#This Row],[Predicted Tip]]</f>
        <v>0.36803970337205305</v>
      </c>
      <c r="H197" s="2">
        <f>Table4[[#This Row],[Error]]^2</f>
        <v>0.13545322325818879</v>
      </c>
      <c r="AN197">
        <v>196</v>
      </c>
      <c r="AO197">
        <v>1.7238969214629591</v>
      </c>
      <c r="AP197">
        <v>-0.2838969214629592</v>
      </c>
    </row>
    <row r="198" spans="1:60" x14ac:dyDescent="0.25">
      <c r="A198">
        <f>IF(Tip_Table!C198="Sun",1,0)</f>
        <v>0</v>
      </c>
      <c r="B198">
        <f>IF(Table1[[#This Row],[time]]="Lunch",0,1)</f>
        <v>0</v>
      </c>
      <c r="C198">
        <v>2</v>
      </c>
      <c r="D198" s="2">
        <v>10.34</v>
      </c>
      <c r="E198" s="2">
        <v>2</v>
      </c>
      <c r="F198" s="2">
        <f>Table4[[#This Row],[Sun]]*Q$21+Table4[[#This Row],[time_num]]*Q$22+Table4[[#This Row],[size]]*Q$23+Table4[[#This Row],[total_bill]]*Q$24+Q216</f>
        <v>1.3296190335807914</v>
      </c>
      <c r="G198" s="2">
        <f>Table4[[#This Row],[tip]]-Table4[[#This Row],[Predicted Tip]]</f>
        <v>0.67038096641920863</v>
      </c>
      <c r="H198" s="2">
        <f>Table4[[#This Row],[Error]]^2</f>
        <v>0.44941064013715215</v>
      </c>
      <c r="AN198">
        <v>197</v>
      </c>
      <c r="AO198">
        <v>1.9817483927807222</v>
      </c>
      <c r="AP198">
        <v>1.8251607219277766E-2</v>
      </c>
      <c r="AZ198" t="s">
        <v>63</v>
      </c>
    </row>
    <row r="199" spans="1:60" ht="15.75" thickBot="1" x14ac:dyDescent="0.3">
      <c r="A199">
        <f>IF(Tip_Table!C199="Sun",1,0)</f>
        <v>0</v>
      </c>
      <c r="B199">
        <f>IF(Table1[[#This Row],[time]]="Lunch",0,1)</f>
        <v>0</v>
      </c>
      <c r="C199">
        <v>4</v>
      </c>
      <c r="D199" s="2">
        <v>43.11</v>
      </c>
      <c r="E199" s="2">
        <v>5</v>
      </c>
      <c r="F199" s="2">
        <f>Table4[[#This Row],[Sun]]*Q$21+Table4[[#This Row],[time_num]]*Q$22+Table4[[#This Row],[size]]*Q$23+Table4[[#This Row],[total_bill]]*Q$24+Q217</f>
        <v>4.7381177325760788</v>
      </c>
      <c r="G199" s="2">
        <f>Table4[[#This Row],[tip]]-Table4[[#This Row],[Predicted Tip]]</f>
        <v>0.26188226742392118</v>
      </c>
      <c r="H199" s="2">
        <f>Table4[[#This Row],[Error]]^2</f>
        <v>6.8582321991094167E-2</v>
      </c>
      <c r="AN199">
        <v>198</v>
      </c>
      <c r="AO199">
        <v>5.3924005094814333</v>
      </c>
      <c r="AP199">
        <v>-0.39240050948143335</v>
      </c>
    </row>
    <row r="200" spans="1:60" x14ac:dyDescent="0.25">
      <c r="A200">
        <f>IF(Tip_Table!C200="Sun",1,0)</f>
        <v>0</v>
      </c>
      <c r="B200">
        <f>IF(Table1[[#This Row],[time]]="Lunch",0,1)</f>
        <v>0</v>
      </c>
      <c r="C200">
        <v>2</v>
      </c>
      <c r="D200" s="2">
        <v>13</v>
      </c>
      <c r="E200" s="2">
        <v>2</v>
      </c>
      <c r="F200" s="2">
        <f>Table4[[#This Row],[Sun]]*Q$21+Table4[[#This Row],[time_num]]*Q$22+Table4[[#This Row],[size]]*Q$23+Table4[[#This Row],[total_bill]]*Q$24+Q218</f>
        <v>1.5761558106651676</v>
      </c>
      <c r="G200" s="2">
        <f>Table4[[#This Row],[tip]]-Table4[[#This Row],[Predicted Tip]]</f>
        <v>0.42384418933483237</v>
      </c>
      <c r="H200" s="2">
        <f>Table4[[#This Row],[Error]]^2</f>
        <v>0.17964389683290122</v>
      </c>
      <c r="AN200">
        <v>199</v>
      </c>
      <c r="AO200">
        <v>2.2284695847610276</v>
      </c>
      <c r="AP200">
        <v>-0.22846958476102763</v>
      </c>
      <c r="AZ200" s="7" t="s">
        <v>64</v>
      </c>
      <c r="BA200" s="7" t="s">
        <v>51</v>
      </c>
      <c r="BB200" s="7" t="s">
        <v>65</v>
      </c>
    </row>
    <row r="201" spans="1:60" x14ac:dyDescent="0.25">
      <c r="A201">
        <f>IF(Tip_Table!C201="Sun",1,0)</f>
        <v>0</v>
      </c>
      <c r="B201">
        <f>IF(Table1[[#This Row],[time]]="Lunch",0,1)</f>
        <v>0</v>
      </c>
      <c r="C201">
        <v>2</v>
      </c>
      <c r="D201" s="2">
        <v>13.51</v>
      </c>
      <c r="E201" s="2">
        <v>2</v>
      </c>
      <c r="F201" s="2">
        <f>Table4[[#This Row],[Sun]]*Q$21+Table4[[#This Row],[time_num]]*Q$22+Table4[[#This Row],[size]]*Q$23+Table4[[#This Row],[total_bill]]*Q$24+Q219</f>
        <v>1.6234241401061571</v>
      </c>
      <c r="G201" s="2">
        <f>Table4[[#This Row],[tip]]-Table4[[#This Row],[Predicted Tip]]</f>
        <v>0.3765758598938429</v>
      </c>
      <c r="H201" s="2">
        <f>Table4[[#This Row],[Error]]^2</f>
        <v>0.14180937825478721</v>
      </c>
      <c r="AN201">
        <v>200</v>
      </c>
      <c r="AO201">
        <v>2.2757732719452215</v>
      </c>
      <c r="AP201">
        <v>-0.2757732719452215</v>
      </c>
      <c r="AZ201">
        <v>1</v>
      </c>
      <c r="BA201">
        <v>2.6888890966295937</v>
      </c>
      <c r="BB201">
        <v>-1.6788890966295937</v>
      </c>
    </row>
    <row r="202" spans="1:60" x14ac:dyDescent="0.25">
      <c r="A202">
        <f>IF(Tip_Table!C202="Sun",1,0)</f>
        <v>0</v>
      </c>
      <c r="B202">
        <f>IF(Table1[[#This Row],[time]]="Lunch",0,1)</f>
        <v>0</v>
      </c>
      <c r="C202">
        <v>3</v>
      </c>
      <c r="D202" s="2">
        <v>18.71</v>
      </c>
      <c r="E202" s="2">
        <v>4</v>
      </c>
      <c r="F202" s="2">
        <f>Table4[[#This Row],[Sun]]*Q$21+Table4[[#This Row],[time_num]]*Q$22+Table4[[#This Row],[size]]*Q$23+Table4[[#This Row],[total_bill]]*Q$24+Q220</f>
        <v>2.2910141468636698</v>
      </c>
      <c r="G202" s="2">
        <f>Table4[[#This Row],[tip]]-Table4[[#This Row],[Predicted Tip]]</f>
        <v>1.7089858531363302</v>
      </c>
      <c r="H202" s="2">
        <f>Table4[[#This Row],[Error]]^2</f>
        <v>2.9206326462201107</v>
      </c>
      <c r="AN202">
        <v>201</v>
      </c>
      <c r="AO202">
        <v>2.9436645437167357</v>
      </c>
      <c r="AP202">
        <v>1.0563354562832643</v>
      </c>
      <c r="AZ202">
        <v>2</v>
      </c>
      <c r="BA202">
        <v>2.2576652838271909</v>
      </c>
      <c r="BB202">
        <v>-0.59766528382719097</v>
      </c>
    </row>
    <row r="203" spans="1:60" x14ac:dyDescent="0.25">
      <c r="A203">
        <f>IF(Tip_Table!C203="Sun",1,0)</f>
        <v>0</v>
      </c>
      <c r="B203">
        <f>IF(Table1[[#This Row],[time]]="Lunch",0,1)</f>
        <v>0</v>
      </c>
      <c r="C203">
        <v>2</v>
      </c>
      <c r="D203" s="2">
        <v>12.74</v>
      </c>
      <c r="E203" s="2">
        <v>2.0099999999999998</v>
      </c>
      <c r="F203" s="2">
        <f>Table4[[#This Row],[Sun]]*Q$21+Table4[[#This Row],[time_num]]*Q$22+Table4[[#This Row],[size]]*Q$23+Table4[[#This Row],[total_bill]]*Q$24+Q221</f>
        <v>1.5520582309501534</v>
      </c>
      <c r="G203" s="2">
        <f>Table4[[#This Row],[tip]]-Table4[[#This Row],[Predicted Tip]]</f>
        <v>0.4579417690498464</v>
      </c>
      <c r="H203" s="2">
        <f>Table4[[#This Row],[Error]]^2</f>
        <v>0.20971066384050285</v>
      </c>
      <c r="AN203">
        <v>202</v>
      </c>
      <c r="AO203">
        <v>2.2043539795298699</v>
      </c>
      <c r="AP203">
        <v>-0.1943539795298701</v>
      </c>
      <c r="AZ203">
        <v>3</v>
      </c>
      <c r="BA203">
        <v>3.2473326215827774</v>
      </c>
      <c r="BB203">
        <v>0.25266737841722264</v>
      </c>
    </row>
    <row r="204" spans="1:60" x14ac:dyDescent="0.25">
      <c r="A204">
        <f>IF(Tip_Table!C204="Sun",1,0)</f>
        <v>0</v>
      </c>
      <c r="B204">
        <f>IF(Table1[[#This Row],[time]]="Lunch",0,1)</f>
        <v>0</v>
      </c>
      <c r="C204">
        <v>2</v>
      </c>
      <c r="D204" s="2">
        <v>13</v>
      </c>
      <c r="E204" s="2">
        <v>2</v>
      </c>
      <c r="F204" s="2">
        <f>Table4[[#This Row],[Sun]]*Q$21+Table4[[#This Row],[time_num]]*Q$22+Table4[[#This Row],[size]]*Q$23+Table4[[#This Row],[total_bill]]*Q$24+Q222</f>
        <v>1.5761558106651676</v>
      </c>
      <c r="G204" s="2">
        <f>Table4[[#This Row],[tip]]-Table4[[#This Row],[Predicted Tip]]</f>
        <v>0.42384418933483237</v>
      </c>
      <c r="H204" s="2">
        <f>Table4[[#This Row],[Error]]^2</f>
        <v>0.17964389683290122</v>
      </c>
      <c r="AN204">
        <v>203</v>
      </c>
      <c r="AO204">
        <v>2.2284695847610276</v>
      </c>
      <c r="AP204">
        <v>-0.22846958476102763</v>
      </c>
      <c r="AZ204">
        <v>4</v>
      </c>
      <c r="BA204">
        <v>3.3094021696928433</v>
      </c>
      <c r="BB204">
        <v>5.9783030715676588E-4</v>
      </c>
    </row>
    <row r="205" spans="1:60" x14ac:dyDescent="0.25">
      <c r="A205">
        <f>IF(Tip_Table!C205="Sun",1,0)</f>
        <v>0</v>
      </c>
      <c r="B205">
        <f>IF(Table1[[#This Row],[time]]="Lunch",0,1)</f>
        <v>0</v>
      </c>
      <c r="C205">
        <v>2</v>
      </c>
      <c r="D205" s="2">
        <v>16.399999999999999</v>
      </c>
      <c r="E205" s="2">
        <v>2.5</v>
      </c>
      <c r="F205" s="2">
        <f>Table4[[#This Row],[Sun]]*Q$21+Table4[[#This Row],[time_num]]*Q$22+Table4[[#This Row],[size]]*Q$23+Table4[[#This Row],[total_bill]]*Q$24+Q223</f>
        <v>1.8912780069384305</v>
      </c>
      <c r="G205" s="2">
        <f>Table4[[#This Row],[tip]]-Table4[[#This Row],[Predicted Tip]]</f>
        <v>0.60872199306156949</v>
      </c>
      <c r="H205" s="2">
        <f>Table4[[#This Row],[Error]]^2</f>
        <v>0.37054246483684944</v>
      </c>
      <c r="AN205">
        <v>204</v>
      </c>
      <c r="AO205">
        <v>2.5438274993223202</v>
      </c>
      <c r="AP205">
        <v>-4.3827499322320218E-2</v>
      </c>
      <c r="AZ205">
        <v>5</v>
      </c>
      <c r="BA205">
        <v>3.7649651222986167</v>
      </c>
      <c r="BB205">
        <v>-0.15496512229861681</v>
      </c>
    </row>
    <row r="206" spans="1:60" x14ac:dyDescent="0.25">
      <c r="A206">
        <f>IF(Tip_Table!C206="Sun",1,0)</f>
        <v>0</v>
      </c>
      <c r="B206">
        <f>IF(Table1[[#This Row],[time]]="Lunch",0,1)</f>
        <v>0</v>
      </c>
      <c r="C206">
        <v>4</v>
      </c>
      <c r="D206" s="2">
        <v>20.53</v>
      </c>
      <c r="E206" s="2">
        <v>4</v>
      </c>
      <c r="F206" s="2">
        <f>Table4[[#This Row],[Sun]]*Q$21+Table4[[#This Row],[time_num]]*Q$22+Table4[[#This Row],[size]]*Q$23+Table4[[#This Row],[total_bill]]*Q$24+Q224</f>
        <v>2.6453356173259976</v>
      </c>
      <c r="G206" s="2">
        <f>Table4[[#This Row],[tip]]-Table4[[#This Row],[Predicted Tip]]</f>
        <v>1.3546643826740024</v>
      </c>
      <c r="H206" s="2">
        <f>Table4[[#This Row],[Error]]^2</f>
        <v>1.8351155896855358</v>
      </c>
      <c r="AN206">
        <v>205</v>
      </c>
      <c r="AO206">
        <v>3.2980529474832005</v>
      </c>
      <c r="AP206">
        <v>0.70194705251679945</v>
      </c>
      <c r="AZ206">
        <v>6</v>
      </c>
      <c r="BA206">
        <v>3.8298917517671183</v>
      </c>
      <c r="BB206">
        <v>0.8801082482328817</v>
      </c>
    </row>
    <row r="207" spans="1:60" x14ac:dyDescent="0.25">
      <c r="A207">
        <f>IF(Tip_Table!C207="Sun",1,0)</f>
        <v>0</v>
      </c>
      <c r="B207">
        <f>IF(Table1[[#This Row],[time]]="Lunch",0,1)</f>
        <v>1</v>
      </c>
      <c r="C207">
        <v>3</v>
      </c>
      <c r="D207" s="2">
        <v>16.47</v>
      </c>
      <c r="E207" s="2">
        <v>3.23</v>
      </c>
      <c r="F207" s="2">
        <f>Table4[[#This Row],[Sun]]*Q$21+Table4[[#This Row],[time_num]]*Q$22+Table4[[#This Row],[size]]*Q$23+Table4[[#This Row],[total_bill]]*Q$24+Q225</f>
        <v>2.0759912919552073</v>
      </c>
      <c r="G207" s="2">
        <f>Table4[[#This Row],[tip]]-Table4[[#This Row],[Predicted Tip]]</f>
        <v>1.1540087080447927</v>
      </c>
      <c r="H207" s="2">
        <f>Table4[[#This Row],[Error]]^2</f>
        <v>1.3317360982432116</v>
      </c>
      <c r="AN207">
        <v>206</v>
      </c>
      <c r="AO207">
        <v>2.7422131978789137</v>
      </c>
      <c r="AP207">
        <v>0.48778680212108627</v>
      </c>
      <c r="AZ207">
        <v>7</v>
      </c>
      <c r="BA207">
        <v>1.9264649620137626</v>
      </c>
      <c r="BB207">
        <v>7.3535037986237395E-2</v>
      </c>
    </row>
    <row r="208" spans="1:60" x14ac:dyDescent="0.25">
      <c r="A208">
        <f>IF(Tip_Table!C208="Sun",1,0)</f>
        <v>0</v>
      </c>
      <c r="B208">
        <f>IF(Table1[[#This Row],[time]]="Lunch",0,1)</f>
        <v>1</v>
      </c>
      <c r="C208">
        <v>3</v>
      </c>
      <c r="D208" s="2">
        <v>26.59</v>
      </c>
      <c r="E208" s="2">
        <v>3.41</v>
      </c>
      <c r="F208" s="2">
        <f>Table4[[#This Row],[Sun]]*Q$21+Table4[[#This Row],[time_num]]*Q$22+Table4[[#This Row],[size]]*Q$23+Table4[[#This Row],[total_bill]]*Q$24+Q226</f>
        <v>3.0139432408626838</v>
      </c>
      <c r="G208" s="2">
        <f>Table4[[#This Row],[tip]]-Table4[[#This Row],[Predicted Tip]]</f>
        <v>0.39605675913731631</v>
      </c>
      <c r="H208" s="2">
        <f>Table4[[#This Row],[Error]]^2</f>
        <v>0.15686095645835418</v>
      </c>
      <c r="AN208">
        <v>207</v>
      </c>
      <c r="AO208">
        <v>3.6808667553378207</v>
      </c>
      <c r="AP208">
        <v>-0.27086675533782056</v>
      </c>
      <c r="AZ208">
        <v>8</v>
      </c>
      <c r="BA208">
        <v>3.9773679529884283</v>
      </c>
      <c r="BB208">
        <v>-0.85736795298842816</v>
      </c>
    </row>
    <row r="209" spans="1:54" x14ac:dyDescent="0.25">
      <c r="A209">
        <f>IF(Tip_Table!C209="Sun",1,0)</f>
        <v>0</v>
      </c>
      <c r="B209">
        <f>IF(Table1[[#This Row],[time]]="Lunch",0,1)</f>
        <v>1</v>
      </c>
      <c r="C209">
        <v>4</v>
      </c>
      <c r="D209" s="2">
        <v>38.729999999999997</v>
      </c>
      <c r="E209" s="2">
        <v>3</v>
      </c>
      <c r="F209" s="2">
        <f>Table4[[#This Row],[Sun]]*Q$21+Table4[[#This Row],[time_num]]*Q$22+Table4[[#This Row],[size]]*Q$23+Table4[[#This Row],[total_bill]]*Q$24+Q227</f>
        <v>4.3247532600132681</v>
      </c>
      <c r="G209" s="2">
        <f>Table4[[#This Row],[tip]]-Table4[[#This Row],[Predicted Tip]]</f>
        <v>-1.3247532600132681</v>
      </c>
      <c r="H209" s="2">
        <f>Table4[[#This Row],[Error]]^2</f>
        <v>1.7549711999157815</v>
      </c>
      <c r="AN209">
        <v>208</v>
      </c>
      <c r="AO209">
        <v>4.9924591821256206</v>
      </c>
      <c r="AP209">
        <v>-1.9924591821256206</v>
      </c>
      <c r="AZ209">
        <v>9</v>
      </c>
      <c r="BA209">
        <v>2.5080220573959116</v>
      </c>
      <c r="BB209">
        <v>-0.54802205739591159</v>
      </c>
    </row>
    <row r="210" spans="1:54" x14ac:dyDescent="0.25">
      <c r="A210">
        <f>IF(Tip_Table!C210="Sun",1,0)</f>
        <v>0</v>
      </c>
      <c r="B210">
        <f>IF(Table1[[#This Row],[time]]="Lunch",0,1)</f>
        <v>1</v>
      </c>
      <c r="C210">
        <v>2</v>
      </c>
      <c r="D210" s="2">
        <v>24.27</v>
      </c>
      <c r="E210" s="2">
        <v>2.0299999999999998</v>
      </c>
      <c r="F210" s="2">
        <f>Table4[[#This Row],[Sun]]*Q$21+Table4[[#This Row],[time_num]]*Q$22+Table4[[#This Row],[size]]*Q$23+Table4[[#This Row],[total_bill]]*Q$24+Q228</f>
        <v>2.6132802709484055</v>
      </c>
      <c r="G210" s="2">
        <f>Table4[[#This Row],[tip]]-Table4[[#This Row],[Predicted Tip]]</f>
        <v>-0.58328027094840573</v>
      </c>
      <c r="H210" s="2">
        <f>Table4[[#This Row],[Error]]^2</f>
        <v>0.34021587447764562</v>
      </c>
      <c r="AN210">
        <v>209</v>
      </c>
      <c r="AO210">
        <v>3.2801021876652836</v>
      </c>
      <c r="AP210">
        <v>-1.2501021876652838</v>
      </c>
      <c r="AZ210">
        <v>10</v>
      </c>
      <c r="BA210">
        <v>2.4839064521647538</v>
      </c>
      <c r="BB210">
        <v>0.74609354783524617</v>
      </c>
    </row>
    <row r="211" spans="1:54" x14ac:dyDescent="0.25">
      <c r="A211">
        <f>IF(Tip_Table!C211="Sun",1,0)</f>
        <v>0</v>
      </c>
      <c r="B211">
        <f>IF(Table1[[#This Row],[time]]="Lunch",0,1)</f>
        <v>1</v>
      </c>
      <c r="C211">
        <v>2</v>
      </c>
      <c r="D211" s="2">
        <v>12.76</v>
      </c>
      <c r="E211" s="2">
        <v>2.23</v>
      </c>
      <c r="F211" s="2">
        <f>Table4[[#This Row],[Sun]]*Q$21+Table4[[#This Row],[time_num]]*Q$22+Table4[[#This Row],[size]]*Q$23+Table4[[#This Row],[total_bill]]*Q$24+Q229</f>
        <v>1.5464989535645068</v>
      </c>
      <c r="G211" s="2">
        <f>Table4[[#This Row],[tip]]-Table4[[#This Row],[Predicted Tip]]</f>
        <v>0.68350104643549314</v>
      </c>
      <c r="H211" s="2">
        <f>Table4[[#This Row],[Error]]^2</f>
        <v>0.46717368047841418</v>
      </c>
      <c r="AN211">
        <v>210</v>
      </c>
      <c r="AO211">
        <v>2.2125228945474955</v>
      </c>
      <c r="AP211">
        <v>1.7477105452504471E-2</v>
      </c>
      <c r="AZ211">
        <v>11</v>
      </c>
      <c r="BA211">
        <v>2.0655934537319798</v>
      </c>
      <c r="BB211">
        <v>-0.35559345373197981</v>
      </c>
    </row>
    <row r="212" spans="1:54" x14ac:dyDescent="0.25">
      <c r="A212">
        <f>IF(Tip_Table!C212="Sun",1,0)</f>
        <v>0</v>
      </c>
      <c r="B212">
        <f>IF(Table1[[#This Row],[time]]="Lunch",0,1)</f>
        <v>1</v>
      </c>
      <c r="C212">
        <v>3</v>
      </c>
      <c r="D212" s="2">
        <v>30.06</v>
      </c>
      <c r="E212" s="2">
        <v>2</v>
      </c>
      <c r="F212" s="2">
        <f>Table4[[#This Row],[Sun]]*Q$21+Table4[[#This Row],[time_num]]*Q$22+Table4[[#This Row],[size]]*Q$23+Table4[[#This Row],[total_bill]]*Q$24+Q230</f>
        <v>3.3355532470592193</v>
      </c>
      <c r="G212" s="2">
        <f>Table4[[#This Row],[tip]]-Table4[[#This Row],[Predicted Tip]]</f>
        <v>-1.3355532470592193</v>
      </c>
      <c r="H212" s="2">
        <f>Table4[[#This Row],[Error]]^2</f>
        <v>1.7837024757304241</v>
      </c>
      <c r="AN212">
        <v>211</v>
      </c>
      <c r="AO212">
        <v>4.0027173328459629</v>
      </c>
      <c r="AP212">
        <v>-2.0027173328459629</v>
      </c>
      <c r="AZ212">
        <v>12</v>
      </c>
      <c r="BA212">
        <v>4.7546324600542027</v>
      </c>
      <c r="BB212">
        <v>0.2453675399457973</v>
      </c>
    </row>
    <row r="213" spans="1:54" x14ac:dyDescent="0.25">
      <c r="A213">
        <f>IF(Tip_Table!C213="Sun",1,0)</f>
        <v>0</v>
      </c>
      <c r="B213">
        <f>IF(Table1[[#This Row],[time]]="Lunch",0,1)</f>
        <v>1</v>
      </c>
      <c r="C213">
        <v>4</v>
      </c>
      <c r="D213" s="2">
        <v>25.89</v>
      </c>
      <c r="E213" s="2">
        <v>5.16</v>
      </c>
      <c r="F213" s="2">
        <f>Table4[[#This Row],[Sun]]*Q$21+Table4[[#This Row],[time_num]]*Q$22+Table4[[#This Row],[size]]*Q$23+Table4[[#This Row],[total_bill]]*Q$24+Q231</f>
        <v>3.1347035540871815</v>
      </c>
      <c r="G213" s="2">
        <f>Table4[[#This Row],[tip]]-Table4[[#This Row],[Predicted Tip]]</f>
        <v>2.0252964459128187</v>
      </c>
      <c r="H213" s="2">
        <f>Table4[[#This Row],[Error]]^2</f>
        <v>4.1018256938270952</v>
      </c>
      <c r="AN213">
        <v>212</v>
      </c>
      <c r="AO213">
        <v>3.8015192930176798</v>
      </c>
      <c r="AP213">
        <v>1.3584807069823204</v>
      </c>
      <c r="AZ213">
        <v>13</v>
      </c>
      <c r="BA213">
        <v>2.5432679419645261</v>
      </c>
      <c r="BB213">
        <v>-0.97326794196452604</v>
      </c>
    </row>
    <row r="214" spans="1:54" x14ac:dyDescent="0.25">
      <c r="A214">
        <f>IF(Tip_Table!C214="Sun",1,0)</f>
        <v>0</v>
      </c>
      <c r="B214">
        <f>IF(Table1[[#This Row],[time]]="Lunch",0,1)</f>
        <v>1</v>
      </c>
      <c r="C214">
        <v>4</v>
      </c>
      <c r="D214" s="2">
        <v>48.33</v>
      </c>
      <c r="E214" s="2">
        <v>9</v>
      </c>
      <c r="F214" s="2">
        <f>Table4[[#This Row],[Sun]]*Q$21+Table4[[#This Row],[time_num]]*Q$22+Table4[[#This Row],[size]]*Q$23+Table4[[#This Row],[total_bill]]*Q$24+Q232</f>
        <v>5.2145100494907162</v>
      </c>
      <c r="G214" s="2">
        <f>Table4[[#This Row],[tip]]-Table4[[#This Row],[Predicted Tip]]</f>
        <v>3.7854899505092838</v>
      </c>
      <c r="H214" s="2">
        <f>Table4[[#This Row],[Error]]^2</f>
        <v>14.32993416540678</v>
      </c>
      <c r="AN214">
        <v>213</v>
      </c>
      <c r="AO214">
        <v>5.8828815291222121</v>
      </c>
      <c r="AP214">
        <v>3.1171184708777879</v>
      </c>
      <c r="AZ214">
        <v>14</v>
      </c>
      <c r="BA214">
        <v>3.1936107829758038</v>
      </c>
      <c r="BB214">
        <v>-0.19361078297580381</v>
      </c>
    </row>
    <row r="215" spans="1:54" x14ac:dyDescent="0.25">
      <c r="A215">
        <f>IF(Tip_Table!C215="Sun",1,0)</f>
        <v>0</v>
      </c>
      <c r="B215">
        <f>IF(Table1[[#This Row],[time]]="Lunch",0,1)</f>
        <v>1</v>
      </c>
      <c r="C215">
        <v>2</v>
      </c>
      <c r="D215" s="2">
        <v>13.27</v>
      </c>
      <c r="E215" s="2">
        <v>2.5</v>
      </c>
      <c r="F215" s="2">
        <f>Table4[[#This Row],[Sun]]*Q$21+Table4[[#This Row],[time_num]]*Q$22+Table4[[#This Row],[size]]*Q$23+Table4[[#This Row],[total_bill]]*Q$24+Q233</f>
        <v>1.5937672830054963</v>
      </c>
      <c r="G215" s="2">
        <f>Table4[[#This Row],[tip]]-Table4[[#This Row],[Predicted Tip]]</f>
        <v>0.9062327169945037</v>
      </c>
      <c r="H215" s="2">
        <f>Table4[[#This Row],[Error]]^2</f>
        <v>0.82125773735124019</v>
      </c>
      <c r="AN215">
        <v>214</v>
      </c>
      <c r="AO215">
        <v>2.2598265817316898</v>
      </c>
      <c r="AP215">
        <v>0.24017341826831018</v>
      </c>
      <c r="AZ215">
        <v>15</v>
      </c>
      <c r="BA215">
        <v>2.4885440685553606</v>
      </c>
      <c r="BB215">
        <v>0.53145593144463943</v>
      </c>
    </row>
    <row r="216" spans="1:54" x14ac:dyDescent="0.25">
      <c r="A216">
        <f>IF(Tip_Table!C216="Sun",1,0)</f>
        <v>0</v>
      </c>
      <c r="B216">
        <f>IF(Table1[[#This Row],[time]]="Lunch",0,1)</f>
        <v>1</v>
      </c>
      <c r="C216">
        <v>3</v>
      </c>
      <c r="D216" s="2">
        <v>28.17</v>
      </c>
      <c r="E216" s="2">
        <v>6.5</v>
      </c>
      <c r="F216" s="2">
        <f>Table4[[#This Row],[Sun]]*Q$21+Table4[[#This Row],[time_num]]*Q$22+Table4[[#This Row],[size]]*Q$23+Table4[[#This Row],[total_bill]]*Q$24+Q234</f>
        <v>3.160382379130847</v>
      </c>
      <c r="G216" s="2">
        <f>Table4[[#This Row],[tip]]-Table4[[#This Row],[Predicted Tip]]</f>
        <v>3.339617620869153</v>
      </c>
      <c r="H216" s="2">
        <f>Table4[[#This Row],[Error]]^2</f>
        <v>11.153045853619743</v>
      </c>
      <c r="AN216">
        <v>215</v>
      </c>
      <c r="AO216">
        <v>3.82741543328101</v>
      </c>
      <c r="AP216">
        <v>2.67258456671899</v>
      </c>
      <c r="AZ216">
        <v>16</v>
      </c>
      <c r="BA216">
        <v>3.114622281287339</v>
      </c>
      <c r="BB216">
        <v>0.80537771871266095</v>
      </c>
    </row>
    <row r="217" spans="1:54" x14ac:dyDescent="0.25">
      <c r="A217">
        <f>IF(Tip_Table!C217="Sun",1,0)</f>
        <v>0</v>
      </c>
      <c r="B217">
        <f>IF(Table1[[#This Row],[time]]="Lunch",0,1)</f>
        <v>1</v>
      </c>
      <c r="C217">
        <v>2</v>
      </c>
      <c r="D217" s="2">
        <v>12.9</v>
      </c>
      <c r="E217" s="2">
        <v>1.1000000000000001</v>
      </c>
      <c r="F217" s="2">
        <f>Table4[[#This Row],[Sun]]*Q$21+Table4[[#This Row],[time_num]]*Q$22+Table4[[#This Row],[size]]*Q$23+Table4[[#This Row],[total_bill]]*Q$24+Q235</f>
        <v>1.5594745734110531</v>
      </c>
      <c r="G217" s="2">
        <f>Table4[[#This Row],[tip]]-Table4[[#This Row],[Predicted Tip]]</f>
        <v>-0.45947457341105302</v>
      </c>
      <c r="H217" s="2">
        <f>Table4[[#This Row],[Error]]^2</f>
        <v>0.21111688361126915</v>
      </c>
      <c r="AN217">
        <v>216</v>
      </c>
      <c r="AO217">
        <v>2.225508220441196</v>
      </c>
      <c r="AP217">
        <v>-1.1255082204411959</v>
      </c>
      <c r="AZ217">
        <v>17</v>
      </c>
      <c r="BA217">
        <v>2.2567377605490693</v>
      </c>
      <c r="BB217">
        <v>-0.58673776054906934</v>
      </c>
    </row>
    <row r="218" spans="1:54" x14ac:dyDescent="0.25">
      <c r="A218">
        <f>IF(Tip_Table!C218="Sun",1,0)</f>
        <v>0</v>
      </c>
      <c r="B218">
        <f>IF(Table1[[#This Row],[time]]="Lunch",0,1)</f>
        <v>1</v>
      </c>
      <c r="C218">
        <v>5</v>
      </c>
      <c r="D218" s="2">
        <v>28.15</v>
      </c>
      <c r="E218" s="2">
        <v>3</v>
      </c>
      <c r="F218" s="2">
        <f>Table4[[#This Row],[Sun]]*Q$21+Table4[[#This Row],[time_num]]*Q$22+Table4[[#This Row],[size]]*Q$23+Table4[[#This Row],[total_bill]]*Q$24+Q236</f>
        <v>3.5298055440672256</v>
      </c>
      <c r="G218" s="2">
        <f>Table4[[#This Row],[tip]]-Table4[[#This Row],[Predicted Tip]]</f>
        <v>-0.52980554406722558</v>
      </c>
      <c r="H218" s="2">
        <f>Table4[[#This Row],[Error]]^2</f>
        <v>0.28069391452436893</v>
      </c>
      <c r="AN218">
        <v>217</v>
      </c>
      <c r="AO218">
        <v>4.1967187210214876</v>
      </c>
      <c r="AP218">
        <v>-1.1967187210214876</v>
      </c>
      <c r="AZ218">
        <v>18</v>
      </c>
      <c r="BA218">
        <v>2.8095416343094533</v>
      </c>
      <c r="BB218">
        <v>0.90045836569054671</v>
      </c>
    </row>
    <row r="219" spans="1:54" x14ac:dyDescent="0.25">
      <c r="A219">
        <f>IF(Tip_Table!C219="Sun",1,0)</f>
        <v>0</v>
      </c>
      <c r="B219">
        <f>IF(Table1[[#This Row],[time]]="Lunch",0,1)</f>
        <v>1</v>
      </c>
      <c r="C219">
        <v>2</v>
      </c>
      <c r="D219" s="2">
        <v>11.59</v>
      </c>
      <c r="E219" s="2">
        <v>1.5</v>
      </c>
      <c r="F219" s="2">
        <f>Table4[[#This Row],[Sun]]*Q$21+Table4[[#This Row],[time_num]]*Q$22+Table4[[#This Row],[size]]*Q$23+Table4[[#This Row],[total_bill]]*Q$24+Q237</f>
        <v>1.4380598448469428</v>
      </c>
      <c r="G219" s="2">
        <f>Table4[[#This Row],[tip]]-Table4[[#This Row],[Predicted Tip]]</f>
        <v>6.1940155153057175E-2</v>
      </c>
      <c r="H219" s="2">
        <f>Table4[[#This Row],[Error]]^2</f>
        <v>3.8365828203847951E-3</v>
      </c>
      <c r="AN219">
        <v>218</v>
      </c>
      <c r="AO219">
        <v>2.1040026710072861</v>
      </c>
      <c r="AP219">
        <v>-0.60400267100728611</v>
      </c>
      <c r="AZ219">
        <v>19</v>
      </c>
      <c r="BA219">
        <v>2.8726132172217116</v>
      </c>
      <c r="BB219">
        <v>0.62738678277828841</v>
      </c>
    </row>
    <row r="220" spans="1:54" x14ac:dyDescent="0.25">
      <c r="A220">
        <f>IF(Tip_Table!C220="Sun",1,0)</f>
        <v>0</v>
      </c>
      <c r="B220">
        <f>IF(Table1[[#This Row],[time]]="Lunch",0,1)</f>
        <v>1</v>
      </c>
      <c r="C220">
        <v>2</v>
      </c>
      <c r="D220" s="2">
        <v>7.74</v>
      </c>
      <c r="E220" s="2">
        <v>1.44</v>
      </c>
      <c r="F220" s="2">
        <f>Table4[[#This Row],[Sun]]*Q$21+Table4[[#This Row],[time_num]]*Q$22+Table4[[#This Row],[size]]*Q$23+Table4[[#This Row],[total_bill]]*Q$24+Q238</f>
        <v>1.0812302990669247</v>
      </c>
      <c r="G220" s="2">
        <f>Table4[[#This Row],[tip]]-Table4[[#This Row],[Predicted Tip]]</f>
        <v>0.35876970093307525</v>
      </c>
      <c r="H220" s="2">
        <f>Table4[[#This Row],[Error]]^2</f>
        <v>0.12871569830760826</v>
      </c>
      <c r="AN220">
        <v>219</v>
      </c>
      <c r="AO220">
        <v>1.7469062089305281</v>
      </c>
      <c r="AP220">
        <v>-0.30690620893052811</v>
      </c>
      <c r="AZ220">
        <v>20</v>
      </c>
      <c r="BA220">
        <v>3.12991792813368</v>
      </c>
      <c r="BB220">
        <v>0.22008207186632012</v>
      </c>
    </row>
    <row r="221" spans="1:54" x14ac:dyDescent="0.25">
      <c r="A221">
        <f>IF(Tip_Table!C221="Sun",1,0)</f>
        <v>0</v>
      </c>
      <c r="B221">
        <f>IF(Table1[[#This Row],[time]]="Lunch",0,1)</f>
        <v>0</v>
      </c>
      <c r="C221">
        <v>4</v>
      </c>
      <c r="D221" s="2">
        <v>30.14</v>
      </c>
      <c r="E221" s="2">
        <v>3.09</v>
      </c>
      <c r="F221" s="2">
        <f>Table4[[#This Row],[Sun]]*Q$21+Table4[[#This Row],[time_num]]*Q$22+Table4[[#This Row],[size]]*Q$23+Table4[[#This Row],[total_bill]]*Q$24+Q239</f>
        <v>3.5360192367924848</v>
      </c>
      <c r="G221" s="2">
        <f>Table4[[#This Row],[tip]]-Table4[[#This Row],[Predicted Tip]]</f>
        <v>-0.4460192367924849</v>
      </c>
      <c r="H221" s="2">
        <f>Table4[[#This Row],[Error]]^2</f>
        <v>0.19893315958895072</v>
      </c>
      <c r="AN221">
        <v>220</v>
      </c>
      <c r="AO221">
        <v>4.3108893911399955</v>
      </c>
      <c r="AP221">
        <v>-1.2208893911399956</v>
      </c>
      <c r="AZ221">
        <v>21</v>
      </c>
      <c r="BA221">
        <v>2.6911249060581639</v>
      </c>
      <c r="BB221">
        <v>1.3888750939418362</v>
      </c>
    </row>
    <row r="222" spans="1:54" x14ac:dyDescent="0.25">
      <c r="A222">
        <f>IF(Tip_Table!C222="Sun",1,0)</f>
        <v>0</v>
      </c>
      <c r="B222">
        <f>IF(Table1[[#This Row],[time]]="Lunch",0,1)</f>
        <v>0</v>
      </c>
      <c r="C222">
        <v>2</v>
      </c>
      <c r="D222" s="2">
        <v>12.16</v>
      </c>
      <c r="E222" s="2">
        <v>2.2000000000000002</v>
      </c>
      <c r="F222" s="2">
        <f>Table4[[#This Row],[Sun]]*Q$21+Table4[[#This Row],[time_num]]*Q$22+Table4[[#This Row],[size]]*Q$23+Table4[[#This Row],[total_bill]]*Q$24+Q240</f>
        <v>1.4983020915858909</v>
      </c>
      <c r="G222" s="2">
        <f>Table4[[#This Row],[tip]]-Table4[[#This Row],[Predicted Tip]]</f>
        <v>0.70169790841410928</v>
      </c>
      <c r="H222" s="2">
        <f>Table4[[#This Row],[Error]]^2</f>
        <v>0.49237995467273571</v>
      </c>
      <c r="AN222">
        <v>221</v>
      </c>
      <c r="AO222">
        <v>2.2720442027809087</v>
      </c>
      <c r="AP222">
        <v>-7.2044202780908506E-2</v>
      </c>
      <c r="AZ222">
        <v>22</v>
      </c>
      <c r="BA222">
        <v>2.9109479229729471</v>
      </c>
      <c r="BB222">
        <v>-0.16094792297294713</v>
      </c>
    </row>
    <row r="223" spans="1:54" x14ac:dyDescent="0.25">
      <c r="A223">
        <f>IF(Tip_Table!C223="Sun",1,0)</f>
        <v>0</v>
      </c>
      <c r="B223">
        <f>IF(Table1[[#This Row],[time]]="Lunch",0,1)</f>
        <v>0</v>
      </c>
      <c r="C223">
        <v>2</v>
      </c>
      <c r="D223" s="2">
        <v>13.42</v>
      </c>
      <c r="E223" s="2">
        <v>3.48</v>
      </c>
      <c r="F223" s="2">
        <f>Table4[[#This Row],[Sun]]*Q$21+Table4[[#This Row],[time_num]]*Q$22+Table4[[#This Row],[size]]*Q$23+Table4[[#This Row],[total_bill]]*Q$24+Q241</f>
        <v>1.615082670204806</v>
      </c>
      <c r="G223" s="2">
        <f>Table4[[#This Row],[tip]]-Table4[[#This Row],[Predicted Tip]]</f>
        <v>1.864917329795194</v>
      </c>
      <c r="H223" s="2">
        <f>Table4[[#This Row],[Error]]^2</f>
        <v>3.4779166469704363</v>
      </c>
      <c r="AN223">
        <v>222</v>
      </c>
      <c r="AO223">
        <v>2.3889121358242109</v>
      </c>
      <c r="AP223">
        <v>1.0910878641757891</v>
      </c>
      <c r="AZ223">
        <v>23</v>
      </c>
      <c r="BA223">
        <v>2.4917074012620519</v>
      </c>
      <c r="BB223">
        <v>-0.26170740126205194</v>
      </c>
    </row>
    <row r="224" spans="1:54" x14ac:dyDescent="0.25">
      <c r="A224">
        <f>IF(Tip_Table!C224="Sun",1,0)</f>
        <v>0</v>
      </c>
      <c r="B224">
        <f>IF(Table1[[#This Row],[time]]="Lunch",0,1)</f>
        <v>0</v>
      </c>
      <c r="C224">
        <v>1</v>
      </c>
      <c r="D224" s="2">
        <v>8.58</v>
      </c>
      <c r="E224" s="2">
        <v>1.92</v>
      </c>
      <c r="F224" s="2">
        <f>Table4[[#This Row],[Sun]]*Q$21+Table4[[#This Row],[time_num]]*Q$22+Table4[[#This Row],[size]]*Q$23+Table4[[#This Row],[total_bill]]*Q$24+Q242</f>
        <v>0.9808585430526976</v>
      </c>
      <c r="G224" s="2">
        <f>Table4[[#This Row],[tip]]-Table4[[#This Row],[Predicted Tip]]</f>
        <v>0.93914145694730233</v>
      </c>
      <c r="H224" s="2">
        <f>Table4[[#This Row],[Error]]^2</f>
        <v>0.88198667615710169</v>
      </c>
      <c r="AN224">
        <v>223</v>
      </c>
      <c r="AO224">
        <v>1.7544117020650689</v>
      </c>
      <c r="AP224">
        <v>0.16558829793493102</v>
      </c>
      <c r="AZ224">
        <v>24</v>
      </c>
      <c r="BA224">
        <v>5.0564582883160014</v>
      </c>
      <c r="BB224">
        <v>2.5235417116839987</v>
      </c>
    </row>
    <row r="225" spans="1:54" x14ac:dyDescent="0.25">
      <c r="A225">
        <f>IF(Tip_Table!C225="Sun",1,0)</f>
        <v>0</v>
      </c>
      <c r="B225">
        <f>IF(Table1[[#This Row],[time]]="Lunch",0,1)</f>
        <v>0</v>
      </c>
      <c r="C225">
        <v>3</v>
      </c>
      <c r="D225" s="2">
        <v>15.98</v>
      </c>
      <c r="E225" s="2">
        <v>3</v>
      </c>
      <c r="F225" s="2">
        <f>Table4[[#This Row],[Sun]]*Q$21+Table4[[#This Row],[time_num]]*Q$22+Table4[[#This Row],[size]]*Q$23+Table4[[#This Row],[total_bill]]*Q$24+Q243</f>
        <v>2.0379895598560203</v>
      </c>
      <c r="G225" s="2">
        <f>Table4[[#This Row],[tip]]-Table4[[#This Row],[Predicted Tip]]</f>
        <v>0.96201044014397974</v>
      </c>
      <c r="H225" s="2">
        <f>Table4[[#This Row],[Error]]^2</f>
        <v>0.92546408694601368</v>
      </c>
      <c r="AN225">
        <v>224</v>
      </c>
      <c r="AO225">
        <v>2.8119372621716625</v>
      </c>
      <c r="AP225">
        <v>0.18806273782833749</v>
      </c>
      <c r="AZ225">
        <v>25</v>
      </c>
      <c r="BA225">
        <v>2.8673543289012389</v>
      </c>
      <c r="BB225">
        <v>0.31264567109876129</v>
      </c>
    </row>
    <row r="226" spans="1:54" x14ac:dyDescent="0.25">
      <c r="A226">
        <f>IF(Tip_Table!C226="Sun",1,0)</f>
        <v>0</v>
      </c>
      <c r="B226">
        <f>IF(Table1[[#This Row],[time]]="Lunch",0,1)</f>
        <v>0</v>
      </c>
      <c r="C226">
        <v>2</v>
      </c>
      <c r="D226" s="2">
        <v>13.42</v>
      </c>
      <c r="E226" s="2">
        <v>1.58</v>
      </c>
      <c r="F226" s="2">
        <f>Table4[[#This Row],[Sun]]*Q$21+Table4[[#This Row],[time_num]]*Q$22+Table4[[#This Row],[size]]*Q$23+Table4[[#This Row],[total_bill]]*Q$24+Q244</f>
        <v>1.615082670204806</v>
      </c>
      <c r="G226" s="2">
        <f>Table4[[#This Row],[tip]]-Table4[[#This Row],[Predicted Tip]]</f>
        <v>-3.5082670204805932E-2</v>
      </c>
      <c r="H226" s="2">
        <f>Table4[[#This Row],[Error]]^2</f>
        <v>1.2307937486991779E-3</v>
      </c>
      <c r="AN226">
        <v>225</v>
      </c>
      <c r="AO226">
        <v>2.3889121358242109</v>
      </c>
      <c r="AP226">
        <v>-0.80891213582421084</v>
      </c>
      <c r="AZ226">
        <v>26</v>
      </c>
      <c r="BA226">
        <v>3.0520804842955487</v>
      </c>
      <c r="BB226">
        <v>-0.71208048429554882</v>
      </c>
    </row>
    <row r="227" spans="1:54" x14ac:dyDescent="0.25">
      <c r="A227">
        <f>IF(Tip_Table!C227="Sun",1,0)</f>
        <v>0</v>
      </c>
      <c r="B227">
        <f>IF(Table1[[#This Row],[time]]="Lunch",0,1)</f>
        <v>0</v>
      </c>
      <c r="C227">
        <v>2</v>
      </c>
      <c r="D227" s="2">
        <v>16.27</v>
      </c>
      <c r="E227" s="2">
        <v>2.5</v>
      </c>
      <c r="F227" s="2">
        <f>Table4[[#This Row],[Sun]]*Q$21+Table4[[#This Row],[time_num]]*Q$22+Table4[[#This Row],[size]]*Q$23+Table4[[#This Row],[total_bill]]*Q$24+Q245</f>
        <v>1.8792292170809235</v>
      </c>
      <c r="G227" s="2">
        <f>Table4[[#This Row],[tip]]-Table4[[#This Row],[Predicted Tip]]</f>
        <v>0.6207707829190765</v>
      </c>
      <c r="H227" s="2">
        <f>Table4[[#This Row],[Error]]^2</f>
        <v>0.3853563649259632</v>
      </c>
      <c r="AN227">
        <v>226</v>
      </c>
      <c r="AO227">
        <v>2.653256270088824</v>
      </c>
      <c r="AP227">
        <v>-0.15325627008882403</v>
      </c>
      <c r="AZ227">
        <v>27</v>
      </c>
      <c r="BA227">
        <v>2.2691018145129043</v>
      </c>
      <c r="BB227">
        <v>-0.26910181451290427</v>
      </c>
    </row>
    <row r="228" spans="1:54" x14ac:dyDescent="0.25">
      <c r="A228">
        <f>IF(Tip_Table!C228="Sun",1,0)</f>
        <v>0</v>
      </c>
      <c r="B228">
        <f>IF(Table1[[#This Row],[time]]="Lunch",0,1)</f>
        <v>1</v>
      </c>
      <c r="C228">
        <v>2</v>
      </c>
      <c r="D228" s="2">
        <v>10.09</v>
      </c>
      <c r="E228" s="2">
        <v>2</v>
      </c>
      <c r="F228" s="2">
        <f>Table4[[#This Row],[Sun]]*Q$21+Table4[[#This Row],[time_num]]*Q$22+Table4[[#This Row],[size]]*Q$23+Table4[[#This Row],[total_bill]]*Q$24+Q246</f>
        <v>1.2990353464910915</v>
      </c>
      <c r="G228" s="2">
        <f>Table4[[#This Row],[tip]]-Table4[[#This Row],[Predicted Tip]]</f>
        <v>0.70096465350890846</v>
      </c>
      <c r="H228" s="2">
        <f>Table4[[#This Row],[Error]]^2</f>
        <v>0.49135144546886411</v>
      </c>
      <c r="AN228">
        <v>227</v>
      </c>
      <c r="AO228">
        <v>1.9648741792890687</v>
      </c>
      <c r="AP228">
        <v>3.5125820710931288E-2</v>
      </c>
      <c r="AZ228">
        <v>28</v>
      </c>
      <c r="BA228">
        <v>2.2060302316006455</v>
      </c>
      <c r="BB228">
        <v>-0.20603023160064549</v>
      </c>
    </row>
    <row r="229" spans="1:54" x14ac:dyDescent="0.25">
      <c r="A229">
        <f>IF(Tip_Table!C229="Sun",1,0)</f>
        <v>0</v>
      </c>
      <c r="B229">
        <f>IF(Table1[[#This Row],[time]]="Lunch",0,1)</f>
        <v>1</v>
      </c>
      <c r="C229">
        <v>4</v>
      </c>
      <c r="D229" s="2">
        <v>20.45</v>
      </c>
      <c r="E229" s="2">
        <v>3</v>
      </c>
      <c r="F229" s="2">
        <f>Table4[[#This Row],[Sun]]*Q$21+Table4[[#This Row],[time_num]]*Q$22+Table4[[#This Row],[size]]*Q$23+Table4[[#This Row],[total_bill]]*Q$24+Q247</f>
        <v>2.630508040049961</v>
      </c>
      <c r="G229" s="2">
        <f>Table4[[#This Row],[tip]]-Table4[[#This Row],[Predicted Tip]]</f>
        <v>0.36949195995003903</v>
      </c>
      <c r="H229" s="2">
        <f>Table4[[#This Row],[Error]]^2</f>
        <v>0.13652430846772123</v>
      </c>
      <c r="AN229">
        <v>228</v>
      </c>
      <c r="AO229">
        <v>3.2969466297196117</v>
      </c>
      <c r="AP229">
        <v>-0.29694662971961172</v>
      </c>
      <c r="AZ229">
        <v>29</v>
      </c>
      <c r="BA229">
        <v>3.0417287051880715</v>
      </c>
      <c r="BB229">
        <v>1.2582712948119283</v>
      </c>
    </row>
    <row r="230" spans="1:54" x14ac:dyDescent="0.25">
      <c r="A230">
        <f>IF(Tip_Table!C230="Sun",1,0)</f>
        <v>0</v>
      </c>
      <c r="B230">
        <f>IF(Table1[[#This Row],[time]]="Lunch",0,1)</f>
        <v>1</v>
      </c>
      <c r="C230">
        <v>2</v>
      </c>
      <c r="D230" s="2">
        <v>13.28</v>
      </c>
      <c r="E230" s="2">
        <v>2.72</v>
      </c>
      <c r="F230" s="2">
        <f>Table4[[#This Row],[Sun]]*Q$21+Table4[[#This Row],[time_num]]*Q$22+Table4[[#This Row],[size]]*Q$23+Table4[[#This Row],[total_bill]]*Q$24+Q248</f>
        <v>1.5946941129945353</v>
      </c>
      <c r="G230" s="2">
        <f>Table4[[#This Row],[tip]]-Table4[[#This Row],[Predicted Tip]]</f>
        <v>1.1253058870054649</v>
      </c>
      <c r="H230" s="2">
        <f>Table4[[#This Row],[Error]]^2</f>
        <v>1.2663133393291561</v>
      </c>
      <c r="AN230">
        <v>229</v>
      </c>
      <c r="AO230">
        <v>2.260754105009811</v>
      </c>
      <c r="AP230">
        <v>0.4592458949901892</v>
      </c>
      <c r="AZ230">
        <v>30</v>
      </c>
      <c r="BA230">
        <v>2.851586433173174</v>
      </c>
      <c r="BB230">
        <v>0.14841356682682605</v>
      </c>
    </row>
    <row r="231" spans="1:54" x14ac:dyDescent="0.25">
      <c r="A231">
        <f>IF(Tip_Table!C231="Sun",1,0)</f>
        <v>0</v>
      </c>
      <c r="B231">
        <f>IF(Table1[[#This Row],[time]]="Lunch",0,1)</f>
        <v>1</v>
      </c>
      <c r="C231">
        <v>2</v>
      </c>
      <c r="D231" s="2">
        <v>22.12</v>
      </c>
      <c r="E231" s="2">
        <v>2.88</v>
      </c>
      <c r="F231" s="2">
        <f>Table4[[#This Row],[Sun]]*Q$21+Table4[[#This Row],[time_num]]*Q$22+Table4[[#This Row],[size]]*Q$23+Table4[[#This Row],[total_bill]]*Q$24+Q249</f>
        <v>2.4140118233050192</v>
      </c>
      <c r="G231" s="2">
        <f>Table4[[#This Row],[tip]]-Table4[[#This Row],[Predicted Tip]]</f>
        <v>0.46598817669498072</v>
      </c>
      <c r="H231" s="2">
        <f>Table4[[#This Row],[Error]]^2</f>
        <v>0.21714498081951256</v>
      </c>
      <c r="AN231">
        <v>230</v>
      </c>
      <c r="AO231">
        <v>3.0806846828691725</v>
      </c>
      <c r="AP231">
        <v>-0.20068468286917263</v>
      </c>
      <c r="AZ231">
        <v>31</v>
      </c>
      <c r="BA231">
        <v>1.9147879222705106</v>
      </c>
      <c r="BB231">
        <v>-0.46478792227051069</v>
      </c>
    </row>
    <row r="232" spans="1:54" x14ac:dyDescent="0.25">
      <c r="A232">
        <f>IF(Tip_Table!C232="Sun",1,0)</f>
        <v>0</v>
      </c>
      <c r="B232">
        <f>IF(Table1[[#This Row],[time]]="Lunch",0,1)</f>
        <v>1</v>
      </c>
      <c r="C232">
        <v>4</v>
      </c>
      <c r="D232" s="2">
        <v>24.01</v>
      </c>
      <c r="E232" s="2">
        <v>2</v>
      </c>
      <c r="F232" s="2">
        <f>Table4[[#This Row],[Sun]]*Q$21+Table4[[#This Row],[time_num]]*Q$22+Table4[[#This Row],[size]]*Q$23+Table4[[#This Row],[total_bill]]*Q$24+Q250</f>
        <v>2.9604595161478482</v>
      </c>
      <c r="G232" s="2">
        <f>Table4[[#This Row],[tip]]-Table4[[#This Row],[Predicted Tip]]</f>
        <v>-0.96045951614784819</v>
      </c>
      <c r="H232" s="2">
        <f>Table4[[#This Row],[Error]]^2</f>
        <v>0.92248248215895867</v>
      </c>
      <c r="AN232">
        <v>231</v>
      </c>
      <c r="AO232">
        <v>3.6271449167308476</v>
      </c>
      <c r="AP232">
        <v>-1.6271449167308476</v>
      </c>
      <c r="AZ232">
        <v>32</v>
      </c>
      <c r="BA232">
        <v>3.1021667413141074</v>
      </c>
      <c r="BB232">
        <v>-0.60216674131410741</v>
      </c>
    </row>
    <row r="233" spans="1:54" x14ac:dyDescent="0.25">
      <c r="A233">
        <f>IF(Tip_Table!C233="Sun",1,0)</f>
        <v>0</v>
      </c>
      <c r="B233">
        <f>IF(Table1[[#This Row],[time]]="Lunch",0,1)</f>
        <v>1</v>
      </c>
      <c r="C233">
        <v>3</v>
      </c>
      <c r="D233" s="2">
        <v>15.69</v>
      </c>
      <c r="E233" s="2">
        <v>3</v>
      </c>
      <c r="F233" s="2">
        <f>Table4[[#This Row],[Sun]]*Q$21+Table4[[#This Row],[time_num]]*Q$22+Table4[[#This Row],[size]]*Q$23+Table4[[#This Row],[total_bill]]*Q$24+Q251</f>
        <v>2.0036985528101647</v>
      </c>
      <c r="G233" s="2">
        <f>Table4[[#This Row],[tip]]-Table4[[#This Row],[Predicted Tip]]</f>
        <v>0.99630144718983527</v>
      </c>
      <c r="H233" s="2">
        <f>Table4[[#This Row],[Error]]^2</f>
        <v>0.99261657367256007</v>
      </c>
      <c r="AN233">
        <v>232</v>
      </c>
      <c r="AO233">
        <v>2.6698663821854409</v>
      </c>
      <c r="AP233">
        <v>0.33013361781455908</v>
      </c>
      <c r="AZ233">
        <v>33</v>
      </c>
      <c r="BA233">
        <v>2.4258532485154292</v>
      </c>
      <c r="BB233">
        <v>0.57414675148457084</v>
      </c>
    </row>
    <row r="234" spans="1:54" x14ac:dyDescent="0.25">
      <c r="A234">
        <f>IF(Tip_Table!C234="Sun",1,0)</f>
        <v>0</v>
      </c>
      <c r="B234">
        <f>IF(Table1[[#This Row],[time]]="Lunch",0,1)</f>
        <v>1</v>
      </c>
      <c r="C234">
        <v>2</v>
      </c>
      <c r="D234" s="2">
        <v>11.61</v>
      </c>
      <c r="E234" s="2">
        <v>3.39</v>
      </c>
      <c r="F234" s="2">
        <f>Table4[[#This Row],[Sun]]*Q$21+Table4[[#This Row],[time_num]]*Q$22+Table4[[#This Row],[size]]*Q$23+Table4[[#This Row],[total_bill]]*Q$24+Q252</f>
        <v>1.4399135048250209</v>
      </c>
      <c r="G234" s="2">
        <f>Table4[[#This Row],[tip]]-Table4[[#This Row],[Predicted Tip]]</f>
        <v>1.9500864951749792</v>
      </c>
      <c r="H234" s="2">
        <f>Table4[[#This Row],[Error]]^2</f>
        <v>3.8028373386638341</v>
      </c>
      <c r="AN234">
        <v>233</v>
      </c>
      <c r="AO234">
        <v>2.1058577175635289</v>
      </c>
      <c r="AP234">
        <v>1.2841422824364712</v>
      </c>
      <c r="AZ234">
        <v>34</v>
      </c>
      <c r="BA234">
        <v>3.3192071883945262</v>
      </c>
      <c r="BB234">
        <v>-0.86920718839452604</v>
      </c>
    </row>
    <row r="235" spans="1:54" x14ac:dyDescent="0.25">
      <c r="A235">
        <f>IF(Tip_Table!C235="Sun",1,0)</f>
        <v>0</v>
      </c>
      <c r="B235">
        <f>IF(Table1[[#This Row],[time]]="Lunch",0,1)</f>
        <v>1</v>
      </c>
      <c r="C235">
        <v>2</v>
      </c>
      <c r="D235" s="2">
        <v>10.77</v>
      </c>
      <c r="E235" s="2">
        <v>1.47</v>
      </c>
      <c r="F235" s="2">
        <f>Table4[[#This Row],[Sun]]*Q$21+Table4[[#This Row],[time_num]]*Q$22+Table4[[#This Row],[size]]*Q$23+Table4[[#This Row],[total_bill]]*Q$24+Q253</f>
        <v>1.3620597857457442</v>
      </c>
      <c r="G235" s="2">
        <f>Table4[[#This Row],[tip]]-Table4[[#This Row],[Predicted Tip]]</f>
        <v>0.10794021425425582</v>
      </c>
      <c r="H235" s="2">
        <f>Table4[[#This Row],[Error]]^2</f>
        <v>1.1651089853254651E-2</v>
      </c>
      <c r="AN235">
        <v>234</v>
      </c>
      <c r="AO235">
        <v>2.0279457622013273</v>
      </c>
      <c r="AP235">
        <v>-0.5579457622013273</v>
      </c>
      <c r="AZ235">
        <v>35</v>
      </c>
      <c r="BA235">
        <v>2.6781395801644634</v>
      </c>
      <c r="BB235">
        <v>0.59186041983553661</v>
      </c>
    </row>
    <row r="236" spans="1:54" x14ac:dyDescent="0.25">
      <c r="A236">
        <f>IF(Tip_Table!C236="Sun",1,0)</f>
        <v>0</v>
      </c>
      <c r="B236">
        <f>IF(Table1[[#This Row],[time]]="Lunch",0,1)</f>
        <v>1</v>
      </c>
      <c r="C236">
        <v>2</v>
      </c>
      <c r="D236" s="2">
        <v>15.53</v>
      </c>
      <c r="E236" s="2">
        <v>3</v>
      </c>
      <c r="F236" s="2">
        <f>Table4[[#This Row],[Sun]]*Q$21+Table4[[#This Row],[time_num]]*Q$22+Table4[[#This Row],[size]]*Q$23+Table4[[#This Row],[total_bill]]*Q$24+Q254</f>
        <v>1.8032308605283121</v>
      </c>
      <c r="G236" s="2">
        <f>Table4[[#This Row],[tip]]-Table4[[#This Row],[Predicted Tip]]</f>
        <v>1.1967691394716879</v>
      </c>
      <c r="H236" s="2">
        <f>Table4[[#This Row],[Error]]^2</f>
        <v>1.4322563731918045</v>
      </c>
      <c r="AN236">
        <v>235</v>
      </c>
      <c r="AO236">
        <v>2.469446842587137</v>
      </c>
      <c r="AP236">
        <v>0.53055315741286302</v>
      </c>
      <c r="AZ236">
        <v>36</v>
      </c>
      <c r="BA236">
        <v>3.4462033659730937</v>
      </c>
      <c r="BB236">
        <v>0.15379663402690635</v>
      </c>
    </row>
    <row r="237" spans="1:54" x14ac:dyDescent="0.25">
      <c r="A237">
        <f>IF(Tip_Table!C237="Sun",1,0)</f>
        <v>0</v>
      </c>
      <c r="B237">
        <f>IF(Table1[[#This Row],[time]]="Lunch",0,1)</f>
        <v>1</v>
      </c>
      <c r="C237">
        <v>2</v>
      </c>
      <c r="D237" s="2">
        <v>10.07</v>
      </c>
      <c r="E237" s="2">
        <v>1.25</v>
      </c>
      <c r="F237" s="2">
        <f>Table4[[#This Row],[Sun]]*Q$21+Table4[[#This Row],[time_num]]*Q$22+Table4[[#This Row],[size]]*Q$23+Table4[[#This Row],[total_bill]]*Q$24+Q255</f>
        <v>1.2971816865130137</v>
      </c>
      <c r="G237" s="2">
        <f>Table4[[#This Row],[tip]]-Table4[[#This Row],[Predicted Tip]]</f>
        <v>-4.7181686513013688E-2</v>
      </c>
      <c r="H237" s="2">
        <f>Table4[[#This Row],[Error]]^2</f>
        <v>2.2261115422122979E-3</v>
      </c>
      <c r="AN237">
        <v>236</v>
      </c>
      <c r="AO237">
        <v>1.9630191327328257</v>
      </c>
      <c r="AP237">
        <v>-0.71301913273282569</v>
      </c>
      <c r="AZ237">
        <v>37</v>
      </c>
      <c r="BA237">
        <v>2.7273728254289704</v>
      </c>
      <c r="BB237">
        <v>-0.72737282542897042</v>
      </c>
    </row>
    <row r="238" spans="1:54" x14ac:dyDescent="0.25">
      <c r="A238">
        <f>IF(Tip_Table!C238="Sun",1,0)</f>
        <v>0</v>
      </c>
      <c r="B238">
        <f>IF(Table1[[#This Row],[time]]="Lunch",0,1)</f>
        <v>1</v>
      </c>
      <c r="C238">
        <v>2</v>
      </c>
      <c r="D238" s="2">
        <v>12.6</v>
      </c>
      <c r="E238" s="2">
        <v>1</v>
      </c>
      <c r="F238" s="2">
        <f>Table4[[#This Row],[Sun]]*Q$21+Table4[[#This Row],[time_num]]*Q$22+Table4[[#This Row],[size]]*Q$23+Table4[[#This Row],[total_bill]]*Q$24+Q256</f>
        <v>1.5316696737398827</v>
      </c>
      <c r="G238" s="2">
        <f>Table4[[#This Row],[tip]]-Table4[[#This Row],[Predicted Tip]]</f>
        <v>-0.53166967373988272</v>
      </c>
      <c r="H238" s="2">
        <f>Table4[[#This Row],[Error]]^2</f>
        <v>0.28267264197467334</v>
      </c>
      <c r="AN238">
        <v>237</v>
      </c>
      <c r="AO238">
        <v>2.1976825220975522</v>
      </c>
      <c r="AP238">
        <v>-1.1976825220975522</v>
      </c>
      <c r="AZ238">
        <v>38</v>
      </c>
      <c r="BA238">
        <v>2.7848792686725004</v>
      </c>
      <c r="BB238">
        <v>0.28512073132749949</v>
      </c>
    </row>
    <row r="239" spans="1:54" x14ac:dyDescent="0.25">
      <c r="A239">
        <f>IF(Tip_Table!C239="Sun",1,0)</f>
        <v>0</v>
      </c>
      <c r="B239">
        <f>IF(Table1[[#This Row],[time]]="Lunch",0,1)</f>
        <v>1</v>
      </c>
      <c r="C239">
        <v>2</v>
      </c>
      <c r="D239" s="2">
        <v>32.83</v>
      </c>
      <c r="E239" s="2">
        <v>1.17</v>
      </c>
      <c r="F239" s="2">
        <f>Table4[[#This Row],[Sun]]*Q$21+Table4[[#This Row],[time_num]]*Q$22+Table4[[#This Row],[size]]*Q$23+Table4[[#This Row],[total_bill]]*Q$24+Q257</f>
        <v>3.4066467415657966</v>
      </c>
      <c r="G239" s="2">
        <f>Table4[[#This Row],[tip]]-Table4[[#This Row],[Predicted Tip]]</f>
        <v>-2.2366467415657967</v>
      </c>
      <c r="H239" s="2">
        <f>Table4[[#This Row],[Error]]^2</f>
        <v>5.0025886465568954</v>
      </c>
      <c r="AN239">
        <v>238</v>
      </c>
      <c r="AO239">
        <v>4.0740621137372441</v>
      </c>
      <c r="AP239">
        <v>-2.9040621137372442</v>
      </c>
      <c r="AZ239">
        <v>39</v>
      </c>
      <c r="BA239">
        <v>2.9481233656218757</v>
      </c>
      <c r="BB239">
        <v>-0.63812336562187566</v>
      </c>
    </row>
    <row r="240" spans="1:54" x14ac:dyDescent="0.25">
      <c r="A240">
        <f>IF(Tip_Table!C240="Sun",1,0)</f>
        <v>0</v>
      </c>
      <c r="B240">
        <f>IF(Table1[[#This Row],[time]]="Lunch",0,1)</f>
        <v>1</v>
      </c>
      <c r="C240">
        <v>3</v>
      </c>
      <c r="D240" s="2">
        <v>35.83</v>
      </c>
      <c r="E240" s="2">
        <v>4.67</v>
      </c>
      <c r="F240" s="2">
        <f>Table4[[#This Row],[Sun]]*Q$21+Table4[[#This Row],[time_num]]*Q$22+Table4[[#This Row],[size]]*Q$23+Table4[[#This Row],[total_bill]]*Q$24+Q258</f>
        <v>3.8703341507347275</v>
      </c>
      <c r="G240" s="2">
        <f>Table4[[#This Row],[tip]]-Table4[[#This Row],[Predicted Tip]]</f>
        <v>0.7996658492652724</v>
      </c>
      <c r="H240" s="2">
        <f>Table4[[#This Row],[Error]]^2</f>
        <v>0.63946547048114932</v>
      </c>
      <c r="AN240">
        <v>239</v>
      </c>
      <c r="AO240">
        <v>4.53789826432204</v>
      </c>
      <c r="AP240">
        <v>0.13210173567795991</v>
      </c>
      <c r="AZ240">
        <v>40</v>
      </c>
      <c r="BA240">
        <v>4.1149476494986583</v>
      </c>
      <c r="BB240">
        <v>0.88505235050134168</v>
      </c>
    </row>
    <row r="241" spans="1:54" x14ac:dyDescent="0.25">
      <c r="A241">
        <f>IF(Tip_Table!C241="Sun",1,0)</f>
        <v>0</v>
      </c>
      <c r="B241">
        <f>IF(Table1[[#This Row],[time]]="Lunch",0,1)</f>
        <v>1</v>
      </c>
      <c r="C241">
        <v>3</v>
      </c>
      <c r="D241" s="2">
        <v>29.03</v>
      </c>
      <c r="E241" s="2">
        <v>5.92</v>
      </c>
      <c r="F241" s="2">
        <f>Table4[[#This Row],[Sun]]*Q$21+Table4[[#This Row],[time_num]]*Q$22+Table4[[#This Row],[size]]*Q$23+Table4[[#This Row],[total_bill]]*Q$24+Q259</f>
        <v>3.2400897581882018</v>
      </c>
      <c r="G241" s="2">
        <f>Table4[[#This Row],[tip]]-Table4[[#This Row],[Predicted Tip]]</f>
        <v>2.6799102418117982</v>
      </c>
      <c r="H241" s="2">
        <f>Table4[[#This Row],[Error]]^2</f>
        <v>7.1819189041677705</v>
      </c>
      <c r="AN241">
        <v>240</v>
      </c>
      <c r="AO241">
        <v>3.9071824351994544</v>
      </c>
      <c r="AP241">
        <v>2.0128175648005455</v>
      </c>
      <c r="AZ241">
        <v>41</v>
      </c>
      <c r="BA241">
        <v>2.7023296969196915</v>
      </c>
      <c r="BB241">
        <v>-0.46232969691969128</v>
      </c>
    </row>
    <row r="242" spans="1:54" x14ac:dyDescent="0.25">
      <c r="A242">
        <f>IF(Tip_Table!C242="Sun",1,0)</f>
        <v>0</v>
      </c>
      <c r="B242">
        <f>IF(Table1[[#This Row],[time]]="Lunch",0,1)</f>
        <v>1</v>
      </c>
      <c r="C242">
        <v>2</v>
      </c>
      <c r="D242" s="2">
        <v>27.18</v>
      </c>
      <c r="E242" s="2">
        <v>2</v>
      </c>
      <c r="F242" s="2">
        <f>Table4[[#This Row],[Sun]]*Q$21+Table4[[#This Row],[time_num]]*Q$22+Table4[[#This Row],[size]]*Q$23+Table4[[#This Row],[total_bill]]*Q$24+Q260</f>
        <v>2.8829877977587568</v>
      </c>
      <c r="G242" s="2">
        <f>Table4[[#This Row],[tip]]-Table4[[#This Row],[Predicted Tip]]</f>
        <v>-0.8829877977587568</v>
      </c>
      <c r="H242" s="2">
        <f>Table4[[#This Row],[Error]]^2</f>
        <v>0.77966745099085921</v>
      </c>
      <c r="AN242">
        <v>241</v>
      </c>
      <c r="AO242">
        <v>3.5500114615986256</v>
      </c>
      <c r="AP242">
        <v>-1.5500114615986256</v>
      </c>
      <c r="AZ242">
        <v>42</v>
      </c>
      <c r="BA242">
        <v>2.732482690701302</v>
      </c>
      <c r="BB242">
        <v>-0.19248269070130197</v>
      </c>
    </row>
    <row r="243" spans="1:54" x14ac:dyDescent="0.25">
      <c r="A243">
        <f>IF(Tip_Table!C243="Sun",1,0)</f>
        <v>0</v>
      </c>
      <c r="B243">
        <f>IF(Table1[[#This Row],[time]]="Lunch",0,1)</f>
        <v>1</v>
      </c>
      <c r="C243">
        <v>2</v>
      </c>
      <c r="D243" s="2">
        <v>22.67</v>
      </c>
      <c r="E243" s="2">
        <v>2</v>
      </c>
      <c r="F243" s="2">
        <f>Table4[[#This Row],[Sun]]*Q$21+Table4[[#This Row],[time_num]]*Q$22+Table4[[#This Row],[size]]*Q$23+Table4[[#This Row],[total_bill]]*Q$24+Q261</f>
        <v>2.4649874727021643</v>
      </c>
      <c r="G243" s="2">
        <f>Table4[[#This Row],[tip]]-Table4[[#This Row],[Predicted Tip]]</f>
        <v>-0.46498747270216434</v>
      </c>
      <c r="H243" s="2">
        <f>Table4[[#This Row],[Error]]^2</f>
        <v>0.21621334976994602</v>
      </c>
      <c r="AN243">
        <v>242</v>
      </c>
      <c r="AO243">
        <v>3.131698463165852</v>
      </c>
      <c r="AP243">
        <v>-1.131698463165852</v>
      </c>
      <c r="AZ243">
        <v>43</v>
      </c>
      <c r="BA243">
        <v>2.4059944968025517</v>
      </c>
      <c r="BB243">
        <v>0.65400550319744832</v>
      </c>
    </row>
    <row r="244" spans="1:54" ht="15.75" thickBot="1" x14ac:dyDescent="0.3">
      <c r="A244">
        <f>IF(Tip_Table!C244="Sun",1,0)</f>
        <v>0</v>
      </c>
      <c r="B244">
        <f>IF(Table1[[#This Row],[time]]="Lunch",0,1)</f>
        <v>1</v>
      </c>
      <c r="C244">
        <v>2</v>
      </c>
      <c r="D244" s="2">
        <v>17.82</v>
      </c>
      <c r="E244" s="2">
        <v>1.75</v>
      </c>
      <c r="F244" s="2">
        <f>Table4[[#This Row],[Sun]]*Q$21+Table4[[#This Row],[time_num]]*Q$22+Table4[[#This Row],[size]]*Q$23+Table4[[#This Row],[total_bill]]*Q$24+Q262</f>
        <v>2.0154749280182451</v>
      </c>
      <c r="G244" s="2">
        <f>Table4[[#This Row],[tip]]-Table4[[#This Row],[Predicted Tip]]</f>
        <v>-0.26547492801824513</v>
      </c>
      <c r="H244" s="2">
        <f>Table4[[#This Row],[Error]]^2</f>
        <v>7.0476937406292434E-2</v>
      </c>
      <c r="AN244" s="6">
        <v>243</v>
      </c>
      <c r="AO244" s="6">
        <v>2.5603630998948663</v>
      </c>
      <c r="AP244" s="6">
        <v>-0.81036309989486632</v>
      </c>
      <c r="AZ244">
        <v>44</v>
      </c>
      <c r="BA244">
        <v>2.0108695803228143</v>
      </c>
      <c r="BB244">
        <v>-0.6908695803228142</v>
      </c>
    </row>
    <row r="245" spans="1:54" x14ac:dyDescent="0.25">
      <c r="D245" s="2"/>
      <c r="E245" s="2"/>
      <c r="F245" s="2" t="e">
        <f>Table4[[#This Row],[Sun]]*P$19+#REF!*Num_con!AO235</f>
        <v>#REF!</v>
      </c>
      <c r="G245" s="2" t="e">
        <f>Table4[[#This Row],[tip]]-Table4[[#This Row],[Predicted Tip]]</f>
        <v>#REF!</v>
      </c>
      <c r="H245" s="2" t="e">
        <f>Table4[[#This Row],[Error]]^2</f>
        <v>#REF!</v>
      </c>
      <c r="AZ245">
        <v>45</v>
      </c>
      <c r="BA245">
        <v>4.3038561468871785</v>
      </c>
      <c r="BB245">
        <v>1.2961438531128211</v>
      </c>
    </row>
    <row r="246" spans="1:54" x14ac:dyDescent="0.25">
      <c r="AZ246">
        <v>46</v>
      </c>
      <c r="BA246">
        <v>2.8094671227853825</v>
      </c>
      <c r="BB246">
        <v>0.19053287721461754</v>
      </c>
    </row>
    <row r="247" spans="1:54" x14ac:dyDescent="0.25">
      <c r="AZ247">
        <v>47</v>
      </c>
      <c r="BA247">
        <v>3.1749112943652333</v>
      </c>
      <c r="BB247">
        <v>1.8250887056347667</v>
      </c>
    </row>
    <row r="248" spans="1:54" x14ac:dyDescent="0.25">
      <c r="AZ248">
        <v>48</v>
      </c>
      <c r="BA248">
        <v>4.4893608025114684</v>
      </c>
      <c r="BB248">
        <v>1.5106391974885316</v>
      </c>
    </row>
    <row r="249" spans="1:54" x14ac:dyDescent="0.25">
      <c r="AZ249">
        <v>49</v>
      </c>
      <c r="BA249">
        <v>3.9466851732863502</v>
      </c>
      <c r="BB249">
        <v>-1.8966851732863503</v>
      </c>
    </row>
    <row r="250" spans="1:54" x14ac:dyDescent="0.25">
      <c r="AZ250">
        <v>50</v>
      </c>
      <c r="BA250">
        <v>2.7862790408323459</v>
      </c>
      <c r="BB250">
        <v>0.2137209591676541</v>
      </c>
    </row>
    <row r="251" spans="1:54" x14ac:dyDescent="0.25">
      <c r="AZ251">
        <v>51</v>
      </c>
      <c r="BA251">
        <v>2.276141237865549</v>
      </c>
      <c r="BB251">
        <v>0.22385876213445099</v>
      </c>
    </row>
    <row r="252" spans="1:54" ht="15.75" thickBot="1" x14ac:dyDescent="0.3">
      <c r="AP252" s="6"/>
      <c r="AQ252" s="6"/>
      <c r="AR252" s="6"/>
      <c r="AZ252">
        <v>52</v>
      </c>
      <c r="BA252">
        <v>2.067448500288223</v>
      </c>
      <c r="BB252">
        <v>0.53255149971177707</v>
      </c>
    </row>
    <row r="253" spans="1:54" x14ac:dyDescent="0.25">
      <c r="AZ253">
        <v>53</v>
      </c>
      <c r="BA253">
        <v>4.7128939125387381</v>
      </c>
      <c r="BB253">
        <v>0.48710608746126205</v>
      </c>
    </row>
    <row r="254" spans="1:54" x14ac:dyDescent="0.25">
      <c r="AZ254">
        <v>54</v>
      </c>
      <c r="BA254">
        <v>2.034985185553972</v>
      </c>
      <c r="BB254">
        <v>-0.47498518555397196</v>
      </c>
    </row>
    <row r="255" spans="1:54" x14ac:dyDescent="0.25">
      <c r="AZ255">
        <v>55</v>
      </c>
      <c r="BA255">
        <v>3.8549348802763972</v>
      </c>
      <c r="BB255">
        <v>0.48506511972360267</v>
      </c>
    </row>
    <row r="256" spans="1:54" x14ac:dyDescent="0.25">
      <c r="AZ256">
        <v>56</v>
      </c>
      <c r="BA256">
        <v>2.9207699161599558</v>
      </c>
      <c r="BB256">
        <v>0.58923008384004394</v>
      </c>
    </row>
    <row r="257" spans="52:54" x14ac:dyDescent="0.25">
      <c r="AZ257">
        <v>57</v>
      </c>
      <c r="BA257">
        <v>4.9256775061008762</v>
      </c>
      <c r="BB257">
        <v>-1.9256775061008762</v>
      </c>
    </row>
    <row r="258" spans="52:54" x14ac:dyDescent="0.25">
      <c r="AZ258">
        <v>58</v>
      </c>
      <c r="BA258">
        <v>3.478592169183274</v>
      </c>
      <c r="BB258">
        <v>-1.978592169183274</v>
      </c>
    </row>
    <row r="259" spans="52:54" x14ac:dyDescent="0.25">
      <c r="AZ259">
        <v>59</v>
      </c>
      <c r="BA259">
        <v>2.0715393562730355</v>
      </c>
      <c r="BB259">
        <v>-0.31153935627303553</v>
      </c>
    </row>
    <row r="260" spans="52:54" x14ac:dyDescent="0.25">
      <c r="AZ260">
        <v>60</v>
      </c>
      <c r="BA260">
        <v>5.8773163894534841</v>
      </c>
      <c r="BB260">
        <v>0.85268361054651631</v>
      </c>
    </row>
    <row r="261" spans="52:54" x14ac:dyDescent="0.25">
      <c r="AZ261">
        <v>61</v>
      </c>
      <c r="BA261">
        <v>2.9109479229729471</v>
      </c>
      <c r="BB261">
        <v>0.29905207702705283</v>
      </c>
    </row>
    <row r="262" spans="52:54" x14ac:dyDescent="0.25">
      <c r="AZ262">
        <v>62</v>
      </c>
      <c r="BA262">
        <v>2.3099128387502477</v>
      </c>
      <c r="BB262">
        <v>-0.30991283875024767</v>
      </c>
    </row>
    <row r="263" spans="52:54" x14ac:dyDescent="0.25">
      <c r="AZ263">
        <v>63</v>
      </c>
      <c r="BA263">
        <v>2.0511338441543634</v>
      </c>
      <c r="BB263">
        <v>-7.1133844154363413E-2</v>
      </c>
    </row>
    <row r="264" spans="52:54" x14ac:dyDescent="0.25">
      <c r="AZ264">
        <v>64</v>
      </c>
      <c r="BA264">
        <v>3.0966016016453786</v>
      </c>
      <c r="BB264">
        <v>0.66339839835462122</v>
      </c>
    </row>
    <row r="265" spans="52:54" x14ac:dyDescent="0.25">
      <c r="AZ265">
        <v>65</v>
      </c>
      <c r="BA265">
        <v>2.8460958050285163</v>
      </c>
      <c r="BB265">
        <v>-0.20609580502851621</v>
      </c>
    </row>
    <row r="266" spans="52:54" x14ac:dyDescent="0.25">
      <c r="AZ266">
        <v>66</v>
      </c>
      <c r="BA266">
        <v>3.0770491012807568</v>
      </c>
      <c r="BB266">
        <v>7.2950898719243096E-2</v>
      </c>
    </row>
    <row r="267" spans="52:54" x14ac:dyDescent="0.25">
      <c r="AZ267">
        <v>67</v>
      </c>
      <c r="BA267">
        <v>2.5547789841743107</v>
      </c>
      <c r="BB267">
        <v>-8.4778984174310512E-2</v>
      </c>
    </row>
    <row r="268" spans="52:54" x14ac:dyDescent="0.25">
      <c r="AZ268">
        <v>68</v>
      </c>
      <c r="BA268">
        <v>1.1281736708994508</v>
      </c>
      <c r="BB268">
        <v>-0.12817367089945075</v>
      </c>
    </row>
    <row r="269" spans="52:54" x14ac:dyDescent="0.25">
      <c r="AZ269">
        <v>69</v>
      </c>
      <c r="BA269">
        <v>2.9053827833042183</v>
      </c>
      <c r="BB269">
        <v>-0.8953827833042185</v>
      </c>
    </row>
    <row r="270" spans="52:54" x14ac:dyDescent="0.25">
      <c r="AZ270">
        <v>70</v>
      </c>
      <c r="BA270">
        <v>2.4212156321248219</v>
      </c>
      <c r="BB270">
        <v>-0.33121563212482208</v>
      </c>
    </row>
    <row r="271" spans="52:54" x14ac:dyDescent="0.25">
      <c r="AZ271">
        <v>71</v>
      </c>
      <c r="BA271">
        <v>2.1438861719665083</v>
      </c>
      <c r="BB271">
        <v>-0.17388617196650835</v>
      </c>
    </row>
    <row r="272" spans="52:54" x14ac:dyDescent="0.25">
      <c r="AZ272">
        <v>72</v>
      </c>
      <c r="BA272">
        <v>2.7978645945662013</v>
      </c>
      <c r="BB272">
        <v>0.20213540543379871</v>
      </c>
    </row>
    <row r="273" spans="52:54" x14ac:dyDescent="0.25">
      <c r="AZ273">
        <v>73</v>
      </c>
      <c r="BA273">
        <v>3.520330716698739</v>
      </c>
      <c r="BB273">
        <v>-0.38033071669873886</v>
      </c>
    </row>
    <row r="274" spans="52:54" x14ac:dyDescent="0.25">
      <c r="AZ274">
        <v>74</v>
      </c>
      <c r="BA274">
        <v>3.3737820387555502</v>
      </c>
      <c r="BB274">
        <v>1.6262179612444498</v>
      </c>
    </row>
    <row r="275" spans="52:54" x14ac:dyDescent="0.25">
      <c r="AZ275">
        <v>75</v>
      </c>
      <c r="BA275">
        <v>2.3952449803374209</v>
      </c>
      <c r="BB275">
        <v>-0.19524498033742077</v>
      </c>
    </row>
    <row r="276" spans="52:54" x14ac:dyDescent="0.25">
      <c r="AZ276">
        <v>76</v>
      </c>
      <c r="BA276">
        <v>2.0038301569701695</v>
      </c>
      <c r="BB276">
        <v>-0.75383015697016953</v>
      </c>
    </row>
    <row r="277" spans="52:54" x14ac:dyDescent="0.25">
      <c r="AZ277">
        <v>77</v>
      </c>
      <c r="BA277">
        <v>2.6911249060581639</v>
      </c>
      <c r="BB277">
        <v>0.38887509394183617</v>
      </c>
    </row>
    <row r="278" spans="52:54" x14ac:dyDescent="0.25">
      <c r="AZ278">
        <v>78</v>
      </c>
      <c r="BA278">
        <v>3.9167109739902068</v>
      </c>
      <c r="BB278">
        <v>8.3289026009793155E-2</v>
      </c>
    </row>
    <row r="279" spans="52:54" x14ac:dyDescent="0.25">
      <c r="AZ279">
        <v>79</v>
      </c>
      <c r="BA279">
        <v>3.1337323042075624</v>
      </c>
      <c r="BB279">
        <v>-0.13373230420756244</v>
      </c>
    </row>
    <row r="280" spans="52:54" x14ac:dyDescent="0.25">
      <c r="AZ280">
        <v>80</v>
      </c>
      <c r="BA280">
        <v>2.6263770710751295</v>
      </c>
      <c r="BB280">
        <v>8.3622928924870443E-2</v>
      </c>
    </row>
    <row r="281" spans="52:54" x14ac:dyDescent="0.25">
      <c r="AZ281">
        <v>81</v>
      </c>
      <c r="BA281">
        <v>2.8257945758712411</v>
      </c>
      <c r="BB281">
        <v>0.17420542412875895</v>
      </c>
    </row>
    <row r="282" spans="52:54" x14ac:dyDescent="0.25">
      <c r="AZ282">
        <v>82</v>
      </c>
      <c r="BA282">
        <v>2.5679431045534784</v>
      </c>
      <c r="BB282">
        <v>0.83205689544652151</v>
      </c>
    </row>
    <row r="283" spans="52:54" x14ac:dyDescent="0.25">
      <c r="AZ283">
        <v>83</v>
      </c>
      <c r="BA283">
        <v>1.7711260971230824</v>
      </c>
      <c r="BB283">
        <v>5.8873902876917628E-2</v>
      </c>
    </row>
    <row r="284" spans="52:54" x14ac:dyDescent="0.25">
      <c r="AZ284">
        <v>84</v>
      </c>
      <c r="BA284">
        <v>4.0538353961040396</v>
      </c>
      <c r="BB284">
        <v>0.94616460389596035</v>
      </c>
    </row>
    <row r="285" spans="52:54" x14ac:dyDescent="0.25">
      <c r="AZ285">
        <v>85</v>
      </c>
      <c r="BA285">
        <v>2.5048715216412196</v>
      </c>
      <c r="BB285">
        <v>-0.47487152164121982</v>
      </c>
    </row>
    <row r="286" spans="52:54" x14ac:dyDescent="0.25">
      <c r="AZ286">
        <v>86</v>
      </c>
      <c r="BA286">
        <v>4.624411235196872</v>
      </c>
      <c r="BB286">
        <v>0.5455887648031279</v>
      </c>
    </row>
    <row r="287" spans="52:54" x14ac:dyDescent="0.25">
      <c r="AZ287">
        <v>87</v>
      </c>
      <c r="BA287">
        <v>2.2312521545953921</v>
      </c>
      <c r="BB287">
        <v>-0.23125215459539206</v>
      </c>
    </row>
    <row r="288" spans="52:54" x14ac:dyDescent="0.25">
      <c r="AZ288">
        <v>88</v>
      </c>
      <c r="BA288">
        <v>2.7182018756091528</v>
      </c>
      <c r="BB288">
        <v>1.2817981243908472</v>
      </c>
    </row>
    <row r="289" spans="52:54" x14ac:dyDescent="0.25">
      <c r="AZ289">
        <v>89</v>
      </c>
      <c r="BA289">
        <v>3.3145993434412446</v>
      </c>
      <c r="BB289">
        <v>2.535400656558755</v>
      </c>
    </row>
    <row r="290" spans="52:54" x14ac:dyDescent="0.25">
      <c r="AZ290">
        <v>90</v>
      </c>
      <c r="BA290">
        <v>2.9853285797081304</v>
      </c>
      <c r="BB290">
        <v>1.467142029186963E-2</v>
      </c>
    </row>
    <row r="291" spans="52:54" x14ac:dyDescent="0.25">
      <c r="AZ291">
        <v>91</v>
      </c>
      <c r="BA291">
        <v>3.7160381283823649</v>
      </c>
      <c r="BB291">
        <v>-0.71603812838236491</v>
      </c>
    </row>
    <row r="292" spans="52:54" x14ac:dyDescent="0.25">
      <c r="AZ292">
        <v>92</v>
      </c>
      <c r="BA292">
        <v>3.1150030441596659</v>
      </c>
      <c r="BB292">
        <v>0.38499695584033411</v>
      </c>
    </row>
    <row r="293" spans="52:54" x14ac:dyDescent="0.25">
      <c r="AZ293">
        <v>93</v>
      </c>
      <c r="BA293">
        <v>1.5623290765843598</v>
      </c>
      <c r="BB293">
        <v>-0.56232907658435982</v>
      </c>
    </row>
    <row r="294" spans="52:54" x14ac:dyDescent="0.25">
      <c r="AZ294">
        <v>94</v>
      </c>
      <c r="BA294">
        <v>2.5427211815587318</v>
      </c>
      <c r="BB294">
        <v>1.757278818441268</v>
      </c>
    </row>
    <row r="295" spans="52:54" x14ac:dyDescent="0.25">
      <c r="AZ295">
        <v>95</v>
      </c>
      <c r="BA295">
        <v>3.1391186493908236</v>
      </c>
      <c r="BB295">
        <v>0.11088135060917637</v>
      </c>
    </row>
    <row r="296" spans="52:54" x14ac:dyDescent="0.25">
      <c r="AZ296">
        <v>96</v>
      </c>
      <c r="BA296">
        <v>5.1260225341751102</v>
      </c>
      <c r="BB296">
        <v>-0.3960225341751098</v>
      </c>
    </row>
    <row r="297" spans="52:54" x14ac:dyDescent="0.25">
      <c r="AZ297">
        <v>97</v>
      </c>
      <c r="BA297">
        <v>3.55928669437984</v>
      </c>
      <c r="BB297">
        <v>0.44071330562015998</v>
      </c>
    </row>
    <row r="298" spans="52:54" x14ac:dyDescent="0.25">
      <c r="AZ298">
        <v>98</v>
      </c>
      <c r="BA298">
        <v>2.1448136952446299</v>
      </c>
      <c r="BB298">
        <v>-0.64481369524462995</v>
      </c>
    </row>
    <row r="299" spans="52:54" x14ac:dyDescent="0.25">
      <c r="AZ299">
        <v>99</v>
      </c>
      <c r="BA299">
        <v>2.9777295989976915</v>
      </c>
      <c r="BB299">
        <v>2.2270401002308482E-2</v>
      </c>
    </row>
    <row r="300" spans="52:54" x14ac:dyDescent="0.25">
      <c r="AZ300">
        <v>100</v>
      </c>
      <c r="BA300">
        <v>2.1846971962038522</v>
      </c>
      <c r="BB300">
        <v>-0.68469719620385217</v>
      </c>
    </row>
    <row r="301" spans="52:54" x14ac:dyDescent="0.25">
      <c r="AZ301">
        <v>101</v>
      </c>
      <c r="BA301">
        <v>2.0817421123323712</v>
      </c>
      <c r="BB301">
        <v>0.41825788766762884</v>
      </c>
    </row>
    <row r="302" spans="52:54" x14ac:dyDescent="0.25">
      <c r="AZ302">
        <v>102</v>
      </c>
      <c r="BA302">
        <v>2.4555339934153153</v>
      </c>
      <c r="BB302">
        <v>0.54446600658468469</v>
      </c>
    </row>
    <row r="303" spans="52:54" x14ac:dyDescent="0.25">
      <c r="AZ303">
        <v>103</v>
      </c>
      <c r="BA303">
        <v>5.3235104808909073</v>
      </c>
      <c r="BB303">
        <v>-2.8235104808909073</v>
      </c>
    </row>
    <row r="304" spans="52:54" x14ac:dyDescent="0.25">
      <c r="AZ304">
        <v>104</v>
      </c>
      <c r="BA304">
        <v>3.1085103812128159</v>
      </c>
      <c r="BB304">
        <v>0.37148961878718412</v>
      </c>
    </row>
    <row r="305" spans="52:54" x14ac:dyDescent="0.25">
      <c r="AZ305">
        <v>105</v>
      </c>
      <c r="BA305">
        <v>2.9693818894945982</v>
      </c>
      <c r="BB305">
        <v>1.1106181105054018</v>
      </c>
    </row>
    <row r="306" spans="52:54" x14ac:dyDescent="0.25">
      <c r="AZ306">
        <v>106</v>
      </c>
      <c r="BA306">
        <v>2.4536789468590725</v>
      </c>
      <c r="BB306">
        <v>-0.8136789468590726</v>
      </c>
    </row>
    <row r="307" spans="52:54" x14ac:dyDescent="0.25">
      <c r="AZ307">
        <v>107</v>
      </c>
      <c r="BA307">
        <v>2.929498388535376</v>
      </c>
      <c r="BB307">
        <v>1.1305016114646236</v>
      </c>
    </row>
    <row r="308" spans="52:54" x14ac:dyDescent="0.25">
      <c r="AZ308">
        <v>108</v>
      </c>
      <c r="BA308">
        <v>3.3672893758087001</v>
      </c>
      <c r="BB308">
        <v>0.9227106241912999</v>
      </c>
    </row>
    <row r="309" spans="52:54" x14ac:dyDescent="0.25">
      <c r="AZ309">
        <v>109</v>
      </c>
      <c r="BA309">
        <v>2.7208056509580496</v>
      </c>
      <c r="BB309">
        <v>1.0391943490419502</v>
      </c>
    </row>
    <row r="310" spans="52:54" x14ac:dyDescent="0.25">
      <c r="AZ310">
        <v>110</v>
      </c>
      <c r="BA310">
        <v>2.3562890026563204</v>
      </c>
      <c r="BB310">
        <v>1.6437109973436796</v>
      </c>
    </row>
    <row r="311" spans="52:54" x14ac:dyDescent="0.25">
      <c r="AZ311">
        <v>111</v>
      </c>
      <c r="BA311">
        <v>2.3275357810345554</v>
      </c>
      <c r="BB311">
        <v>0.67246421896544462</v>
      </c>
    </row>
    <row r="312" spans="52:54" x14ac:dyDescent="0.25">
      <c r="AZ312">
        <v>112</v>
      </c>
      <c r="BA312">
        <v>1.5158784011542166</v>
      </c>
      <c r="BB312">
        <v>-0.51587840115421657</v>
      </c>
    </row>
    <row r="313" spans="52:54" x14ac:dyDescent="0.25">
      <c r="AZ313">
        <v>113</v>
      </c>
      <c r="BA313">
        <v>4.8296873340579696</v>
      </c>
      <c r="BB313">
        <v>-0.82968733405796957</v>
      </c>
    </row>
    <row r="314" spans="52:54" x14ac:dyDescent="0.25">
      <c r="AZ314">
        <v>114</v>
      </c>
      <c r="BA314">
        <v>3.3344452982021227</v>
      </c>
      <c r="BB314">
        <v>-0.78444529820212283</v>
      </c>
    </row>
    <row r="315" spans="52:54" x14ac:dyDescent="0.25">
      <c r="AZ315">
        <v>115</v>
      </c>
      <c r="BA315">
        <v>3.6832685622998582</v>
      </c>
      <c r="BB315">
        <v>0.31673143770014178</v>
      </c>
    </row>
    <row r="316" spans="52:54" x14ac:dyDescent="0.25">
      <c r="AZ316">
        <v>116</v>
      </c>
      <c r="BA316">
        <v>2.7185698415294803</v>
      </c>
      <c r="BB316">
        <v>0.78143015847051966</v>
      </c>
    </row>
    <row r="317" spans="52:54" x14ac:dyDescent="0.25">
      <c r="AZ317">
        <v>117</v>
      </c>
      <c r="BA317">
        <v>4.2602625528154707</v>
      </c>
      <c r="BB317">
        <v>0.80973744718452956</v>
      </c>
    </row>
    <row r="318" spans="52:54" x14ac:dyDescent="0.25">
      <c r="AZ318">
        <v>118</v>
      </c>
      <c r="BA318">
        <v>2.0105016144024872</v>
      </c>
      <c r="BB318">
        <v>-0.5105016144024872</v>
      </c>
    </row>
    <row r="319" spans="52:54" x14ac:dyDescent="0.25">
      <c r="AZ319">
        <v>119</v>
      </c>
      <c r="BA319">
        <v>2.1756007579081049</v>
      </c>
      <c r="BB319">
        <v>-0.37560075790810488</v>
      </c>
    </row>
    <row r="320" spans="52:54" x14ac:dyDescent="0.25">
      <c r="AZ320">
        <v>120</v>
      </c>
      <c r="BA320">
        <v>3.6273237112163148</v>
      </c>
      <c r="BB320">
        <v>-0.70732371121631488</v>
      </c>
    </row>
    <row r="321" spans="52:54" x14ac:dyDescent="0.25">
      <c r="AZ321">
        <v>121</v>
      </c>
      <c r="BA321">
        <v>2.1069640353271177</v>
      </c>
      <c r="BB321">
        <v>0.20303596467288232</v>
      </c>
    </row>
    <row r="322" spans="52:54" x14ac:dyDescent="0.25">
      <c r="AZ322">
        <v>122</v>
      </c>
      <c r="BA322">
        <v>2.2674255624421287</v>
      </c>
      <c r="BB322">
        <v>-0.58742556244212873</v>
      </c>
    </row>
    <row r="323" spans="52:54" x14ac:dyDescent="0.25">
      <c r="AZ323">
        <v>123</v>
      </c>
      <c r="BA323">
        <v>2.3453375178043303</v>
      </c>
      <c r="BB323">
        <v>0.15466248219566969</v>
      </c>
    </row>
    <row r="324" spans="52:54" x14ac:dyDescent="0.25">
      <c r="AZ324">
        <v>124</v>
      </c>
      <c r="BA324">
        <v>2.5020889518068552</v>
      </c>
      <c r="BB324">
        <v>-0.5020889518068552</v>
      </c>
    </row>
    <row r="325" spans="52:54" x14ac:dyDescent="0.25">
      <c r="AZ325">
        <v>125</v>
      </c>
      <c r="BA325">
        <v>2.1802383742987121</v>
      </c>
      <c r="BB325">
        <v>0.33976162570128787</v>
      </c>
    </row>
    <row r="326" spans="52:54" x14ac:dyDescent="0.25">
      <c r="AZ326">
        <v>126</v>
      </c>
      <c r="BA326">
        <v>4.5290253605985047</v>
      </c>
      <c r="BB326">
        <v>-0.32902536059850451</v>
      </c>
    </row>
    <row r="327" spans="52:54" x14ac:dyDescent="0.25">
      <c r="AZ327">
        <v>127</v>
      </c>
      <c r="BA327">
        <v>1.8129391561626185</v>
      </c>
      <c r="BB327">
        <v>-0.33293915616261849</v>
      </c>
    </row>
    <row r="328" spans="52:54" x14ac:dyDescent="0.25">
      <c r="AZ328">
        <v>128</v>
      </c>
      <c r="BA328">
        <v>2.3694531230354876</v>
      </c>
      <c r="BB328">
        <v>-0.36945312303548761</v>
      </c>
    </row>
    <row r="329" spans="52:54" x14ac:dyDescent="0.25">
      <c r="AZ329">
        <v>129</v>
      </c>
      <c r="BA329">
        <v>2.0782108137053532</v>
      </c>
      <c r="BB329">
        <v>-7.821081370535321E-2</v>
      </c>
    </row>
    <row r="330" spans="52:54" x14ac:dyDescent="0.25">
      <c r="AZ330">
        <v>130</v>
      </c>
      <c r="BA330">
        <v>3.3248766110246515</v>
      </c>
      <c r="BB330">
        <v>-1.1448766110246513</v>
      </c>
    </row>
    <row r="331" spans="52:54" x14ac:dyDescent="0.25">
      <c r="AZ331">
        <v>131</v>
      </c>
      <c r="BA331">
        <v>2.7924037378588684</v>
      </c>
      <c r="BB331">
        <v>-1.2924037378588684</v>
      </c>
    </row>
    <row r="332" spans="52:54" x14ac:dyDescent="0.25">
      <c r="AZ332">
        <v>132</v>
      </c>
      <c r="BA332">
        <v>2.9027790079553215</v>
      </c>
      <c r="BB332">
        <v>-7.277900795532144E-2</v>
      </c>
    </row>
    <row r="333" spans="52:54" x14ac:dyDescent="0.25">
      <c r="AZ333">
        <v>133</v>
      </c>
      <c r="BA333">
        <v>2.0587328248648022</v>
      </c>
      <c r="BB333">
        <v>-0.55873282486480225</v>
      </c>
    </row>
    <row r="334" spans="52:54" x14ac:dyDescent="0.25">
      <c r="AZ334">
        <v>134</v>
      </c>
      <c r="BA334">
        <v>2.1598328621800404</v>
      </c>
      <c r="BB334">
        <v>-0.15983286218004045</v>
      </c>
    </row>
    <row r="335" spans="52:54" x14ac:dyDescent="0.25">
      <c r="AZ335">
        <v>135</v>
      </c>
      <c r="BA335">
        <v>2.71634682905291</v>
      </c>
      <c r="BB335">
        <v>0.53365317094708997</v>
      </c>
    </row>
    <row r="336" spans="52:54" x14ac:dyDescent="0.25">
      <c r="AZ336">
        <v>136</v>
      </c>
      <c r="BA336">
        <v>1.8120116328844968</v>
      </c>
      <c r="BB336">
        <v>-0.56201163288449685</v>
      </c>
    </row>
    <row r="337" spans="52:54" x14ac:dyDescent="0.25">
      <c r="AZ337">
        <v>137</v>
      </c>
      <c r="BA337">
        <v>1.9808208695026006</v>
      </c>
      <c r="BB337">
        <v>1.9179130497399388E-2</v>
      </c>
    </row>
    <row r="338" spans="52:54" x14ac:dyDescent="0.25">
      <c r="AZ338">
        <v>138</v>
      </c>
      <c r="BA338">
        <v>2.3351347617449942</v>
      </c>
      <c r="BB338">
        <v>-0.33513476174499424</v>
      </c>
    </row>
    <row r="339" spans="52:54" x14ac:dyDescent="0.25">
      <c r="AZ339">
        <v>139</v>
      </c>
      <c r="BA339">
        <v>2.5067265681974624</v>
      </c>
      <c r="BB339">
        <v>-0.50672656819746242</v>
      </c>
    </row>
    <row r="340" spans="52:54" x14ac:dyDescent="0.25">
      <c r="AZ340">
        <v>140</v>
      </c>
      <c r="BA340">
        <v>2.2433099572109709</v>
      </c>
      <c r="BB340">
        <v>0.50669004278902907</v>
      </c>
    </row>
    <row r="341" spans="52:54" x14ac:dyDescent="0.25">
      <c r="AZ341">
        <v>141</v>
      </c>
      <c r="BA341">
        <v>2.6430724900813152</v>
      </c>
      <c r="BB341">
        <v>0.85692750991868483</v>
      </c>
    </row>
    <row r="342" spans="52:54" x14ac:dyDescent="0.25">
      <c r="AZ342">
        <v>142</v>
      </c>
      <c r="BA342">
        <v>4.9464108357531567</v>
      </c>
      <c r="BB342">
        <v>1.7535891642468435</v>
      </c>
    </row>
    <row r="343" spans="52:54" x14ac:dyDescent="0.25">
      <c r="AZ343">
        <v>143</v>
      </c>
      <c r="BA343">
        <v>5.3998952072304744</v>
      </c>
      <c r="BB343">
        <v>-0.39989520723047445</v>
      </c>
    </row>
    <row r="344" spans="52:54" x14ac:dyDescent="0.25">
      <c r="AZ344">
        <v>144</v>
      </c>
      <c r="BA344">
        <v>4.273956459115106</v>
      </c>
      <c r="BB344">
        <v>0.72604354088489398</v>
      </c>
    </row>
    <row r="345" spans="52:54" x14ac:dyDescent="0.25">
      <c r="AZ345">
        <v>145</v>
      </c>
      <c r="BA345">
        <v>2.5466100691566846</v>
      </c>
      <c r="BB345">
        <v>-0.24661006915668482</v>
      </c>
    </row>
    <row r="346" spans="52:54" x14ac:dyDescent="0.25">
      <c r="AZ346">
        <v>146</v>
      </c>
      <c r="BA346">
        <v>1.7971712604345536</v>
      </c>
      <c r="BB346">
        <v>-0.29717126043455355</v>
      </c>
    </row>
    <row r="347" spans="52:54" x14ac:dyDescent="0.25">
      <c r="AZ347">
        <v>147</v>
      </c>
      <c r="BA347">
        <v>2.9371718807698857</v>
      </c>
      <c r="BB347">
        <v>-1.5771718807698856</v>
      </c>
    </row>
    <row r="348" spans="52:54" x14ac:dyDescent="0.25">
      <c r="AZ348">
        <v>148</v>
      </c>
      <c r="BA348">
        <v>2.1236594543333038</v>
      </c>
      <c r="BB348">
        <v>-0.49365945433330394</v>
      </c>
    </row>
    <row r="349" spans="52:54" x14ac:dyDescent="0.25">
      <c r="AZ349">
        <v>149</v>
      </c>
      <c r="BA349">
        <v>1.9298070892059209</v>
      </c>
      <c r="BB349">
        <v>-0.19980708920592094</v>
      </c>
    </row>
    <row r="350" spans="52:54" x14ac:dyDescent="0.25">
      <c r="AZ350">
        <v>150</v>
      </c>
      <c r="BA350">
        <v>1.7192593050723519</v>
      </c>
      <c r="BB350">
        <v>0.28074069492764808</v>
      </c>
    </row>
    <row r="351" spans="52:54" x14ac:dyDescent="0.25">
      <c r="AZ351">
        <v>151</v>
      </c>
      <c r="BA351">
        <v>2.4180522994181306</v>
      </c>
      <c r="BB351">
        <v>8.1947700581869398E-2</v>
      </c>
    </row>
    <row r="352" spans="52:54" x14ac:dyDescent="0.25">
      <c r="AZ352">
        <v>152</v>
      </c>
      <c r="BA352">
        <v>2.3308651112747145</v>
      </c>
      <c r="BB352">
        <v>-0.33086511127471452</v>
      </c>
    </row>
    <row r="353" spans="52:54" x14ac:dyDescent="0.25">
      <c r="AZ353">
        <v>153</v>
      </c>
      <c r="BA353">
        <v>2.8995113922872338</v>
      </c>
      <c r="BB353">
        <v>-0.15951139228723354</v>
      </c>
    </row>
    <row r="354" spans="52:54" x14ac:dyDescent="0.25">
      <c r="AZ354">
        <v>154</v>
      </c>
      <c r="BA354">
        <v>3.7612550291861311</v>
      </c>
      <c r="BB354">
        <v>-1.7612550291861311</v>
      </c>
    </row>
    <row r="355" spans="52:54" x14ac:dyDescent="0.25">
      <c r="AZ355">
        <v>155</v>
      </c>
      <c r="BA355">
        <v>3.3178989022440781</v>
      </c>
      <c r="BB355">
        <v>-1.3178989022440781</v>
      </c>
    </row>
    <row r="356" spans="52:54" x14ac:dyDescent="0.25">
      <c r="AZ356">
        <v>156</v>
      </c>
      <c r="BA356">
        <v>4.4384215337388593</v>
      </c>
      <c r="BB356">
        <v>0.7015784662611404</v>
      </c>
    </row>
    <row r="357" spans="52:54" x14ac:dyDescent="0.25">
      <c r="AZ357">
        <v>157</v>
      </c>
      <c r="BA357">
        <v>6.3232233464057153</v>
      </c>
      <c r="BB357">
        <v>-1.3232233464057153</v>
      </c>
    </row>
    <row r="358" spans="52:54" x14ac:dyDescent="0.25">
      <c r="AZ358">
        <v>158</v>
      </c>
      <c r="BA358">
        <v>3.8029935767015961</v>
      </c>
      <c r="BB358">
        <v>-5.2993576701596101E-2</v>
      </c>
    </row>
    <row r="359" spans="52:54" x14ac:dyDescent="0.25">
      <c r="AZ359">
        <v>159</v>
      </c>
      <c r="BA359">
        <v>2.3549807165058723</v>
      </c>
      <c r="BB359">
        <v>0.25501928349412761</v>
      </c>
    </row>
    <row r="360" spans="52:54" x14ac:dyDescent="0.25">
      <c r="AZ360">
        <v>160</v>
      </c>
      <c r="BA360">
        <v>3.0136712670202428</v>
      </c>
      <c r="BB360">
        <v>-1.0136712670202428</v>
      </c>
    </row>
    <row r="361" spans="52:54" x14ac:dyDescent="0.25">
      <c r="AZ361">
        <v>161</v>
      </c>
      <c r="BA361">
        <v>3.4783604293590891</v>
      </c>
      <c r="BB361">
        <v>2.1639570640910932E-2</v>
      </c>
    </row>
    <row r="362" spans="52:54" x14ac:dyDescent="0.25">
      <c r="AZ362">
        <v>162</v>
      </c>
      <c r="BA362">
        <v>2.2872715172030063</v>
      </c>
      <c r="BB362">
        <v>0.21272848279699375</v>
      </c>
    </row>
    <row r="363" spans="52:54" x14ac:dyDescent="0.25">
      <c r="AZ363">
        <v>163</v>
      </c>
      <c r="BA363">
        <v>2.8021214480844816</v>
      </c>
      <c r="BB363">
        <v>-0.8021214480844816</v>
      </c>
    </row>
    <row r="364" spans="52:54" x14ac:dyDescent="0.25">
      <c r="AZ364">
        <v>164</v>
      </c>
      <c r="BA364">
        <v>2.3939366941869729</v>
      </c>
      <c r="BB364">
        <v>-0.39393669418697286</v>
      </c>
    </row>
    <row r="365" spans="52:54" x14ac:dyDescent="0.25">
      <c r="AZ365">
        <v>165</v>
      </c>
      <c r="BA365">
        <v>2.7371203070919092</v>
      </c>
      <c r="BB365">
        <v>0.26287969290809077</v>
      </c>
    </row>
    <row r="366" spans="52:54" x14ac:dyDescent="0.25">
      <c r="AZ366">
        <v>166</v>
      </c>
      <c r="BA366">
        <v>3.572893292203406</v>
      </c>
      <c r="BB366">
        <v>-9.289329220340603E-2</v>
      </c>
    </row>
    <row r="367" spans="52:54" x14ac:dyDescent="0.25">
      <c r="AZ367">
        <v>167</v>
      </c>
      <c r="BA367">
        <v>3.0385653724813801</v>
      </c>
      <c r="BB367">
        <v>-0.79856537248137993</v>
      </c>
    </row>
    <row r="368" spans="52:54" x14ac:dyDescent="0.25">
      <c r="AZ368">
        <v>168</v>
      </c>
      <c r="BA368">
        <v>4.4253616963210884</v>
      </c>
      <c r="BB368">
        <v>7.4638303678911555E-2</v>
      </c>
    </row>
    <row r="369" spans="52:54" x14ac:dyDescent="0.25">
      <c r="AZ369">
        <v>169</v>
      </c>
      <c r="BA369">
        <v>2.0112503431951412</v>
      </c>
      <c r="BB369">
        <v>-0.40125034319514108</v>
      </c>
    </row>
    <row r="370" spans="52:54" x14ac:dyDescent="0.25">
      <c r="AZ370">
        <v>170</v>
      </c>
      <c r="BA370">
        <v>2.0149604363076268</v>
      </c>
      <c r="BB370">
        <v>-1.4960436307626779E-2</v>
      </c>
    </row>
    <row r="371" spans="52:54" x14ac:dyDescent="0.25">
      <c r="AZ371">
        <v>171</v>
      </c>
      <c r="BA371">
        <v>5.9273281349479712</v>
      </c>
      <c r="BB371">
        <v>4.0726718650520288</v>
      </c>
    </row>
    <row r="372" spans="52:54" x14ac:dyDescent="0.25">
      <c r="AZ372">
        <v>172</v>
      </c>
      <c r="BA372">
        <v>2.4954174943745375</v>
      </c>
      <c r="BB372">
        <v>0.66458250562546262</v>
      </c>
    </row>
    <row r="373" spans="52:54" x14ac:dyDescent="0.25">
      <c r="AZ373">
        <v>173</v>
      </c>
      <c r="BA373">
        <v>1.7854814237393022</v>
      </c>
      <c r="BB373">
        <v>3.3645185762606982</v>
      </c>
    </row>
    <row r="374" spans="52:54" x14ac:dyDescent="0.25">
      <c r="AZ374">
        <v>174</v>
      </c>
      <c r="BA374">
        <v>4.0671886879180672</v>
      </c>
      <c r="BB374">
        <v>-0.88718868791806704</v>
      </c>
    </row>
    <row r="375" spans="52:54" x14ac:dyDescent="0.25">
      <c r="AZ375">
        <v>175</v>
      </c>
      <c r="BA375">
        <v>2.6731212009015293</v>
      </c>
      <c r="BB375">
        <v>1.3268787990984707</v>
      </c>
    </row>
    <row r="376" spans="52:54" x14ac:dyDescent="0.25">
      <c r="AZ376">
        <v>176</v>
      </c>
      <c r="BA376">
        <v>4.1645786321208202</v>
      </c>
      <c r="BB376">
        <v>-1.0545786321208204</v>
      </c>
    </row>
    <row r="377" spans="52:54" x14ac:dyDescent="0.25">
      <c r="AZ377">
        <v>177</v>
      </c>
      <c r="BA377">
        <v>2.7723661916605247</v>
      </c>
      <c r="BB377">
        <v>-0.77236619166052467</v>
      </c>
    </row>
    <row r="378" spans="52:54" x14ac:dyDescent="0.25">
      <c r="AZ378">
        <v>178</v>
      </c>
      <c r="BA378">
        <v>2.4560807538211105</v>
      </c>
      <c r="BB378">
        <v>-0.45608075382111046</v>
      </c>
    </row>
    <row r="379" spans="52:54" x14ac:dyDescent="0.25">
      <c r="AZ379">
        <v>179</v>
      </c>
      <c r="BA379">
        <v>2.0034493940978431</v>
      </c>
      <c r="BB379">
        <v>1.9965506059021569</v>
      </c>
    </row>
    <row r="380" spans="52:54" x14ac:dyDescent="0.25">
      <c r="AZ380">
        <v>180</v>
      </c>
      <c r="BA380">
        <v>4.3250401592358312</v>
      </c>
      <c r="BB380">
        <v>-0.77504015923583136</v>
      </c>
    </row>
    <row r="381" spans="52:54" x14ac:dyDescent="0.25">
      <c r="AZ381">
        <v>181</v>
      </c>
      <c r="BA381">
        <v>4.6980535400887948</v>
      </c>
      <c r="BB381">
        <v>-1.0180535400887947</v>
      </c>
    </row>
    <row r="382" spans="52:54" x14ac:dyDescent="0.25">
      <c r="AZ382">
        <v>182</v>
      </c>
      <c r="BA382">
        <v>3.2769388549585927</v>
      </c>
      <c r="BB382">
        <v>2.3730611450414076</v>
      </c>
    </row>
    <row r="383" spans="52:54" x14ac:dyDescent="0.25">
      <c r="AZ383">
        <v>183</v>
      </c>
      <c r="BA383">
        <v>5.5049242805303846</v>
      </c>
      <c r="BB383">
        <v>-2.0049242805303846</v>
      </c>
    </row>
    <row r="384" spans="52:54" x14ac:dyDescent="0.25">
      <c r="AZ384">
        <v>184</v>
      </c>
      <c r="BA384">
        <v>3.6332568168053712</v>
      </c>
      <c r="BB384">
        <v>2.8667431831946288</v>
      </c>
    </row>
    <row r="385" spans="52:54" x14ac:dyDescent="0.25">
      <c r="AZ385">
        <v>185</v>
      </c>
      <c r="BA385">
        <v>4.8741339398837287</v>
      </c>
      <c r="BB385">
        <v>-1.8741339398837287</v>
      </c>
    </row>
    <row r="386" spans="52:54" x14ac:dyDescent="0.25">
      <c r="AZ386">
        <v>186</v>
      </c>
      <c r="BA386">
        <v>3.5888102109796121</v>
      </c>
      <c r="BB386">
        <v>1.4111897890203879</v>
      </c>
    </row>
    <row r="387" spans="52:54" x14ac:dyDescent="0.25">
      <c r="AZ387">
        <v>187</v>
      </c>
      <c r="BA387">
        <v>3.2371298655234408</v>
      </c>
      <c r="BB387">
        <v>0.26287013447655916</v>
      </c>
    </row>
    <row r="388" spans="52:54" x14ac:dyDescent="0.25">
      <c r="AZ388">
        <v>188</v>
      </c>
      <c r="BA388">
        <v>4.495000453704268</v>
      </c>
      <c r="BB388">
        <v>-2.495000453704268</v>
      </c>
    </row>
    <row r="389" spans="52:54" x14ac:dyDescent="0.25">
      <c r="AZ389">
        <v>189</v>
      </c>
      <c r="BA389">
        <v>2.9820609640400426</v>
      </c>
      <c r="BB389">
        <v>0.51793903595995738</v>
      </c>
    </row>
    <row r="390" spans="52:54" x14ac:dyDescent="0.25">
      <c r="AZ390">
        <v>190</v>
      </c>
      <c r="BA390">
        <v>3.44118498671016</v>
      </c>
      <c r="BB390">
        <v>0.55881501328983996</v>
      </c>
    </row>
    <row r="391" spans="52:54" x14ac:dyDescent="0.25">
      <c r="AZ391">
        <v>191</v>
      </c>
      <c r="BA391">
        <v>2.5683110704738055</v>
      </c>
      <c r="BB391">
        <v>-1.0683110704738055</v>
      </c>
    </row>
    <row r="392" spans="52:54" x14ac:dyDescent="0.25">
      <c r="AZ392">
        <v>192</v>
      </c>
      <c r="BA392">
        <v>2.8601129371617344</v>
      </c>
      <c r="BB392">
        <v>1.329887062838266</v>
      </c>
    </row>
    <row r="393" spans="52:54" x14ac:dyDescent="0.25">
      <c r="AZ393">
        <v>193</v>
      </c>
      <c r="BA393">
        <v>3.6605655261805454</v>
      </c>
      <c r="BB393">
        <v>-1.1005655261805454</v>
      </c>
    </row>
    <row r="394" spans="52:54" x14ac:dyDescent="0.25">
      <c r="AZ394">
        <v>194</v>
      </c>
      <c r="BA394">
        <v>2.4584953577351474</v>
      </c>
      <c r="BB394">
        <v>-0.43849535773514736</v>
      </c>
    </row>
    <row r="395" spans="52:54" x14ac:dyDescent="0.25">
      <c r="AZ395">
        <v>195</v>
      </c>
      <c r="BA395">
        <v>2.5605229183285063</v>
      </c>
      <c r="BB395">
        <v>1.4394770816714937</v>
      </c>
    </row>
    <row r="396" spans="52:54" x14ac:dyDescent="0.25">
      <c r="AZ396">
        <v>196</v>
      </c>
      <c r="BA396">
        <v>1.7238969214629591</v>
      </c>
      <c r="BB396">
        <v>-0.2838969214629592</v>
      </c>
    </row>
    <row r="397" spans="52:54" x14ac:dyDescent="0.25">
      <c r="AZ397">
        <v>197</v>
      </c>
      <c r="BA397">
        <v>1.9817483927807222</v>
      </c>
      <c r="BB397">
        <v>1.8251607219277766E-2</v>
      </c>
    </row>
    <row r="398" spans="52:54" x14ac:dyDescent="0.25">
      <c r="AZ398">
        <v>198</v>
      </c>
      <c r="BA398">
        <v>5.3924005094814333</v>
      </c>
      <c r="BB398">
        <v>-0.39240050948143335</v>
      </c>
    </row>
    <row r="399" spans="52:54" x14ac:dyDescent="0.25">
      <c r="AZ399">
        <v>199</v>
      </c>
      <c r="BA399">
        <v>2.2284695847610276</v>
      </c>
      <c r="BB399">
        <v>-0.22846958476102763</v>
      </c>
    </row>
    <row r="400" spans="52:54" x14ac:dyDescent="0.25">
      <c r="AZ400">
        <v>200</v>
      </c>
      <c r="BA400">
        <v>2.2757732719452215</v>
      </c>
      <c r="BB400">
        <v>-0.2757732719452215</v>
      </c>
    </row>
    <row r="401" spans="52:54" x14ac:dyDescent="0.25">
      <c r="AZ401">
        <v>201</v>
      </c>
      <c r="BA401">
        <v>2.9436645437167357</v>
      </c>
      <c r="BB401">
        <v>1.0563354562832643</v>
      </c>
    </row>
    <row r="402" spans="52:54" x14ac:dyDescent="0.25">
      <c r="AZ402">
        <v>202</v>
      </c>
      <c r="BA402">
        <v>2.2043539795298699</v>
      </c>
      <c r="BB402">
        <v>-0.1943539795298701</v>
      </c>
    </row>
    <row r="403" spans="52:54" x14ac:dyDescent="0.25">
      <c r="AZ403">
        <v>203</v>
      </c>
      <c r="BA403">
        <v>2.2284695847610276</v>
      </c>
      <c r="BB403">
        <v>-0.22846958476102763</v>
      </c>
    </row>
    <row r="404" spans="52:54" x14ac:dyDescent="0.25">
      <c r="AZ404">
        <v>204</v>
      </c>
      <c r="BA404">
        <v>2.5438274993223202</v>
      </c>
      <c r="BB404">
        <v>-4.3827499322320218E-2</v>
      </c>
    </row>
    <row r="405" spans="52:54" x14ac:dyDescent="0.25">
      <c r="AZ405">
        <v>205</v>
      </c>
      <c r="BA405">
        <v>3.2980529474832005</v>
      </c>
      <c r="BB405">
        <v>0.70194705251679945</v>
      </c>
    </row>
    <row r="406" spans="52:54" x14ac:dyDescent="0.25">
      <c r="AZ406">
        <v>206</v>
      </c>
      <c r="BA406">
        <v>2.7422131978789137</v>
      </c>
      <c r="BB406">
        <v>0.48778680212108627</v>
      </c>
    </row>
    <row r="407" spans="52:54" x14ac:dyDescent="0.25">
      <c r="AZ407">
        <v>207</v>
      </c>
      <c r="BA407">
        <v>3.6808667553378207</v>
      </c>
      <c r="BB407">
        <v>-0.27086675533782056</v>
      </c>
    </row>
    <row r="408" spans="52:54" x14ac:dyDescent="0.25">
      <c r="AZ408">
        <v>208</v>
      </c>
      <c r="BA408">
        <v>4.9924591821256206</v>
      </c>
      <c r="BB408">
        <v>-1.9924591821256206</v>
      </c>
    </row>
    <row r="409" spans="52:54" x14ac:dyDescent="0.25">
      <c r="AZ409">
        <v>209</v>
      </c>
      <c r="BA409">
        <v>3.2801021876652836</v>
      </c>
      <c r="BB409">
        <v>-1.2501021876652838</v>
      </c>
    </row>
    <row r="410" spans="52:54" x14ac:dyDescent="0.25">
      <c r="AZ410">
        <v>210</v>
      </c>
      <c r="BA410">
        <v>2.2125228945474955</v>
      </c>
      <c r="BB410">
        <v>1.7477105452504471E-2</v>
      </c>
    </row>
    <row r="411" spans="52:54" x14ac:dyDescent="0.25">
      <c r="AZ411">
        <v>211</v>
      </c>
      <c r="BA411">
        <v>4.0027173328459629</v>
      </c>
      <c r="BB411">
        <v>-2.0027173328459629</v>
      </c>
    </row>
    <row r="412" spans="52:54" x14ac:dyDescent="0.25">
      <c r="AZ412">
        <v>212</v>
      </c>
      <c r="BA412">
        <v>3.8015192930176798</v>
      </c>
      <c r="BB412">
        <v>1.3584807069823204</v>
      </c>
    </row>
    <row r="413" spans="52:54" x14ac:dyDescent="0.25">
      <c r="AZ413">
        <v>213</v>
      </c>
      <c r="BA413">
        <v>5.8828815291222121</v>
      </c>
      <c r="BB413">
        <v>3.1171184708777879</v>
      </c>
    </row>
    <row r="414" spans="52:54" x14ac:dyDescent="0.25">
      <c r="AZ414">
        <v>214</v>
      </c>
      <c r="BA414">
        <v>2.2598265817316898</v>
      </c>
      <c r="BB414">
        <v>0.24017341826831018</v>
      </c>
    </row>
    <row r="415" spans="52:54" x14ac:dyDescent="0.25">
      <c r="AZ415">
        <v>215</v>
      </c>
      <c r="BA415">
        <v>3.82741543328101</v>
      </c>
      <c r="BB415">
        <v>2.67258456671899</v>
      </c>
    </row>
    <row r="416" spans="52:54" x14ac:dyDescent="0.25">
      <c r="AZ416">
        <v>216</v>
      </c>
      <c r="BA416">
        <v>2.225508220441196</v>
      </c>
      <c r="BB416">
        <v>-1.1255082204411959</v>
      </c>
    </row>
    <row r="417" spans="52:54" x14ac:dyDescent="0.25">
      <c r="AZ417">
        <v>217</v>
      </c>
      <c r="BA417">
        <v>4.1967187210214876</v>
      </c>
      <c r="BB417">
        <v>-1.1967187210214876</v>
      </c>
    </row>
    <row r="418" spans="52:54" x14ac:dyDescent="0.25">
      <c r="AZ418">
        <v>218</v>
      </c>
      <c r="BA418">
        <v>2.1040026710072861</v>
      </c>
      <c r="BB418">
        <v>-0.60400267100728611</v>
      </c>
    </row>
    <row r="419" spans="52:54" x14ac:dyDescent="0.25">
      <c r="AZ419">
        <v>219</v>
      </c>
      <c r="BA419">
        <v>1.7469062089305281</v>
      </c>
      <c r="BB419">
        <v>-0.30690620893052811</v>
      </c>
    </row>
    <row r="420" spans="52:54" x14ac:dyDescent="0.25">
      <c r="AZ420">
        <v>220</v>
      </c>
      <c r="BA420">
        <v>4.3108893911399955</v>
      </c>
      <c r="BB420">
        <v>-1.2208893911399956</v>
      </c>
    </row>
    <row r="421" spans="52:54" x14ac:dyDescent="0.25">
      <c r="AZ421">
        <v>221</v>
      </c>
      <c r="BA421">
        <v>2.2720442027809087</v>
      </c>
      <c r="BB421">
        <v>-7.2044202780908506E-2</v>
      </c>
    </row>
    <row r="422" spans="52:54" x14ac:dyDescent="0.25">
      <c r="AZ422">
        <v>222</v>
      </c>
      <c r="BA422">
        <v>2.3889121358242109</v>
      </c>
      <c r="BB422">
        <v>1.0910878641757891</v>
      </c>
    </row>
    <row r="423" spans="52:54" x14ac:dyDescent="0.25">
      <c r="AZ423">
        <v>223</v>
      </c>
      <c r="BA423">
        <v>1.7544117020650689</v>
      </c>
      <c r="BB423">
        <v>0.16558829793493102</v>
      </c>
    </row>
    <row r="424" spans="52:54" x14ac:dyDescent="0.25">
      <c r="AZ424">
        <v>224</v>
      </c>
      <c r="BA424">
        <v>2.8119372621716625</v>
      </c>
      <c r="BB424">
        <v>0.18806273782833749</v>
      </c>
    </row>
    <row r="425" spans="52:54" x14ac:dyDescent="0.25">
      <c r="AZ425">
        <v>225</v>
      </c>
      <c r="BA425">
        <v>2.3889121358242109</v>
      </c>
      <c r="BB425">
        <v>-0.80891213582421084</v>
      </c>
    </row>
    <row r="426" spans="52:54" x14ac:dyDescent="0.25">
      <c r="AZ426">
        <v>226</v>
      </c>
      <c r="BA426">
        <v>2.653256270088824</v>
      </c>
      <c r="BB426">
        <v>-0.15325627008882403</v>
      </c>
    </row>
    <row r="427" spans="52:54" x14ac:dyDescent="0.25">
      <c r="AZ427">
        <v>227</v>
      </c>
      <c r="BA427">
        <v>1.9648741792890687</v>
      </c>
      <c r="BB427">
        <v>3.5125820710931288E-2</v>
      </c>
    </row>
    <row r="428" spans="52:54" x14ac:dyDescent="0.25">
      <c r="AZ428">
        <v>228</v>
      </c>
      <c r="BA428">
        <v>3.2969466297196117</v>
      </c>
      <c r="BB428">
        <v>-0.29694662971961172</v>
      </c>
    </row>
    <row r="429" spans="52:54" x14ac:dyDescent="0.25">
      <c r="AZ429">
        <v>229</v>
      </c>
      <c r="BA429">
        <v>2.260754105009811</v>
      </c>
      <c r="BB429">
        <v>0.4592458949901892</v>
      </c>
    </row>
    <row r="430" spans="52:54" x14ac:dyDescent="0.25">
      <c r="AZ430">
        <v>230</v>
      </c>
      <c r="BA430">
        <v>3.0806846828691725</v>
      </c>
      <c r="BB430">
        <v>-0.20068468286917263</v>
      </c>
    </row>
    <row r="431" spans="52:54" x14ac:dyDescent="0.25">
      <c r="AZ431">
        <v>231</v>
      </c>
      <c r="BA431">
        <v>3.6271449167308476</v>
      </c>
      <c r="BB431">
        <v>-1.6271449167308476</v>
      </c>
    </row>
    <row r="432" spans="52:54" x14ac:dyDescent="0.25">
      <c r="AZ432">
        <v>232</v>
      </c>
      <c r="BA432">
        <v>2.6698663821854409</v>
      </c>
      <c r="BB432">
        <v>0.33013361781455908</v>
      </c>
    </row>
    <row r="433" spans="52:54" x14ac:dyDescent="0.25">
      <c r="AZ433">
        <v>233</v>
      </c>
      <c r="BA433">
        <v>2.1058577175635289</v>
      </c>
      <c r="BB433">
        <v>1.2841422824364712</v>
      </c>
    </row>
    <row r="434" spans="52:54" x14ac:dyDescent="0.25">
      <c r="AZ434">
        <v>234</v>
      </c>
      <c r="BA434">
        <v>2.0279457622013273</v>
      </c>
      <c r="BB434">
        <v>-0.5579457622013273</v>
      </c>
    </row>
    <row r="435" spans="52:54" x14ac:dyDescent="0.25">
      <c r="AZ435">
        <v>235</v>
      </c>
      <c r="BA435">
        <v>2.469446842587137</v>
      </c>
      <c r="BB435">
        <v>0.53055315741286302</v>
      </c>
    </row>
    <row r="436" spans="52:54" x14ac:dyDescent="0.25">
      <c r="AZ436">
        <v>236</v>
      </c>
      <c r="BA436">
        <v>1.9630191327328257</v>
      </c>
      <c r="BB436">
        <v>-0.71301913273282569</v>
      </c>
    </row>
    <row r="437" spans="52:54" x14ac:dyDescent="0.25">
      <c r="AZ437">
        <v>237</v>
      </c>
      <c r="BA437">
        <v>2.1976825220975522</v>
      </c>
      <c r="BB437">
        <v>-1.1976825220975522</v>
      </c>
    </row>
    <row r="438" spans="52:54" x14ac:dyDescent="0.25">
      <c r="AZ438">
        <v>238</v>
      </c>
      <c r="BA438">
        <v>4.0740621137372441</v>
      </c>
      <c r="BB438">
        <v>-2.9040621137372442</v>
      </c>
    </row>
    <row r="439" spans="52:54" x14ac:dyDescent="0.25">
      <c r="AZ439">
        <v>239</v>
      </c>
      <c r="BA439">
        <v>4.53789826432204</v>
      </c>
      <c r="BB439">
        <v>0.13210173567795991</v>
      </c>
    </row>
    <row r="440" spans="52:54" x14ac:dyDescent="0.25">
      <c r="AZ440">
        <v>240</v>
      </c>
      <c r="BA440">
        <v>3.9071824351994544</v>
      </c>
      <c r="BB440">
        <v>2.0128175648005455</v>
      </c>
    </row>
    <row r="441" spans="52:54" x14ac:dyDescent="0.25">
      <c r="AZ441">
        <v>241</v>
      </c>
      <c r="BA441">
        <v>3.5500114615986256</v>
      </c>
      <c r="BB441">
        <v>-1.5500114615986256</v>
      </c>
    </row>
    <row r="442" spans="52:54" x14ac:dyDescent="0.25">
      <c r="AZ442">
        <v>242</v>
      </c>
      <c r="BA442">
        <v>3.131698463165852</v>
      </c>
      <c r="BB442">
        <v>-1.131698463165852</v>
      </c>
    </row>
    <row r="443" spans="52:54" ht="15.75" thickBot="1" x14ac:dyDescent="0.3">
      <c r="AZ443" s="6">
        <v>243</v>
      </c>
      <c r="BA443" s="6">
        <v>2.5603630998948663</v>
      </c>
      <c r="BB443" s="6">
        <v>-0.81036309989486632</v>
      </c>
    </row>
  </sheetData>
  <phoneticPr fontId="2" type="noConversion"/>
  <conditionalFormatting sqref="M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8:Y28">
    <cfRule type="colorScale" priority="8">
      <colorScale>
        <cfvo type="num" val="-1"/>
        <cfvo type="num" val="0"/>
        <cfvo type="num" val="1"/>
        <color rgb="FFFF7C80"/>
        <color theme="7" tint="0.79998168889431442"/>
        <color rgb="FF00B050"/>
      </colorScale>
    </cfRule>
  </conditionalFormatting>
  <conditionalFormatting sqref="X29:Y38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BD58-808A-4151-B492-92888ADAFE60}">
  <dimension ref="A1:AB245"/>
  <sheetViews>
    <sheetView topLeftCell="L2" workbookViewId="0">
      <selection activeCell="W11" sqref="W11"/>
    </sheetView>
  </sheetViews>
  <sheetFormatPr defaultRowHeight="15" x14ac:dyDescent="0.25"/>
  <cols>
    <col min="1" max="1" width="11.140625" customWidth="1"/>
    <col min="2" max="2" width="15.140625" customWidth="1"/>
    <col min="4" max="4" width="9.42578125" customWidth="1"/>
    <col min="6" max="6" width="13.5703125" customWidth="1"/>
    <col min="8" max="8" width="11.28515625" customWidth="1"/>
    <col min="9" max="9" width="7.28515625" customWidth="1"/>
    <col min="17" max="17" width="13.140625" customWidth="1"/>
    <col min="18" max="18" width="9.85546875" customWidth="1"/>
    <col min="19" max="19" width="12" customWidth="1"/>
  </cols>
  <sheetData>
    <row r="1" spans="1:26" ht="15.75" thickBot="1" x14ac:dyDescent="0.3">
      <c r="A1" t="s">
        <v>26</v>
      </c>
      <c r="B1" t="s">
        <v>62</v>
      </c>
      <c r="C1" t="s">
        <v>9</v>
      </c>
      <c r="D1" t="s">
        <v>21</v>
      </c>
      <c r="E1" t="s">
        <v>23</v>
      </c>
      <c r="F1" t="s">
        <v>61</v>
      </c>
      <c r="G1" t="s">
        <v>4</v>
      </c>
      <c r="H1" s="2" t="s">
        <v>5</v>
      </c>
      <c r="I1" s="2" t="s">
        <v>6</v>
      </c>
      <c r="Q1" t="s">
        <v>72</v>
      </c>
    </row>
    <row r="2" spans="1:26" x14ac:dyDescent="0.25">
      <c r="A2">
        <f>IF(Table1[[#This Row],[sex]]="Male",1,0)</f>
        <v>0</v>
      </c>
      <c r="B2">
        <f>IF(Table1[[#This Row],[smoker]]="No",0,1)</f>
        <v>0</v>
      </c>
      <c r="C2">
        <f>IF(Table1[[#This Row],[day]]="Sun",1,0)</f>
        <v>1</v>
      </c>
      <c r="D2">
        <f>IF(Table1[[#This Row],[day]]="Sat",1,0)</f>
        <v>0</v>
      </c>
      <c r="E2">
        <f>IF(Table1[[#This Row],[day]]="Thur",1,0)</f>
        <v>0</v>
      </c>
      <c r="F2">
        <f>IF(Table1[[#This Row],[time]]="Lunch",0,1)</f>
        <v>1</v>
      </c>
      <c r="G2">
        <v>2</v>
      </c>
      <c r="H2" s="2">
        <v>16.989999999999998</v>
      </c>
      <c r="I2" s="2">
        <v>1.01</v>
      </c>
      <c r="Q2" s="12"/>
      <c r="R2" s="12" t="s">
        <v>26</v>
      </c>
      <c r="S2" s="12" t="s">
        <v>62</v>
      </c>
      <c r="T2" s="12" t="s">
        <v>9</v>
      </c>
      <c r="U2" s="12" t="s">
        <v>21</v>
      </c>
      <c r="V2" s="12" t="s">
        <v>23</v>
      </c>
      <c r="W2" s="12" t="s">
        <v>61</v>
      </c>
      <c r="X2" s="12" t="s">
        <v>4</v>
      </c>
      <c r="Y2" s="12" t="s">
        <v>5</v>
      </c>
      <c r="Z2" s="12" t="s">
        <v>6</v>
      </c>
    </row>
    <row r="3" spans="1:26" x14ac:dyDescent="0.25">
      <c r="A3">
        <f>IF(Table1[[#This Row],[sex]]="Male",1,0)</f>
        <v>1</v>
      </c>
      <c r="B3">
        <f>IF(Table1[[#This Row],[smoker]]="No",0,1)</f>
        <v>0</v>
      </c>
      <c r="C3">
        <f>IF(Tip_Table!C3="Sun",1,0)</f>
        <v>1</v>
      </c>
      <c r="D3">
        <f>IF(Table1[[#This Row],[day]]="Sat",1,0)</f>
        <v>0</v>
      </c>
      <c r="E3">
        <f>IF(Table1[[#This Row],[day]]="Thur",1,0)</f>
        <v>0</v>
      </c>
      <c r="F3">
        <f>IF(Table1[[#This Row],[time]]="Lunch",0,1)</f>
        <v>1</v>
      </c>
      <c r="G3">
        <v>3</v>
      </c>
      <c r="H3" s="2">
        <v>10.34</v>
      </c>
      <c r="I3" s="2">
        <v>1.66</v>
      </c>
      <c r="Q3" s="10" t="s">
        <v>26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>
        <f>IF(Table1[[#This Row],[sex]]="Male",1,0)</f>
        <v>1</v>
      </c>
      <c r="B4">
        <f>IF(Table1[[#This Row],[smoker]]="No",0,1)</f>
        <v>0</v>
      </c>
      <c r="C4">
        <f>IF(Tip_Table!C4="Sun",1,0)</f>
        <v>1</v>
      </c>
      <c r="D4">
        <f>IF(Table1[[#This Row],[day]]="Sat",1,0)</f>
        <v>0</v>
      </c>
      <c r="E4">
        <f>IF(Table1[[#This Row],[day]]="Thur",1,0)</f>
        <v>0</v>
      </c>
      <c r="F4">
        <f>IF(Table1[[#This Row],[time]]="Lunch",0,1)</f>
        <v>1</v>
      </c>
      <c r="G4">
        <v>3</v>
      </c>
      <c r="H4" s="2">
        <v>21.01</v>
      </c>
      <c r="I4" s="2">
        <v>3.5</v>
      </c>
      <c r="Q4" s="10" t="s">
        <v>62</v>
      </c>
      <c r="R4" s="10">
        <v>9.9301879660361556E-3</v>
      </c>
      <c r="S4" s="10">
        <v>1</v>
      </c>
      <c r="T4" s="10"/>
      <c r="U4" s="10"/>
      <c r="V4" s="10"/>
      <c r="W4" s="10"/>
      <c r="X4" s="10"/>
      <c r="Y4" s="10"/>
      <c r="Z4" s="10"/>
    </row>
    <row r="5" spans="1:26" x14ac:dyDescent="0.25">
      <c r="A5">
        <f>IF(Table1[[#This Row],[sex]]="Male",1,0)</f>
        <v>1</v>
      </c>
      <c r="B5">
        <f>IF(Table1[[#This Row],[smoker]]="No",0,1)</f>
        <v>0</v>
      </c>
      <c r="C5">
        <f>IF(Tip_Table!C5="Sun",1,0)</f>
        <v>1</v>
      </c>
      <c r="D5">
        <f>IF(Table1[[#This Row],[day]]="Sat",1,0)</f>
        <v>0</v>
      </c>
      <c r="E5">
        <f>IF(Table1[[#This Row],[day]]="Thur",1,0)</f>
        <v>0</v>
      </c>
      <c r="F5">
        <f>IF(Table1[[#This Row],[time]]="Lunch",0,1)</f>
        <v>1</v>
      </c>
      <c r="G5">
        <v>2</v>
      </c>
      <c r="H5" s="2">
        <v>23.68</v>
      </c>
      <c r="I5" s="2">
        <v>3.31</v>
      </c>
      <c r="Q5" s="10" t="s">
        <v>9</v>
      </c>
      <c r="R5" s="10">
        <v>0.16515495427572438</v>
      </c>
      <c r="S5" s="10">
        <v>-0.17886122255687062</v>
      </c>
      <c r="T5" s="10">
        <v>1</v>
      </c>
      <c r="U5" s="10"/>
      <c r="V5" s="10"/>
      <c r="W5" s="10"/>
      <c r="X5" s="10"/>
      <c r="Y5" s="10"/>
      <c r="Z5" s="10"/>
    </row>
    <row r="6" spans="1:26" x14ac:dyDescent="0.25">
      <c r="A6">
        <f>IF(Table1[[#This Row],[sex]]="Male",1,0)</f>
        <v>0</v>
      </c>
      <c r="B6">
        <f>IF(Table1[[#This Row],[smoker]]="No",0,1)</f>
        <v>0</v>
      </c>
      <c r="C6">
        <f>IF(Tip_Table!C6="Sun",1,0)</f>
        <v>1</v>
      </c>
      <c r="D6">
        <f>IF(Table1[[#This Row],[day]]="Sat",1,0)</f>
        <v>0</v>
      </c>
      <c r="E6">
        <f>IF(Table1[[#This Row],[day]]="Thur",1,0)</f>
        <v>0</v>
      </c>
      <c r="F6">
        <f>IF(Table1[[#This Row],[time]]="Lunch",0,1)</f>
        <v>1</v>
      </c>
      <c r="G6">
        <v>4</v>
      </c>
      <c r="H6" s="2">
        <v>24.59</v>
      </c>
      <c r="I6" s="2">
        <v>3.61</v>
      </c>
      <c r="Q6" s="10" t="s">
        <v>21</v>
      </c>
      <c r="R6" s="10">
        <v>5.0085119758678978E-2</v>
      </c>
      <c r="S6" s="10">
        <v>0.16036626035312082</v>
      </c>
      <c r="T6" s="10">
        <v>-0.50378576014358001</v>
      </c>
      <c r="U6" s="10">
        <v>1</v>
      </c>
      <c r="V6" s="10"/>
      <c r="W6" s="10"/>
      <c r="X6" s="10"/>
      <c r="Y6" s="10"/>
      <c r="Z6" s="10"/>
    </row>
    <row r="7" spans="1:26" x14ac:dyDescent="0.25">
      <c r="A7">
        <f>IF(Table1[[#This Row],[sex]]="Male",1,0)</f>
        <v>1</v>
      </c>
      <c r="B7">
        <f>IF(Table1[[#This Row],[smoker]]="No",0,1)</f>
        <v>0</v>
      </c>
      <c r="C7">
        <f>IF(Tip_Table!C7="Sun",1,0)</f>
        <v>1</v>
      </c>
      <c r="D7">
        <f>IF(Table1[[#This Row],[day]]="Sat",1,0)</f>
        <v>0</v>
      </c>
      <c r="E7">
        <f>IF(Table1[[#This Row],[day]]="Thur",1,0)</f>
        <v>0</v>
      </c>
      <c r="F7">
        <f>IF(Table1[[#This Row],[time]]="Lunch",0,1)</f>
        <v>1</v>
      </c>
      <c r="G7">
        <v>4</v>
      </c>
      <c r="H7" s="2">
        <v>25.29</v>
      </c>
      <c r="I7" s="2">
        <v>4.71</v>
      </c>
      <c r="Q7" s="10" t="s">
        <v>23</v>
      </c>
      <c r="R7" s="10">
        <v>-0.18679553941574925</v>
      </c>
      <c r="S7" s="10">
        <v>-0.13882071044611</v>
      </c>
      <c r="T7" s="10">
        <v>-0.39055102691698595</v>
      </c>
      <c r="U7" s="10">
        <v>-0.43234112732932012</v>
      </c>
      <c r="V7" s="10">
        <v>1</v>
      </c>
      <c r="W7" s="10"/>
      <c r="X7" s="10"/>
      <c r="Y7" s="10"/>
      <c r="Z7" s="10"/>
    </row>
    <row r="8" spans="1:26" x14ac:dyDescent="0.25">
      <c r="A8">
        <f>IF(Table1[[#This Row],[sex]]="Male",1,0)</f>
        <v>1</v>
      </c>
      <c r="B8">
        <f>IF(Table1[[#This Row],[smoker]]="No",0,1)</f>
        <v>0</v>
      </c>
      <c r="C8">
        <f>IF(Tip_Table!C8="Sun",1,0)</f>
        <v>1</v>
      </c>
      <c r="D8">
        <f>IF(Table1[[#This Row],[day]]="Sat",1,0)</f>
        <v>0</v>
      </c>
      <c r="E8">
        <f>IF(Table1[[#This Row],[day]]="Thur",1,0)</f>
        <v>0</v>
      </c>
      <c r="F8">
        <f>IF(Table1[[#This Row],[time]]="Lunch",0,1)</f>
        <v>1</v>
      </c>
      <c r="G8">
        <v>2</v>
      </c>
      <c r="H8" s="2">
        <v>8.77</v>
      </c>
      <c r="I8" s="2">
        <v>2</v>
      </c>
      <c r="Q8" s="10" t="s">
        <v>61</v>
      </c>
      <c r="R8" s="10">
        <v>0.19812862318292873</v>
      </c>
      <c r="S8" s="10">
        <v>6.3911230776324296E-2</v>
      </c>
      <c r="T8" s="10">
        <v>0.416226405037461</v>
      </c>
      <c r="U8" s="10">
        <v>0.46076384588889019</v>
      </c>
      <c r="V8" s="10">
        <v>-0.91707599589620703</v>
      </c>
      <c r="W8" s="10">
        <v>1</v>
      </c>
      <c r="X8" s="10"/>
      <c r="Y8" s="10"/>
      <c r="Z8" s="10"/>
    </row>
    <row r="9" spans="1:26" x14ac:dyDescent="0.25">
      <c r="A9">
        <f>IF(Table1[[#This Row],[sex]]="Male",1,0)</f>
        <v>1</v>
      </c>
      <c r="B9">
        <f>IF(Table1[[#This Row],[smoker]]="No",0,1)</f>
        <v>0</v>
      </c>
      <c r="C9">
        <f>IF(Tip_Table!C9="Sun",1,0)</f>
        <v>1</v>
      </c>
      <c r="D9">
        <f>IF(Table1[[#This Row],[day]]="Sat",1,0)</f>
        <v>0</v>
      </c>
      <c r="E9">
        <f>IF(Table1[[#This Row],[day]]="Thur",1,0)</f>
        <v>0</v>
      </c>
      <c r="F9">
        <f>IF(Table1[[#This Row],[time]]="Lunch",0,1)</f>
        <v>1</v>
      </c>
      <c r="G9">
        <v>4</v>
      </c>
      <c r="H9" s="2">
        <v>26.88</v>
      </c>
      <c r="I9" s="2">
        <v>3.12</v>
      </c>
      <c r="Q9" s="10" t="s">
        <v>4</v>
      </c>
      <c r="R9" s="10">
        <v>9.2303194928678958E-2</v>
      </c>
      <c r="S9" s="10">
        <v>-0.11271007710881087</v>
      </c>
      <c r="T9" s="10">
        <v>0.19171283613071702</v>
      </c>
      <c r="U9" s="10">
        <v>-5.2072207452555891E-2</v>
      </c>
      <c r="V9" s="10">
        <v>-7.8820243150983987E-2</v>
      </c>
      <c r="W9" s="10">
        <v>9.0355782058116757E-2</v>
      </c>
      <c r="X9" s="10">
        <v>1</v>
      </c>
      <c r="Y9" s="10"/>
      <c r="Z9" s="10"/>
    </row>
    <row r="10" spans="1:26" x14ac:dyDescent="0.25">
      <c r="A10">
        <f>IF(Table1[[#This Row],[sex]]="Male",1,0)</f>
        <v>1</v>
      </c>
      <c r="B10">
        <f>IF(Table1[[#This Row],[smoker]]="No",0,1)</f>
        <v>0</v>
      </c>
      <c r="C10">
        <f>IF(Tip_Table!C10="Sun",1,0)</f>
        <v>1</v>
      </c>
      <c r="D10">
        <f>IF(Table1[[#This Row],[day]]="Sat",1,0)</f>
        <v>0</v>
      </c>
      <c r="E10">
        <f>IF(Table1[[#This Row],[day]]="Thur",1,0)</f>
        <v>0</v>
      </c>
      <c r="F10">
        <f>IF(Table1[[#This Row],[time]]="Lunch",0,1)</f>
        <v>1</v>
      </c>
      <c r="G10">
        <v>2</v>
      </c>
      <c r="H10" s="2">
        <v>15.04</v>
      </c>
      <c r="I10" s="2">
        <v>1.96</v>
      </c>
      <c r="Q10" s="10" t="s">
        <v>5</v>
      </c>
      <c r="R10" s="10">
        <v>0.13058292008957023</v>
      </c>
      <c r="S10" s="10">
        <v>0.10086491858485559</v>
      </c>
      <c r="T10" s="10">
        <v>0.1227567211954165</v>
      </c>
      <c r="U10" s="10">
        <v>3.4001582069961518E-2</v>
      </c>
      <c r="V10" s="10">
        <v>-0.13677696385882404</v>
      </c>
      <c r="W10" s="10">
        <v>0.16022151616258601</v>
      </c>
      <c r="X10" s="10">
        <v>0.59849501941701944</v>
      </c>
      <c r="Y10" s="10">
        <v>1</v>
      </c>
      <c r="Z10" s="10"/>
    </row>
    <row r="11" spans="1:26" ht="15.75" thickBot="1" x14ac:dyDescent="0.3">
      <c r="A11">
        <f>IF(Table1[[#This Row],[sex]]="Male",1,0)</f>
        <v>1</v>
      </c>
      <c r="B11">
        <f>IF(Table1[[#This Row],[smoker]]="No",0,1)</f>
        <v>0</v>
      </c>
      <c r="C11">
        <f>IF(Tip_Table!C11="Sun",1,0)</f>
        <v>1</v>
      </c>
      <c r="D11">
        <f>IF(Table1[[#This Row],[day]]="Sat",1,0)</f>
        <v>0</v>
      </c>
      <c r="E11">
        <f>IF(Table1[[#This Row],[day]]="Thur",1,0)</f>
        <v>0</v>
      </c>
      <c r="F11">
        <f>IF(Table1[[#This Row],[time]]="Lunch",0,1)</f>
        <v>1</v>
      </c>
      <c r="G11">
        <v>2</v>
      </c>
      <c r="H11" s="2">
        <v>14.78</v>
      </c>
      <c r="I11" s="2">
        <v>3.23</v>
      </c>
      <c r="Q11" s="11" t="s">
        <v>6</v>
      </c>
      <c r="R11" s="11">
        <v>6.7120396092915799E-2</v>
      </c>
      <c r="S11" s="11">
        <v>5.5671597103960899E-2</v>
      </c>
      <c r="T11" s="11">
        <v>0.12523405875356</v>
      </c>
      <c r="U11" s="11">
        <v>-3.6992837740370302E-4</v>
      </c>
      <c r="V11" s="11">
        <v>-0.106624130832931</v>
      </c>
      <c r="W11" s="11">
        <v>0.1165665571138</v>
      </c>
      <c r="X11" s="11">
        <v>0.489664938134943</v>
      </c>
      <c r="Y11" s="11">
        <v>0.67575251897493804</v>
      </c>
      <c r="Z11" s="11">
        <v>1</v>
      </c>
    </row>
    <row r="12" spans="1:26" x14ac:dyDescent="0.25">
      <c r="A12">
        <f>IF(Table1[[#This Row],[sex]]="Male",1,0)</f>
        <v>1</v>
      </c>
      <c r="B12">
        <f>IF(Table1[[#This Row],[smoker]]="No",0,1)</f>
        <v>0</v>
      </c>
      <c r="C12">
        <f>IF(Tip_Table!C12="Sun",1,0)</f>
        <v>1</v>
      </c>
      <c r="D12">
        <f>IF(Table1[[#This Row],[day]]="Sat",1,0)</f>
        <v>0</v>
      </c>
      <c r="E12">
        <f>IF(Table1[[#This Row],[day]]="Thur",1,0)</f>
        <v>0</v>
      </c>
      <c r="F12">
        <f>IF(Table1[[#This Row],[time]]="Lunch",0,1)</f>
        <v>1</v>
      </c>
      <c r="G12">
        <v>2</v>
      </c>
      <c r="H12" s="2">
        <v>10.27</v>
      </c>
      <c r="I12" s="2">
        <v>1.71</v>
      </c>
    </row>
    <row r="13" spans="1:26" ht="15.75" thickBot="1" x14ac:dyDescent="0.3">
      <c r="A13">
        <f>IF(Table1[[#This Row],[sex]]="Male",1,0)</f>
        <v>0</v>
      </c>
      <c r="B13">
        <f>IF(Table1[[#This Row],[smoker]]="No",0,1)</f>
        <v>0</v>
      </c>
      <c r="C13">
        <f>IF(Tip_Table!C13="Sun",1,0)</f>
        <v>1</v>
      </c>
      <c r="D13">
        <f>IF(Table1[[#This Row],[day]]="Sat",1,0)</f>
        <v>0</v>
      </c>
      <c r="E13">
        <f>IF(Table1[[#This Row],[day]]="Thur",1,0)</f>
        <v>0</v>
      </c>
      <c r="F13">
        <f>IF(Table1[[#This Row],[time]]="Lunch",0,1)</f>
        <v>1</v>
      </c>
      <c r="G13">
        <v>4</v>
      </c>
      <c r="H13" s="2">
        <v>35.26</v>
      </c>
      <c r="I13" s="2">
        <v>5</v>
      </c>
      <c r="Q13" s="13" t="s">
        <v>73</v>
      </c>
    </row>
    <row r="14" spans="1:26" x14ac:dyDescent="0.25">
      <c r="A14">
        <f>IF(Table1[[#This Row],[sex]]="Male",1,0)</f>
        <v>1</v>
      </c>
      <c r="B14">
        <f>IF(Table1[[#This Row],[smoker]]="No",0,1)</f>
        <v>0</v>
      </c>
      <c r="C14">
        <f>IF(Tip_Table!C14="Sun",1,0)</f>
        <v>1</v>
      </c>
      <c r="D14">
        <f>IF(Table1[[#This Row],[day]]="Sat",1,0)</f>
        <v>0</v>
      </c>
      <c r="E14">
        <f>IF(Table1[[#This Row],[day]]="Thur",1,0)</f>
        <v>0</v>
      </c>
      <c r="F14">
        <f>IF(Table1[[#This Row],[time]]="Lunch",0,1)</f>
        <v>1</v>
      </c>
      <c r="G14">
        <v>2</v>
      </c>
      <c r="H14" s="2">
        <v>15.42</v>
      </c>
      <c r="I14" s="2">
        <v>1.57</v>
      </c>
      <c r="Q14" s="12"/>
      <c r="R14" s="12" t="s">
        <v>26</v>
      </c>
      <c r="S14" s="12" t="s">
        <v>62</v>
      </c>
      <c r="T14" s="12" t="s">
        <v>9</v>
      </c>
      <c r="U14" s="12" t="s">
        <v>21</v>
      </c>
      <c r="V14" s="12" t="s">
        <v>23</v>
      </c>
      <c r="W14" s="12" t="s">
        <v>61</v>
      </c>
      <c r="X14" s="12" t="s">
        <v>4</v>
      </c>
      <c r="Y14" s="12" t="s">
        <v>5</v>
      </c>
      <c r="Z14" s="12" t="s">
        <v>6</v>
      </c>
    </row>
    <row r="15" spans="1:26" x14ac:dyDescent="0.25">
      <c r="A15">
        <f>IF(Table1[[#This Row],[sex]]="Male",1,0)</f>
        <v>1</v>
      </c>
      <c r="B15">
        <f>IF(Table1[[#This Row],[smoker]]="No",0,1)</f>
        <v>0</v>
      </c>
      <c r="C15">
        <f>IF(Tip_Table!C15="Sun",1,0)</f>
        <v>1</v>
      </c>
      <c r="D15">
        <f>IF(Table1[[#This Row],[day]]="Sat",1,0)</f>
        <v>0</v>
      </c>
      <c r="E15">
        <f>IF(Table1[[#This Row],[day]]="Thur",1,0)</f>
        <v>0</v>
      </c>
      <c r="F15">
        <f>IF(Table1[[#This Row],[time]]="Lunch",0,1)</f>
        <v>1</v>
      </c>
      <c r="G15">
        <v>4</v>
      </c>
      <c r="H15" s="2">
        <v>18.43</v>
      </c>
      <c r="I15" s="2">
        <v>3</v>
      </c>
      <c r="Q15" s="10" t="s">
        <v>26</v>
      </c>
      <c r="R15" s="10">
        <f>VARP(Cov_Cor!$A$2:$A$244)</f>
        <v>0.22865755558942574</v>
      </c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>
        <f>IF(Table1[[#This Row],[sex]]="Male",1,0)</f>
        <v>0</v>
      </c>
      <c r="B16">
        <f>IF(Table1[[#This Row],[smoker]]="No",0,1)</f>
        <v>0</v>
      </c>
      <c r="C16">
        <f>IF(Tip_Table!C16="Sun",1,0)</f>
        <v>1</v>
      </c>
      <c r="D16">
        <f>IF(Table1[[#This Row],[day]]="Sat",1,0)</f>
        <v>0</v>
      </c>
      <c r="E16">
        <f>IF(Table1[[#This Row],[day]]="Thur",1,0)</f>
        <v>0</v>
      </c>
      <c r="F16">
        <f>IF(Table1[[#This Row],[time]]="Lunch",0,1)</f>
        <v>1</v>
      </c>
      <c r="G16">
        <v>2</v>
      </c>
      <c r="H16" s="2">
        <v>14.83</v>
      </c>
      <c r="I16" s="2">
        <v>3.02</v>
      </c>
      <c r="Q16" s="10" t="s">
        <v>62</v>
      </c>
      <c r="R16" s="10">
        <v>2.3031719419465118E-3</v>
      </c>
      <c r="S16" s="10">
        <f>VARP(Cov_Cor!$B$2:$B$244)</f>
        <v>0.23526223983471353</v>
      </c>
      <c r="T16" s="10"/>
      <c r="U16" s="10"/>
      <c r="V16" s="10"/>
      <c r="W16" s="10"/>
      <c r="X16" s="10"/>
      <c r="Y16" s="10"/>
      <c r="Z16" s="10"/>
    </row>
    <row r="17" spans="1:28" x14ac:dyDescent="0.25">
      <c r="A17">
        <f>IF(Table1[[#This Row],[sex]]="Male",1,0)</f>
        <v>1</v>
      </c>
      <c r="B17">
        <f>IF(Table1[[#This Row],[smoker]]="No",0,1)</f>
        <v>0</v>
      </c>
      <c r="C17">
        <f>IF(Tip_Table!C17="Sun",1,0)</f>
        <v>1</v>
      </c>
      <c r="D17">
        <f>IF(Table1[[#This Row],[day]]="Sat",1,0)</f>
        <v>0</v>
      </c>
      <c r="E17">
        <f>IF(Table1[[#This Row],[day]]="Thur",1,0)</f>
        <v>0</v>
      </c>
      <c r="F17">
        <f>IF(Table1[[#This Row],[time]]="Lunch",0,1)</f>
        <v>1</v>
      </c>
      <c r="G17">
        <v>2</v>
      </c>
      <c r="H17" s="2">
        <v>21.58</v>
      </c>
      <c r="I17" s="2">
        <v>3.92</v>
      </c>
      <c r="Q17" s="10" t="s">
        <v>9</v>
      </c>
      <c r="R17" s="10">
        <v>3.6613659841826213E-2</v>
      </c>
      <c r="S17" s="10">
        <v>-4.0220833545021886E-2</v>
      </c>
      <c r="T17" s="10">
        <f>VARP(Cov_Cor!$C$2:$C$244)</f>
        <v>0.2149401344645972</v>
      </c>
      <c r="U17" s="10"/>
      <c r="V17" s="10"/>
      <c r="W17" s="10"/>
      <c r="X17" s="10"/>
      <c r="Y17" s="10"/>
      <c r="Z17" s="10"/>
    </row>
    <row r="18" spans="1:28" x14ac:dyDescent="0.25">
      <c r="A18">
        <f>IF(Table1[[#This Row],[sex]]="Male",1,0)</f>
        <v>0</v>
      </c>
      <c r="B18">
        <f>IF(Table1[[#This Row],[smoker]]="No",0,1)</f>
        <v>0</v>
      </c>
      <c r="C18">
        <f>IF(Tip_Table!C18="Sun",1,0)</f>
        <v>1</v>
      </c>
      <c r="D18">
        <f>IF(Table1[[#This Row],[day]]="Sat",1,0)</f>
        <v>0</v>
      </c>
      <c r="E18">
        <f>IF(Table1[[#This Row],[day]]="Thur",1,0)</f>
        <v>0</v>
      </c>
      <c r="F18">
        <f>IF(Table1[[#This Row],[time]]="Lunch",0,1)</f>
        <v>1</v>
      </c>
      <c r="G18">
        <v>3</v>
      </c>
      <c r="H18" s="2">
        <v>10.33</v>
      </c>
      <c r="I18" s="2">
        <v>1.67</v>
      </c>
      <c r="Q18" s="10" t="s">
        <v>21</v>
      </c>
      <c r="R18" s="10">
        <v>1.1481989534115731E-2</v>
      </c>
      <c r="S18" s="10">
        <v>3.7291063354163427E-2</v>
      </c>
      <c r="T18" s="10">
        <v>-0.11197480058934116</v>
      </c>
      <c r="U18" s="10">
        <f>VARP(Cov_Cor!$D$2:$D$244)</f>
        <v>0.22984301173601585</v>
      </c>
      <c r="V18" s="10"/>
      <c r="W18" s="10"/>
      <c r="X18" s="10"/>
      <c r="Y18" s="10"/>
      <c r="Z18" s="10"/>
    </row>
    <row r="19" spans="1:28" x14ac:dyDescent="0.25">
      <c r="A19">
        <f>IF(Table1[[#This Row],[sex]]="Male",1,0)</f>
        <v>1</v>
      </c>
      <c r="B19">
        <f>IF(Table1[[#This Row],[smoker]]="No",0,1)</f>
        <v>0</v>
      </c>
      <c r="C19">
        <f>IF(Tip_Table!C19="Sun",1,0)</f>
        <v>1</v>
      </c>
      <c r="D19">
        <f>IF(Table1[[#This Row],[day]]="Sat",1,0)</f>
        <v>0</v>
      </c>
      <c r="E19">
        <f>IF(Table1[[#This Row],[day]]="Thur",1,0)</f>
        <v>0</v>
      </c>
      <c r="F19">
        <f>IF(Table1[[#This Row],[time]]="Lunch",0,1)</f>
        <v>1</v>
      </c>
      <c r="G19">
        <v>3</v>
      </c>
      <c r="H19" s="2">
        <v>16.29</v>
      </c>
      <c r="I19" s="2">
        <v>3.71</v>
      </c>
      <c r="Q19" s="10" t="s">
        <v>23</v>
      </c>
      <c r="R19" s="10">
        <v>-3.8730545817880095E-2</v>
      </c>
      <c r="S19" s="10">
        <v>-2.9196091381733815E-2</v>
      </c>
      <c r="T19" s="10">
        <v>-7.8511067079882785E-2</v>
      </c>
      <c r="U19" s="10">
        <v>-8.987451099933931E-2</v>
      </c>
      <c r="V19" s="10">
        <f>VARP(Cov_Cor!$E$2:$E$244)</f>
        <v>0.18801334484919305</v>
      </c>
      <c r="W19" s="10"/>
      <c r="X19" s="10"/>
      <c r="Y19" s="10"/>
      <c r="Z19" s="10"/>
    </row>
    <row r="20" spans="1:28" x14ac:dyDescent="0.25">
      <c r="A20">
        <f>IF(Table1[[#This Row],[sex]]="Male",1,0)</f>
        <v>0</v>
      </c>
      <c r="B20">
        <f>IF(Table1[[#This Row],[smoker]]="No",0,1)</f>
        <v>0</v>
      </c>
      <c r="C20">
        <f>IF(Tip_Table!C20="Sun",1,0)</f>
        <v>1</v>
      </c>
      <c r="D20">
        <f>IF(Table1[[#This Row],[day]]="Sat",1,0)</f>
        <v>0</v>
      </c>
      <c r="E20">
        <f>IF(Table1[[#This Row],[day]]="Thur",1,0)</f>
        <v>0</v>
      </c>
      <c r="F20">
        <f>IF(Table1[[#This Row],[time]]="Lunch",0,1)</f>
        <v>1</v>
      </c>
      <c r="G20">
        <v>3</v>
      </c>
      <c r="H20" s="2">
        <v>16.97</v>
      </c>
      <c r="I20" s="2">
        <v>3.5</v>
      </c>
      <c r="Q20" s="10" t="s">
        <v>61</v>
      </c>
      <c r="R20" s="10">
        <v>4.233771952107579E-2</v>
      </c>
      <c r="S20" s="10">
        <v>1.385290182729587E-2</v>
      </c>
      <c r="T20" s="10">
        <v>8.6233467120527235E-2</v>
      </c>
      <c r="U20" s="10">
        <v>9.8714626835340089E-2</v>
      </c>
      <c r="V20" s="10">
        <v>-0.17769987637385906</v>
      </c>
      <c r="W20" s="10">
        <f>VARP(Cov_Cor!$F$2:$F$244)</f>
        <v>0.19969855543700993</v>
      </c>
      <c r="X20" s="10"/>
      <c r="Y20" s="10"/>
      <c r="Z20" s="10"/>
      <c r="AB20" t="s">
        <v>74</v>
      </c>
    </row>
    <row r="21" spans="1:28" x14ac:dyDescent="0.25">
      <c r="A21">
        <f>IF(Table1[[#This Row],[sex]]="Male",1,0)</f>
        <v>1</v>
      </c>
      <c r="B21">
        <f>IF(Table1[[#This Row],[smoker]]="No",0,1)</f>
        <v>0</v>
      </c>
      <c r="C21">
        <f>IF(Tip_Table!C21="Sun",1,0)</f>
        <v>0</v>
      </c>
      <c r="D21">
        <f>IF(Table1[[#This Row],[day]]="Sat",1,0)</f>
        <v>1</v>
      </c>
      <c r="E21">
        <f>IF(Table1[[#This Row],[day]]="Thur",1,0)</f>
        <v>0</v>
      </c>
      <c r="F21">
        <f>IF(Table1[[#This Row],[time]]="Lunch",0,1)</f>
        <v>1</v>
      </c>
      <c r="G21">
        <v>3</v>
      </c>
      <c r="H21" s="2">
        <v>20.65</v>
      </c>
      <c r="I21" s="2">
        <v>3.35</v>
      </c>
      <c r="Q21" s="10" t="s">
        <v>4</v>
      </c>
      <c r="R21" s="10">
        <v>4.1948212501481848E-2</v>
      </c>
      <c r="S21" s="10">
        <v>-5.1956849396264243E-2</v>
      </c>
      <c r="T21" s="10">
        <v>8.4472217988450407E-2</v>
      </c>
      <c r="U21" s="10">
        <v>-2.3726058019610786E-2</v>
      </c>
      <c r="V21" s="10">
        <v>-3.2481498416569297E-2</v>
      </c>
      <c r="W21" s="10">
        <v>3.8374908973902999E-2</v>
      </c>
      <c r="X21" s="10">
        <f>VARP(Cov_Cor!$G$2:$G$244)</f>
        <v>0.90324984335043779</v>
      </c>
      <c r="Y21" s="10"/>
      <c r="Z21" s="10"/>
    </row>
    <row r="22" spans="1:28" x14ac:dyDescent="0.25">
      <c r="A22">
        <f>IF(Table1[[#This Row],[sex]]="Male",1,0)</f>
        <v>1</v>
      </c>
      <c r="B22">
        <f>IF(Table1[[#This Row],[smoker]]="No",0,1)</f>
        <v>0</v>
      </c>
      <c r="C22">
        <f>IF(Tip_Table!C22="Sun",1,0)</f>
        <v>0</v>
      </c>
      <c r="D22">
        <f>IF(Table1[[#This Row],[day]]="Sat",1,0)</f>
        <v>1</v>
      </c>
      <c r="E22">
        <f>IF(Table1[[#This Row],[day]]="Thur",1,0)</f>
        <v>0</v>
      </c>
      <c r="F22">
        <f>IF(Table1[[#This Row],[time]]="Lunch",0,1)</f>
        <v>1</v>
      </c>
      <c r="G22">
        <v>2</v>
      </c>
      <c r="H22" s="2">
        <v>17.920000000000002</v>
      </c>
      <c r="I22" s="2">
        <v>4.08</v>
      </c>
      <c r="Q22" s="10" t="s">
        <v>5</v>
      </c>
      <c r="R22" s="10">
        <v>0.55587274975020728</v>
      </c>
      <c r="S22" s="10">
        <v>0.4355243949939881</v>
      </c>
      <c r="T22" s="10">
        <v>0.50664092533319782</v>
      </c>
      <c r="U22" s="10">
        <v>0.14511456586902396</v>
      </c>
      <c r="V22" s="10">
        <v>-0.52796304763840252</v>
      </c>
      <c r="W22" s="10">
        <v>0.63738894816169656</v>
      </c>
      <c r="X22" s="10">
        <v>5.0636154718962265</v>
      </c>
      <c r="Y22" s="10">
        <f>VARP(Cov_Cor!$H$2:$H$244)</f>
        <v>79.248757194871814</v>
      </c>
      <c r="Z22" s="10"/>
    </row>
    <row r="23" spans="1:28" ht="15.75" thickBot="1" x14ac:dyDescent="0.3">
      <c r="A23">
        <f>IF(Table1[[#This Row],[sex]]="Male",1,0)</f>
        <v>0</v>
      </c>
      <c r="B23">
        <f>IF(Table1[[#This Row],[smoker]]="No",0,1)</f>
        <v>0</v>
      </c>
      <c r="C23">
        <f>IF(Tip_Table!C23="Sun",1,0)</f>
        <v>0</v>
      </c>
      <c r="D23">
        <f>IF(Table1[[#This Row],[day]]="Sat",1,0)</f>
        <v>1</v>
      </c>
      <c r="E23">
        <f>IF(Table1[[#This Row],[day]]="Thur",1,0)</f>
        <v>0</v>
      </c>
      <c r="F23">
        <f>IF(Table1[[#This Row],[time]]="Lunch",0,1)</f>
        <v>1</v>
      </c>
      <c r="G23">
        <v>2</v>
      </c>
      <c r="H23" s="2">
        <v>20.29</v>
      </c>
      <c r="I23" s="2">
        <v>2.75</v>
      </c>
      <c r="Q23" s="11" t="s">
        <v>6</v>
      </c>
      <c r="R23" s="11">
        <v>4.4408880760046746E-2</v>
      </c>
      <c r="S23" s="11">
        <v>3.7362190722958905E-2</v>
      </c>
      <c r="T23" s="11">
        <v>8.0334806685972648E-2</v>
      </c>
      <c r="U23" s="11">
        <v>-2.4538942234415741E-4</v>
      </c>
      <c r="V23" s="11">
        <v>-6.396941523141797E-2</v>
      </c>
      <c r="W23" s="11">
        <v>7.207488695828887E-2</v>
      </c>
      <c r="X23" s="11">
        <v>0.64391048112584437</v>
      </c>
      <c r="Y23" s="11">
        <v>8.323508784230043</v>
      </c>
      <c r="Z23" s="11">
        <f>VARP(Cov_Cor!$I$2:$I$244)</f>
        <v>1.9144546258192359</v>
      </c>
    </row>
    <row r="24" spans="1:28" x14ac:dyDescent="0.25">
      <c r="A24">
        <f>IF(Table1[[#This Row],[sex]]="Male",1,0)</f>
        <v>0</v>
      </c>
      <c r="B24">
        <f>IF(Table1[[#This Row],[smoker]]="No",0,1)</f>
        <v>0</v>
      </c>
      <c r="C24">
        <f>IF(Tip_Table!C24="Sun",1,0)</f>
        <v>0</v>
      </c>
      <c r="D24">
        <f>IF(Table1[[#This Row],[day]]="Sat",1,0)</f>
        <v>1</v>
      </c>
      <c r="E24">
        <f>IF(Table1[[#This Row],[day]]="Thur",1,0)</f>
        <v>0</v>
      </c>
      <c r="F24">
        <f>IF(Table1[[#This Row],[time]]="Lunch",0,1)</f>
        <v>1</v>
      </c>
      <c r="G24">
        <v>2</v>
      </c>
      <c r="H24" s="2">
        <v>15.77</v>
      </c>
      <c r="I24" s="2">
        <v>2.23</v>
      </c>
    </row>
    <row r="25" spans="1:28" x14ac:dyDescent="0.25">
      <c r="A25">
        <f>IF(Table1[[#This Row],[sex]]="Male",1,0)</f>
        <v>1</v>
      </c>
      <c r="B25">
        <f>IF(Table1[[#This Row],[smoker]]="No",0,1)</f>
        <v>0</v>
      </c>
      <c r="C25">
        <f>IF(Tip_Table!C25="Sun",1,0)</f>
        <v>0</v>
      </c>
      <c r="D25">
        <f>IF(Table1[[#This Row],[day]]="Sat",1,0)</f>
        <v>1</v>
      </c>
      <c r="E25">
        <f>IF(Table1[[#This Row],[day]]="Thur",1,0)</f>
        <v>0</v>
      </c>
      <c r="F25">
        <f>IF(Table1[[#This Row],[time]]="Lunch",0,1)</f>
        <v>1</v>
      </c>
      <c r="G25">
        <v>4</v>
      </c>
      <c r="H25" s="2">
        <v>39.42</v>
      </c>
      <c r="I25" s="2">
        <v>7.58</v>
      </c>
    </row>
    <row r="26" spans="1:28" x14ac:dyDescent="0.25">
      <c r="A26">
        <f>IF(Table1[[#This Row],[sex]]="Male",1,0)</f>
        <v>1</v>
      </c>
      <c r="B26">
        <f>IF(Table1[[#This Row],[smoker]]="No",0,1)</f>
        <v>0</v>
      </c>
      <c r="C26">
        <f>IF(Tip_Table!C26="Sun",1,0)</f>
        <v>0</v>
      </c>
      <c r="D26">
        <f>IF(Table1[[#This Row],[day]]="Sat",1,0)</f>
        <v>1</v>
      </c>
      <c r="E26">
        <f>IF(Table1[[#This Row],[day]]="Thur",1,0)</f>
        <v>0</v>
      </c>
      <c r="F26">
        <f>IF(Table1[[#This Row],[time]]="Lunch",0,1)</f>
        <v>1</v>
      </c>
      <c r="G26">
        <v>2</v>
      </c>
      <c r="H26" s="2">
        <v>19.82</v>
      </c>
      <c r="I26" s="2">
        <v>3.18</v>
      </c>
    </row>
    <row r="27" spans="1:28" x14ac:dyDescent="0.25">
      <c r="A27">
        <f>IF(Table1[[#This Row],[sex]]="Male",1,0)</f>
        <v>1</v>
      </c>
      <c r="B27">
        <f>IF(Table1[[#This Row],[smoker]]="No",0,1)</f>
        <v>0</v>
      </c>
      <c r="C27">
        <f>IF(Tip_Table!C27="Sun",1,0)</f>
        <v>0</v>
      </c>
      <c r="D27">
        <f>IF(Table1[[#This Row],[day]]="Sat",1,0)</f>
        <v>1</v>
      </c>
      <c r="E27">
        <f>IF(Table1[[#This Row],[day]]="Thur",1,0)</f>
        <v>0</v>
      </c>
      <c r="F27">
        <f>IF(Table1[[#This Row],[time]]="Lunch",0,1)</f>
        <v>1</v>
      </c>
      <c r="G27">
        <v>4</v>
      </c>
      <c r="H27" s="2">
        <v>17.809999999999999</v>
      </c>
      <c r="I27" s="2">
        <v>2.34</v>
      </c>
    </row>
    <row r="28" spans="1:28" x14ac:dyDescent="0.25">
      <c r="A28">
        <f>IF(Table1[[#This Row],[sex]]="Male",1,0)</f>
        <v>1</v>
      </c>
      <c r="B28">
        <f>IF(Table1[[#This Row],[smoker]]="No",0,1)</f>
        <v>0</v>
      </c>
      <c r="C28">
        <f>IF(Tip_Table!C28="Sun",1,0)</f>
        <v>0</v>
      </c>
      <c r="D28">
        <f>IF(Table1[[#This Row],[day]]="Sat",1,0)</f>
        <v>1</v>
      </c>
      <c r="E28">
        <f>IF(Table1[[#This Row],[day]]="Thur",1,0)</f>
        <v>0</v>
      </c>
      <c r="F28">
        <f>IF(Table1[[#This Row],[time]]="Lunch",0,1)</f>
        <v>1</v>
      </c>
      <c r="G28">
        <v>2</v>
      </c>
      <c r="H28" s="2">
        <v>13.37</v>
      </c>
      <c r="I28" s="2">
        <v>2</v>
      </c>
    </row>
    <row r="29" spans="1:28" x14ac:dyDescent="0.25">
      <c r="A29">
        <f>IF(Table1[[#This Row],[sex]]="Male",1,0)</f>
        <v>1</v>
      </c>
      <c r="B29">
        <f>IF(Table1[[#This Row],[smoker]]="No",0,1)</f>
        <v>0</v>
      </c>
      <c r="C29">
        <f>IF(Tip_Table!C29="Sun",1,0)</f>
        <v>0</v>
      </c>
      <c r="D29">
        <f>IF(Table1[[#This Row],[day]]="Sat",1,0)</f>
        <v>1</v>
      </c>
      <c r="E29">
        <f>IF(Table1[[#This Row],[day]]="Thur",1,0)</f>
        <v>0</v>
      </c>
      <c r="F29">
        <f>IF(Table1[[#This Row],[time]]="Lunch",0,1)</f>
        <v>1</v>
      </c>
      <c r="G29">
        <v>2</v>
      </c>
      <c r="H29" s="2">
        <v>12.69</v>
      </c>
      <c r="I29" s="2">
        <v>2</v>
      </c>
    </row>
    <row r="30" spans="1:28" x14ac:dyDescent="0.25">
      <c r="A30">
        <f>IF(Table1[[#This Row],[sex]]="Male",1,0)</f>
        <v>1</v>
      </c>
      <c r="B30">
        <f>IF(Table1[[#This Row],[smoker]]="No",0,1)</f>
        <v>0</v>
      </c>
      <c r="C30">
        <f>IF(Tip_Table!C30="Sun",1,0)</f>
        <v>0</v>
      </c>
      <c r="D30">
        <f>IF(Table1[[#This Row],[day]]="Sat",1,0)</f>
        <v>1</v>
      </c>
      <c r="E30">
        <f>IF(Table1[[#This Row],[day]]="Thur",1,0)</f>
        <v>0</v>
      </c>
      <c r="F30">
        <f>IF(Table1[[#This Row],[time]]="Lunch",0,1)</f>
        <v>1</v>
      </c>
      <c r="G30">
        <v>2</v>
      </c>
      <c r="H30" s="2">
        <v>21.7</v>
      </c>
      <c r="I30" s="2">
        <v>4.3</v>
      </c>
    </row>
    <row r="31" spans="1:28" x14ac:dyDescent="0.25">
      <c r="A31">
        <f>IF(Table1[[#This Row],[sex]]="Male",1,0)</f>
        <v>0</v>
      </c>
      <c r="B31">
        <f>IF(Table1[[#This Row],[smoker]]="No",0,1)</f>
        <v>0</v>
      </c>
      <c r="C31">
        <f>IF(Tip_Table!C31="Sun",1,0)</f>
        <v>0</v>
      </c>
      <c r="D31">
        <f>IF(Table1[[#This Row],[day]]="Sat",1,0)</f>
        <v>1</v>
      </c>
      <c r="E31">
        <f>IF(Table1[[#This Row],[day]]="Thur",1,0)</f>
        <v>0</v>
      </c>
      <c r="F31">
        <f>IF(Table1[[#This Row],[time]]="Lunch",0,1)</f>
        <v>1</v>
      </c>
      <c r="G31">
        <v>2</v>
      </c>
      <c r="H31" s="2">
        <v>19.649999999999999</v>
      </c>
      <c r="I31" s="2">
        <v>3</v>
      </c>
    </row>
    <row r="32" spans="1:28" x14ac:dyDescent="0.25">
      <c r="A32">
        <f>IF(Table1[[#This Row],[sex]]="Male",1,0)</f>
        <v>1</v>
      </c>
      <c r="B32">
        <f>IF(Table1[[#This Row],[smoker]]="No",0,1)</f>
        <v>0</v>
      </c>
      <c r="C32">
        <f>IF(Tip_Table!C32="Sun",1,0)</f>
        <v>0</v>
      </c>
      <c r="D32">
        <f>IF(Table1[[#This Row],[day]]="Sat",1,0)</f>
        <v>1</v>
      </c>
      <c r="E32">
        <f>IF(Table1[[#This Row],[day]]="Thur",1,0)</f>
        <v>0</v>
      </c>
      <c r="F32">
        <f>IF(Table1[[#This Row],[time]]="Lunch",0,1)</f>
        <v>1</v>
      </c>
      <c r="G32">
        <v>2</v>
      </c>
      <c r="H32" s="2">
        <v>9.5500000000000007</v>
      </c>
      <c r="I32" s="2">
        <v>1.45</v>
      </c>
    </row>
    <row r="33" spans="1:9" x14ac:dyDescent="0.25">
      <c r="A33">
        <f>IF(Table1[[#This Row],[sex]]="Male",1,0)</f>
        <v>1</v>
      </c>
      <c r="B33">
        <f>IF(Table1[[#This Row],[smoker]]="No",0,1)</f>
        <v>0</v>
      </c>
      <c r="C33">
        <f>IF(Tip_Table!C33="Sun",1,0)</f>
        <v>0</v>
      </c>
      <c r="D33">
        <f>IF(Table1[[#This Row],[day]]="Sat",1,0)</f>
        <v>1</v>
      </c>
      <c r="E33">
        <f>IF(Table1[[#This Row],[day]]="Thur",1,0)</f>
        <v>0</v>
      </c>
      <c r="F33">
        <f>IF(Table1[[#This Row],[time]]="Lunch",0,1)</f>
        <v>1</v>
      </c>
      <c r="G33">
        <v>4</v>
      </c>
      <c r="H33" s="2">
        <v>18.350000000000001</v>
      </c>
      <c r="I33" s="2">
        <v>2.5</v>
      </c>
    </row>
    <row r="34" spans="1:9" x14ac:dyDescent="0.25">
      <c r="A34">
        <f>IF(Table1[[#This Row],[sex]]="Male",1,0)</f>
        <v>0</v>
      </c>
      <c r="B34">
        <f>IF(Table1[[#This Row],[smoker]]="No",0,1)</f>
        <v>0</v>
      </c>
      <c r="C34">
        <f>IF(Tip_Table!C34="Sun",1,0)</f>
        <v>0</v>
      </c>
      <c r="D34">
        <f>IF(Table1[[#This Row],[day]]="Sat",1,0)</f>
        <v>1</v>
      </c>
      <c r="E34">
        <f>IF(Table1[[#This Row],[day]]="Thur",1,0)</f>
        <v>0</v>
      </c>
      <c r="F34">
        <f>IF(Table1[[#This Row],[time]]="Lunch",0,1)</f>
        <v>1</v>
      </c>
      <c r="G34">
        <v>2</v>
      </c>
      <c r="H34" s="2">
        <v>15.06</v>
      </c>
      <c r="I34" s="2">
        <v>3</v>
      </c>
    </row>
    <row r="35" spans="1:9" x14ac:dyDescent="0.25">
      <c r="A35">
        <f>IF(Table1[[#This Row],[sex]]="Male",1,0)</f>
        <v>0</v>
      </c>
      <c r="B35">
        <f>IF(Table1[[#This Row],[smoker]]="No",0,1)</f>
        <v>0</v>
      </c>
      <c r="C35">
        <f>IF(Tip_Table!C35="Sun",1,0)</f>
        <v>0</v>
      </c>
      <c r="D35">
        <f>IF(Table1[[#This Row],[day]]="Sat",1,0)</f>
        <v>1</v>
      </c>
      <c r="E35">
        <f>IF(Table1[[#This Row],[day]]="Thur",1,0)</f>
        <v>0</v>
      </c>
      <c r="F35">
        <f>IF(Table1[[#This Row],[time]]="Lunch",0,1)</f>
        <v>1</v>
      </c>
      <c r="G35">
        <v>4</v>
      </c>
      <c r="H35" s="2">
        <v>20.69</v>
      </c>
      <c r="I35" s="2">
        <v>2.4500000000000002</v>
      </c>
    </row>
    <row r="36" spans="1:9" x14ac:dyDescent="0.25">
      <c r="A36">
        <f>IF(Table1[[#This Row],[sex]]="Male",1,0)</f>
        <v>1</v>
      </c>
      <c r="B36">
        <f>IF(Table1[[#This Row],[smoker]]="No",0,1)</f>
        <v>0</v>
      </c>
      <c r="C36">
        <f>IF(Tip_Table!C36="Sun",1,0)</f>
        <v>0</v>
      </c>
      <c r="D36">
        <f>IF(Table1[[#This Row],[day]]="Sat",1,0)</f>
        <v>1</v>
      </c>
      <c r="E36">
        <f>IF(Table1[[#This Row],[day]]="Thur",1,0)</f>
        <v>0</v>
      </c>
      <c r="F36">
        <f>IF(Table1[[#This Row],[time]]="Lunch",0,1)</f>
        <v>1</v>
      </c>
      <c r="G36">
        <v>2</v>
      </c>
      <c r="H36" s="2">
        <v>17.78</v>
      </c>
      <c r="I36" s="2">
        <v>3.27</v>
      </c>
    </row>
    <row r="37" spans="1:9" x14ac:dyDescent="0.25">
      <c r="A37">
        <f>IF(Table1[[#This Row],[sex]]="Male",1,0)</f>
        <v>1</v>
      </c>
      <c r="B37">
        <f>IF(Table1[[#This Row],[smoker]]="No",0,1)</f>
        <v>0</v>
      </c>
      <c r="C37">
        <f>IF(Tip_Table!C37="Sun",1,0)</f>
        <v>0</v>
      </c>
      <c r="D37">
        <f>IF(Table1[[#This Row],[day]]="Sat",1,0)</f>
        <v>1</v>
      </c>
      <c r="E37">
        <f>IF(Table1[[#This Row],[day]]="Thur",1,0)</f>
        <v>0</v>
      </c>
      <c r="F37">
        <f>IF(Table1[[#This Row],[time]]="Lunch",0,1)</f>
        <v>1</v>
      </c>
      <c r="G37">
        <v>3</v>
      </c>
      <c r="H37" s="2">
        <v>24.06</v>
      </c>
      <c r="I37" s="2">
        <v>3.6</v>
      </c>
    </row>
    <row r="38" spans="1:9" x14ac:dyDescent="0.25">
      <c r="A38">
        <f>IF(Table1[[#This Row],[sex]]="Male",1,0)</f>
        <v>1</v>
      </c>
      <c r="B38">
        <f>IF(Table1[[#This Row],[smoker]]="No",0,1)</f>
        <v>0</v>
      </c>
      <c r="C38">
        <f>IF(Tip_Table!C38="Sun",1,0)</f>
        <v>0</v>
      </c>
      <c r="D38">
        <f>IF(Table1[[#This Row],[day]]="Sat",1,0)</f>
        <v>1</v>
      </c>
      <c r="E38">
        <f>IF(Table1[[#This Row],[day]]="Thur",1,0)</f>
        <v>0</v>
      </c>
      <c r="F38">
        <f>IF(Table1[[#This Row],[time]]="Lunch",0,1)</f>
        <v>1</v>
      </c>
      <c r="G38">
        <v>3</v>
      </c>
      <c r="H38" s="2">
        <v>16.309999999999999</v>
      </c>
      <c r="I38" s="2">
        <v>2</v>
      </c>
    </row>
    <row r="39" spans="1:9" x14ac:dyDescent="0.25">
      <c r="A39">
        <f>IF(Table1[[#This Row],[sex]]="Male",1,0)</f>
        <v>0</v>
      </c>
      <c r="B39">
        <f>IF(Table1[[#This Row],[smoker]]="No",0,1)</f>
        <v>0</v>
      </c>
      <c r="C39">
        <f>IF(Tip_Table!C39="Sun",1,0)</f>
        <v>0</v>
      </c>
      <c r="D39">
        <f>IF(Table1[[#This Row],[day]]="Sat",1,0)</f>
        <v>1</v>
      </c>
      <c r="E39">
        <f>IF(Table1[[#This Row],[day]]="Thur",1,0)</f>
        <v>0</v>
      </c>
      <c r="F39">
        <f>IF(Table1[[#This Row],[time]]="Lunch",0,1)</f>
        <v>1</v>
      </c>
      <c r="G39">
        <v>3</v>
      </c>
      <c r="H39" s="2">
        <v>16.93</v>
      </c>
      <c r="I39" s="2">
        <v>3.07</v>
      </c>
    </row>
    <row r="40" spans="1:9" x14ac:dyDescent="0.25">
      <c r="A40">
        <f>IF(Table1[[#This Row],[sex]]="Male",1,0)</f>
        <v>1</v>
      </c>
      <c r="B40">
        <f>IF(Table1[[#This Row],[smoker]]="No",0,1)</f>
        <v>0</v>
      </c>
      <c r="C40">
        <f>IF(Tip_Table!C40="Sun",1,0)</f>
        <v>0</v>
      </c>
      <c r="D40">
        <f>IF(Table1[[#This Row],[day]]="Sat",1,0)</f>
        <v>1</v>
      </c>
      <c r="E40">
        <f>IF(Table1[[#This Row],[day]]="Thur",1,0)</f>
        <v>0</v>
      </c>
      <c r="F40">
        <f>IF(Table1[[#This Row],[time]]="Lunch",0,1)</f>
        <v>1</v>
      </c>
      <c r="G40">
        <v>3</v>
      </c>
      <c r="H40" s="2">
        <v>18.690000000000001</v>
      </c>
      <c r="I40" s="2">
        <v>2.31</v>
      </c>
    </row>
    <row r="41" spans="1:9" x14ac:dyDescent="0.25">
      <c r="A41">
        <f>IF(Table1[[#This Row],[sex]]="Male",1,0)</f>
        <v>1</v>
      </c>
      <c r="B41">
        <f>IF(Table1[[#This Row],[smoker]]="No",0,1)</f>
        <v>0</v>
      </c>
      <c r="C41">
        <f>IF(Tip_Table!C41="Sun",1,0)</f>
        <v>0</v>
      </c>
      <c r="D41">
        <f>IF(Table1[[#This Row],[day]]="Sat",1,0)</f>
        <v>1</v>
      </c>
      <c r="E41">
        <f>IF(Table1[[#This Row],[day]]="Thur",1,0)</f>
        <v>0</v>
      </c>
      <c r="F41">
        <f>IF(Table1[[#This Row],[time]]="Lunch",0,1)</f>
        <v>1</v>
      </c>
      <c r="G41">
        <v>3</v>
      </c>
      <c r="H41" s="2">
        <v>31.27</v>
      </c>
      <c r="I41" s="2">
        <v>5</v>
      </c>
    </row>
    <row r="42" spans="1:9" x14ac:dyDescent="0.25">
      <c r="A42">
        <f>IF(Table1[[#This Row],[sex]]="Male",1,0)</f>
        <v>1</v>
      </c>
      <c r="B42">
        <f>IF(Table1[[#This Row],[smoker]]="No",0,1)</f>
        <v>0</v>
      </c>
      <c r="C42">
        <f>IF(Tip_Table!C42="Sun",1,0)</f>
        <v>0</v>
      </c>
      <c r="D42">
        <f>IF(Table1[[#This Row],[day]]="Sat",1,0)</f>
        <v>1</v>
      </c>
      <c r="E42">
        <f>IF(Table1[[#This Row],[day]]="Thur",1,0)</f>
        <v>0</v>
      </c>
      <c r="F42">
        <f>IF(Table1[[#This Row],[time]]="Lunch",0,1)</f>
        <v>1</v>
      </c>
      <c r="G42">
        <v>3</v>
      </c>
      <c r="H42" s="2">
        <v>16.04</v>
      </c>
      <c r="I42" s="2">
        <v>2.2400000000000002</v>
      </c>
    </row>
    <row r="43" spans="1:9" x14ac:dyDescent="0.25">
      <c r="A43">
        <f>IF(Table1[[#This Row],[sex]]="Male",1,0)</f>
        <v>1</v>
      </c>
      <c r="B43">
        <f>IF(Table1[[#This Row],[smoker]]="No",0,1)</f>
        <v>0</v>
      </c>
      <c r="C43">
        <f>IF(Tip_Table!C43="Sun",1,0)</f>
        <v>1</v>
      </c>
      <c r="D43">
        <f>IF(Table1[[#This Row],[day]]="Sat",1,0)</f>
        <v>0</v>
      </c>
      <c r="E43">
        <f>IF(Table1[[#This Row],[day]]="Thur",1,0)</f>
        <v>0</v>
      </c>
      <c r="F43">
        <f>IF(Table1[[#This Row],[time]]="Lunch",0,1)</f>
        <v>1</v>
      </c>
      <c r="G43">
        <v>2</v>
      </c>
      <c r="H43" s="2">
        <v>17.46</v>
      </c>
      <c r="I43" s="2">
        <v>2.54</v>
      </c>
    </row>
    <row r="44" spans="1:9" x14ac:dyDescent="0.25">
      <c r="A44">
        <f>IF(Table1[[#This Row],[sex]]="Male",1,0)</f>
        <v>1</v>
      </c>
      <c r="B44">
        <f>IF(Table1[[#This Row],[smoker]]="No",0,1)</f>
        <v>0</v>
      </c>
      <c r="C44">
        <f>IF(Tip_Table!C44="Sun",1,0)</f>
        <v>1</v>
      </c>
      <c r="D44">
        <f>IF(Table1[[#This Row],[day]]="Sat",1,0)</f>
        <v>0</v>
      </c>
      <c r="E44">
        <f>IF(Table1[[#This Row],[day]]="Thur",1,0)</f>
        <v>0</v>
      </c>
      <c r="F44">
        <f>IF(Table1[[#This Row],[time]]="Lunch",0,1)</f>
        <v>1</v>
      </c>
      <c r="G44">
        <v>2</v>
      </c>
      <c r="H44" s="2">
        <v>13.94</v>
      </c>
      <c r="I44" s="2">
        <v>3.06</v>
      </c>
    </row>
    <row r="45" spans="1:9" x14ac:dyDescent="0.25">
      <c r="A45">
        <f>IF(Table1[[#This Row],[sex]]="Male",1,0)</f>
        <v>1</v>
      </c>
      <c r="B45">
        <f>IF(Table1[[#This Row],[smoker]]="No",0,1)</f>
        <v>0</v>
      </c>
      <c r="C45">
        <f>IF(Tip_Table!C45="Sun",1,0)</f>
        <v>1</v>
      </c>
      <c r="D45">
        <f>IF(Table1[[#This Row],[day]]="Sat",1,0)</f>
        <v>0</v>
      </c>
      <c r="E45">
        <f>IF(Table1[[#This Row],[day]]="Thur",1,0)</f>
        <v>0</v>
      </c>
      <c r="F45">
        <f>IF(Table1[[#This Row],[time]]="Lunch",0,1)</f>
        <v>1</v>
      </c>
      <c r="G45">
        <v>2</v>
      </c>
      <c r="H45" s="2">
        <v>9.68</v>
      </c>
      <c r="I45" s="2">
        <v>1.32</v>
      </c>
    </row>
    <row r="46" spans="1:9" x14ac:dyDescent="0.25">
      <c r="A46">
        <f>IF(Table1[[#This Row],[sex]]="Male",1,0)</f>
        <v>1</v>
      </c>
      <c r="B46">
        <f>IF(Table1[[#This Row],[smoker]]="No",0,1)</f>
        <v>0</v>
      </c>
      <c r="C46">
        <f>IF(Tip_Table!C46="Sun",1,0)</f>
        <v>1</v>
      </c>
      <c r="D46">
        <f>IF(Table1[[#This Row],[day]]="Sat",1,0)</f>
        <v>0</v>
      </c>
      <c r="E46">
        <f>IF(Table1[[#This Row],[day]]="Thur",1,0)</f>
        <v>0</v>
      </c>
      <c r="F46">
        <f>IF(Table1[[#This Row],[time]]="Lunch",0,1)</f>
        <v>1</v>
      </c>
      <c r="G46">
        <v>4</v>
      </c>
      <c r="H46" s="2">
        <v>30.4</v>
      </c>
      <c r="I46" s="2">
        <v>5.6</v>
      </c>
    </row>
    <row r="47" spans="1:9" x14ac:dyDescent="0.25">
      <c r="A47">
        <f>IF(Table1[[#This Row],[sex]]="Male",1,0)</f>
        <v>1</v>
      </c>
      <c r="B47">
        <f>IF(Table1[[#This Row],[smoker]]="No",0,1)</f>
        <v>0</v>
      </c>
      <c r="C47">
        <f>IF(Tip_Table!C47="Sun",1,0)</f>
        <v>1</v>
      </c>
      <c r="D47">
        <f>IF(Table1[[#This Row],[day]]="Sat",1,0)</f>
        <v>0</v>
      </c>
      <c r="E47">
        <f>IF(Table1[[#This Row],[day]]="Thur",1,0)</f>
        <v>0</v>
      </c>
      <c r="F47">
        <f>IF(Table1[[#This Row],[time]]="Lunch",0,1)</f>
        <v>1</v>
      </c>
      <c r="G47">
        <v>2</v>
      </c>
      <c r="H47" s="2">
        <v>18.29</v>
      </c>
      <c r="I47" s="2">
        <v>3</v>
      </c>
    </row>
    <row r="48" spans="1:9" x14ac:dyDescent="0.25">
      <c r="A48">
        <f>IF(Table1[[#This Row],[sex]]="Male",1,0)</f>
        <v>1</v>
      </c>
      <c r="B48">
        <f>IF(Table1[[#This Row],[smoker]]="No",0,1)</f>
        <v>0</v>
      </c>
      <c r="C48">
        <f>IF(Tip_Table!C48="Sun",1,0)</f>
        <v>1</v>
      </c>
      <c r="D48">
        <f>IF(Table1[[#This Row],[day]]="Sat",1,0)</f>
        <v>0</v>
      </c>
      <c r="E48">
        <f>IF(Table1[[#This Row],[day]]="Thur",1,0)</f>
        <v>0</v>
      </c>
      <c r="F48">
        <f>IF(Table1[[#This Row],[time]]="Lunch",0,1)</f>
        <v>1</v>
      </c>
      <c r="G48">
        <v>2</v>
      </c>
      <c r="H48" s="2">
        <v>22.23</v>
      </c>
      <c r="I48" s="2">
        <v>5</v>
      </c>
    </row>
    <row r="49" spans="1:9" x14ac:dyDescent="0.25">
      <c r="A49">
        <f>IF(Table1[[#This Row],[sex]]="Male",1,0)</f>
        <v>1</v>
      </c>
      <c r="B49">
        <f>IF(Table1[[#This Row],[smoker]]="No",0,1)</f>
        <v>0</v>
      </c>
      <c r="C49">
        <f>IF(Tip_Table!C49="Sun",1,0)</f>
        <v>1</v>
      </c>
      <c r="D49">
        <f>IF(Table1[[#This Row],[day]]="Sat",1,0)</f>
        <v>0</v>
      </c>
      <c r="E49">
        <f>IF(Table1[[#This Row],[day]]="Thur",1,0)</f>
        <v>0</v>
      </c>
      <c r="F49">
        <f>IF(Table1[[#This Row],[time]]="Lunch",0,1)</f>
        <v>1</v>
      </c>
      <c r="G49">
        <v>4</v>
      </c>
      <c r="H49" s="2">
        <v>32.4</v>
      </c>
      <c r="I49" s="2">
        <v>6</v>
      </c>
    </row>
    <row r="50" spans="1:9" x14ac:dyDescent="0.25">
      <c r="A50">
        <f>IF(Table1[[#This Row],[sex]]="Male",1,0)</f>
        <v>1</v>
      </c>
      <c r="B50">
        <f>IF(Table1[[#This Row],[smoker]]="No",0,1)</f>
        <v>0</v>
      </c>
      <c r="C50">
        <f>IF(Tip_Table!C50="Sun",1,0)</f>
        <v>1</v>
      </c>
      <c r="D50">
        <f>IF(Table1[[#This Row],[day]]="Sat",1,0)</f>
        <v>0</v>
      </c>
      <c r="E50">
        <f>IF(Table1[[#This Row],[day]]="Thur",1,0)</f>
        <v>0</v>
      </c>
      <c r="F50">
        <f>IF(Table1[[#This Row],[time]]="Lunch",0,1)</f>
        <v>1</v>
      </c>
      <c r="G50">
        <v>3</v>
      </c>
      <c r="H50" s="2">
        <v>28.55</v>
      </c>
      <c r="I50" s="2">
        <v>2.0499999999999998</v>
      </c>
    </row>
    <row r="51" spans="1:9" x14ac:dyDescent="0.25">
      <c r="A51">
        <f>IF(Table1[[#This Row],[sex]]="Male",1,0)</f>
        <v>1</v>
      </c>
      <c r="B51">
        <f>IF(Table1[[#This Row],[smoker]]="No",0,1)</f>
        <v>0</v>
      </c>
      <c r="C51">
        <f>IF(Tip_Table!C51="Sun",1,0)</f>
        <v>1</v>
      </c>
      <c r="D51">
        <f>IF(Table1[[#This Row],[day]]="Sat",1,0)</f>
        <v>0</v>
      </c>
      <c r="E51">
        <f>IF(Table1[[#This Row],[day]]="Thur",1,0)</f>
        <v>0</v>
      </c>
      <c r="F51">
        <f>IF(Table1[[#This Row],[time]]="Lunch",0,1)</f>
        <v>1</v>
      </c>
      <c r="G51">
        <v>2</v>
      </c>
      <c r="H51" s="2">
        <v>18.04</v>
      </c>
      <c r="I51" s="2">
        <v>3</v>
      </c>
    </row>
    <row r="52" spans="1:9" x14ac:dyDescent="0.25">
      <c r="A52">
        <f>IF(Table1[[#This Row],[sex]]="Male",1,0)</f>
        <v>1</v>
      </c>
      <c r="B52">
        <f>IF(Table1[[#This Row],[smoker]]="No",0,1)</f>
        <v>0</v>
      </c>
      <c r="C52">
        <f>IF(Tip_Table!C52="Sun",1,0)</f>
        <v>1</v>
      </c>
      <c r="D52">
        <f>IF(Table1[[#This Row],[day]]="Sat",1,0)</f>
        <v>0</v>
      </c>
      <c r="E52">
        <f>IF(Table1[[#This Row],[day]]="Thur",1,0)</f>
        <v>0</v>
      </c>
      <c r="F52">
        <f>IF(Table1[[#This Row],[time]]="Lunch",0,1)</f>
        <v>1</v>
      </c>
      <c r="G52">
        <v>2</v>
      </c>
      <c r="H52" s="2">
        <v>12.54</v>
      </c>
      <c r="I52" s="2">
        <v>2.5</v>
      </c>
    </row>
    <row r="53" spans="1:9" x14ac:dyDescent="0.25">
      <c r="A53">
        <f>IF(Table1[[#This Row],[sex]]="Male",1,0)</f>
        <v>0</v>
      </c>
      <c r="B53">
        <f>IF(Table1[[#This Row],[smoker]]="No",0,1)</f>
        <v>0</v>
      </c>
      <c r="C53">
        <f>IF(Tip_Table!C53="Sun",1,0)</f>
        <v>1</v>
      </c>
      <c r="D53">
        <f>IF(Table1[[#This Row],[day]]="Sat",1,0)</f>
        <v>0</v>
      </c>
      <c r="E53">
        <f>IF(Table1[[#This Row],[day]]="Thur",1,0)</f>
        <v>0</v>
      </c>
      <c r="F53">
        <f>IF(Table1[[#This Row],[time]]="Lunch",0,1)</f>
        <v>1</v>
      </c>
      <c r="G53">
        <v>2</v>
      </c>
      <c r="H53" s="2">
        <v>10.29</v>
      </c>
      <c r="I53" s="2">
        <v>2.6</v>
      </c>
    </row>
    <row r="54" spans="1:9" x14ac:dyDescent="0.25">
      <c r="A54">
        <f>IF(Table1[[#This Row],[sex]]="Male",1,0)</f>
        <v>0</v>
      </c>
      <c r="B54">
        <f>IF(Table1[[#This Row],[smoker]]="No",0,1)</f>
        <v>0</v>
      </c>
      <c r="C54">
        <f>IF(Tip_Table!C54="Sun",1,0)</f>
        <v>1</v>
      </c>
      <c r="D54">
        <f>IF(Table1[[#This Row],[day]]="Sat",1,0)</f>
        <v>0</v>
      </c>
      <c r="E54">
        <f>IF(Table1[[#This Row],[day]]="Thur",1,0)</f>
        <v>0</v>
      </c>
      <c r="F54">
        <f>IF(Table1[[#This Row],[time]]="Lunch",0,1)</f>
        <v>1</v>
      </c>
      <c r="G54">
        <v>4</v>
      </c>
      <c r="H54" s="2">
        <v>34.81</v>
      </c>
      <c r="I54" s="2">
        <v>5.2</v>
      </c>
    </row>
    <row r="55" spans="1:9" x14ac:dyDescent="0.25">
      <c r="A55">
        <f>IF(Table1[[#This Row],[sex]]="Male",1,0)</f>
        <v>1</v>
      </c>
      <c r="B55">
        <f>IF(Table1[[#This Row],[smoker]]="No",0,1)</f>
        <v>0</v>
      </c>
      <c r="C55">
        <f>IF(Tip_Table!C55="Sun",1,0)</f>
        <v>1</v>
      </c>
      <c r="D55">
        <f>IF(Table1[[#This Row],[day]]="Sat",1,0)</f>
        <v>0</v>
      </c>
      <c r="E55">
        <f>IF(Table1[[#This Row],[day]]="Thur",1,0)</f>
        <v>0</v>
      </c>
      <c r="F55">
        <f>IF(Table1[[#This Row],[time]]="Lunch",0,1)</f>
        <v>1</v>
      </c>
      <c r="G55">
        <v>2</v>
      </c>
      <c r="H55" s="2">
        <v>9.94</v>
      </c>
      <c r="I55" s="2">
        <v>1.56</v>
      </c>
    </row>
    <row r="56" spans="1:9" x14ac:dyDescent="0.25">
      <c r="A56">
        <f>IF(Table1[[#This Row],[sex]]="Male",1,0)</f>
        <v>1</v>
      </c>
      <c r="B56">
        <f>IF(Table1[[#This Row],[smoker]]="No",0,1)</f>
        <v>0</v>
      </c>
      <c r="C56">
        <f>IF(Tip_Table!C56="Sun",1,0)</f>
        <v>1</v>
      </c>
      <c r="D56">
        <f>IF(Table1[[#This Row],[day]]="Sat",1,0)</f>
        <v>0</v>
      </c>
      <c r="E56">
        <f>IF(Table1[[#This Row],[day]]="Thur",1,0)</f>
        <v>0</v>
      </c>
      <c r="F56">
        <f>IF(Table1[[#This Row],[time]]="Lunch",0,1)</f>
        <v>1</v>
      </c>
      <c r="G56">
        <v>4</v>
      </c>
      <c r="H56" s="2">
        <v>25.56</v>
      </c>
      <c r="I56" s="2">
        <v>4.34</v>
      </c>
    </row>
    <row r="57" spans="1:9" x14ac:dyDescent="0.25">
      <c r="A57">
        <f>IF(Table1[[#This Row],[sex]]="Male",1,0)</f>
        <v>1</v>
      </c>
      <c r="B57">
        <f>IF(Table1[[#This Row],[smoker]]="No",0,1)</f>
        <v>0</v>
      </c>
      <c r="C57">
        <f>IF(Tip_Table!C57="Sun",1,0)</f>
        <v>1</v>
      </c>
      <c r="D57">
        <f>IF(Table1[[#This Row],[day]]="Sat",1,0)</f>
        <v>0</v>
      </c>
      <c r="E57">
        <f>IF(Table1[[#This Row],[day]]="Thur",1,0)</f>
        <v>0</v>
      </c>
      <c r="F57">
        <f>IF(Table1[[#This Row],[time]]="Lunch",0,1)</f>
        <v>1</v>
      </c>
      <c r="G57">
        <v>2</v>
      </c>
      <c r="H57" s="2">
        <v>19.489999999999998</v>
      </c>
      <c r="I57" s="2">
        <v>3.51</v>
      </c>
    </row>
    <row r="58" spans="1:9" x14ac:dyDescent="0.25">
      <c r="A58">
        <f>IF(Table1[[#This Row],[sex]]="Male",1,0)</f>
        <v>1</v>
      </c>
      <c r="B58">
        <f>IF(Table1[[#This Row],[smoker]]="No",0,1)</f>
        <v>1</v>
      </c>
      <c r="C58">
        <f>IF(Tip_Table!C58="Sun",1,0)</f>
        <v>0</v>
      </c>
      <c r="D58">
        <f>IF(Table1[[#This Row],[day]]="Sat",1,0)</f>
        <v>1</v>
      </c>
      <c r="E58">
        <f>IF(Table1[[#This Row],[day]]="Thur",1,0)</f>
        <v>0</v>
      </c>
      <c r="F58">
        <f>IF(Table1[[#This Row],[time]]="Lunch",0,1)</f>
        <v>1</v>
      </c>
      <c r="G58">
        <v>4</v>
      </c>
      <c r="H58" s="2">
        <v>38.01</v>
      </c>
      <c r="I58" s="2">
        <v>3</v>
      </c>
    </row>
    <row r="59" spans="1:9" x14ac:dyDescent="0.25">
      <c r="A59">
        <f>IF(Table1[[#This Row],[sex]]="Male",1,0)</f>
        <v>0</v>
      </c>
      <c r="B59">
        <f>IF(Table1[[#This Row],[smoker]]="No",0,1)</f>
        <v>0</v>
      </c>
      <c r="C59">
        <f>IF(Tip_Table!C59="Sun",1,0)</f>
        <v>0</v>
      </c>
      <c r="D59">
        <f>IF(Table1[[#This Row],[day]]="Sat",1,0)</f>
        <v>1</v>
      </c>
      <c r="E59">
        <f>IF(Table1[[#This Row],[day]]="Thur",1,0)</f>
        <v>0</v>
      </c>
      <c r="F59">
        <f>IF(Table1[[#This Row],[time]]="Lunch",0,1)</f>
        <v>1</v>
      </c>
      <c r="G59">
        <v>2</v>
      </c>
      <c r="H59" s="2">
        <v>26.41</v>
      </c>
      <c r="I59" s="2">
        <v>1.5</v>
      </c>
    </row>
    <row r="60" spans="1:9" x14ac:dyDescent="0.25">
      <c r="A60">
        <f>IF(Table1[[#This Row],[sex]]="Male",1,0)</f>
        <v>1</v>
      </c>
      <c r="B60">
        <f>IF(Table1[[#This Row],[smoker]]="No",0,1)</f>
        <v>1</v>
      </c>
      <c r="C60">
        <f>IF(Tip_Table!C60="Sun",1,0)</f>
        <v>0</v>
      </c>
      <c r="D60">
        <f>IF(Table1[[#This Row],[day]]="Sat",1,0)</f>
        <v>1</v>
      </c>
      <c r="E60">
        <f>IF(Table1[[#This Row],[day]]="Thur",1,0)</f>
        <v>0</v>
      </c>
      <c r="F60">
        <f>IF(Table1[[#This Row],[time]]="Lunch",0,1)</f>
        <v>1</v>
      </c>
      <c r="G60">
        <v>2</v>
      </c>
      <c r="H60" s="2">
        <v>11.24</v>
      </c>
      <c r="I60" s="2">
        <v>1.76</v>
      </c>
    </row>
    <row r="61" spans="1:9" x14ac:dyDescent="0.25">
      <c r="A61">
        <f>IF(Table1[[#This Row],[sex]]="Male",1,0)</f>
        <v>1</v>
      </c>
      <c r="B61">
        <f>IF(Table1[[#This Row],[smoker]]="No",0,1)</f>
        <v>0</v>
      </c>
      <c r="C61">
        <f>IF(Tip_Table!C61="Sun",1,0)</f>
        <v>0</v>
      </c>
      <c r="D61">
        <f>IF(Table1[[#This Row],[day]]="Sat",1,0)</f>
        <v>1</v>
      </c>
      <c r="E61">
        <f>IF(Table1[[#This Row],[day]]="Thur",1,0)</f>
        <v>0</v>
      </c>
      <c r="F61">
        <f>IF(Table1[[#This Row],[time]]="Lunch",0,1)</f>
        <v>1</v>
      </c>
      <c r="G61">
        <v>4</v>
      </c>
      <c r="H61" s="2">
        <v>48.27</v>
      </c>
      <c r="I61" s="2">
        <v>6.73</v>
      </c>
    </row>
    <row r="62" spans="1:9" x14ac:dyDescent="0.25">
      <c r="A62">
        <f>IF(Table1[[#This Row],[sex]]="Male",1,0)</f>
        <v>1</v>
      </c>
      <c r="B62">
        <f>IF(Table1[[#This Row],[smoker]]="No",0,1)</f>
        <v>1</v>
      </c>
      <c r="C62">
        <f>IF(Tip_Table!C62="Sun",1,0)</f>
        <v>0</v>
      </c>
      <c r="D62">
        <f>IF(Table1[[#This Row],[day]]="Sat",1,0)</f>
        <v>1</v>
      </c>
      <c r="E62">
        <f>IF(Table1[[#This Row],[day]]="Thur",1,0)</f>
        <v>0</v>
      </c>
      <c r="F62">
        <f>IF(Table1[[#This Row],[time]]="Lunch",0,1)</f>
        <v>1</v>
      </c>
      <c r="G62">
        <v>2</v>
      </c>
      <c r="H62" s="2">
        <v>20.29</v>
      </c>
      <c r="I62" s="2">
        <v>3.21</v>
      </c>
    </row>
    <row r="63" spans="1:9" x14ac:dyDescent="0.25">
      <c r="A63">
        <f>IF(Table1[[#This Row],[sex]]="Male",1,0)</f>
        <v>1</v>
      </c>
      <c r="B63">
        <f>IF(Table1[[#This Row],[smoker]]="No",0,1)</f>
        <v>1</v>
      </c>
      <c r="C63">
        <f>IF(Tip_Table!C63="Sun",1,0)</f>
        <v>0</v>
      </c>
      <c r="D63">
        <f>IF(Table1[[#This Row],[day]]="Sat",1,0)</f>
        <v>1</v>
      </c>
      <c r="E63">
        <f>IF(Table1[[#This Row],[day]]="Thur",1,0)</f>
        <v>0</v>
      </c>
      <c r="F63">
        <f>IF(Table1[[#This Row],[time]]="Lunch",0,1)</f>
        <v>1</v>
      </c>
      <c r="G63">
        <v>2</v>
      </c>
      <c r="H63" s="2">
        <v>13.81</v>
      </c>
      <c r="I63" s="2">
        <v>2</v>
      </c>
    </row>
    <row r="64" spans="1:9" x14ac:dyDescent="0.25">
      <c r="A64">
        <f>IF(Table1[[#This Row],[sex]]="Male",1,0)</f>
        <v>1</v>
      </c>
      <c r="B64">
        <f>IF(Table1[[#This Row],[smoker]]="No",0,1)</f>
        <v>1</v>
      </c>
      <c r="C64">
        <f>IF(Tip_Table!C64="Sun",1,0)</f>
        <v>0</v>
      </c>
      <c r="D64">
        <f>IF(Table1[[#This Row],[day]]="Sat",1,0)</f>
        <v>1</v>
      </c>
      <c r="E64">
        <f>IF(Table1[[#This Row],[day]]="Thur",1,0)</f>
        <v>0</v>
      </c>
      <c r="F64">
        <f>IF(Table1[[#This Row],[time]]="Lunch",0,1)</f>
        <v>1</v>
      </c>
      <c r="G64">
        <v>2</v>
      </c>
      <c r="H64" s="2">
        <v>11.02</v>
      </c>
      <c r="I64" s="2">
        <v>1.98</v>
      </c>
    </row>
    <row r="65" spans="1:9" x14ac:dyDescent="0.25">
      <c r="A65">
        <f>IF(Table1[[#This Row],[sex]]="Male",1,0)</f>
        <v>1</v>
      </c>
      <c r="B65">
        <f>IF(Table1[[#This Row],[smoker]]="No",0,1)</f>
        <v>1</v>
      </c>
      <c r="C65">
        <f>IF(Tip_Table!C65="Sun",1,0)</f>
        <v>0</v>
      </c>
      <c r="D65">
        <f>IF(Table1[[#This Row],[day]]="Sat",1,0)</f>
        <v>1</v>
      </c>
      <c r="E65">
        <f>IF(Table1[[#This Row],[day]]="Thur",1,0)</f>
        <v>0</v>
      </c>
      <c r="F65">
        <f>IF(Table1[[#This Row],[time]]="Lunch",0,1)</f>
        <v>1</v>
      </c>
      <c r="G65">
        <v>4</v>
      </c>
      <c r="H65" s="2">
        <v>18.29</v>
      </c>
      <c r="I65" s="2">
        <v>3.76</v>
      </c>
    </row>
    <row r="66" spans="1:9" x14ac:dyDescent="0.25">
      <c r="A66">
        <f>IF(Table1[[#This Row],[sex]]="Male",1,0)</f>
        <v>1</v>
      </c>
      <c r="B66">
        <f>IF(Table1[[#This Row],[smoker]]="No",0,1)</f>
        <v>0</v>
      </c>
      <c r="C66">
        <f>IF(Tip_Table!C66="Sun",1,0)</f>
        <v>0</v>
      </c>
      <c r="D66">
        <f>IF(Table1[[#This Row],[day]]="Sat",1,0)</f>
        <v>1</v>
      </c>
      <c r="E66">
        <f>IF(Table1[[#This Row],[day]]="Thur",1,0)</f>
        <v>0</v>
      </c>
      <c r="F66">
        <f>IF(Table1[[#This Row],[time]]="Lunch",0,1)</f>
        <v>1</v>
      </c>
      <c r="G66">
        <v>3</v>
      </c>
      <c r="H66" s="2">
        <v>17.59</v>
      </c>
      <c r="I66" s="2">
        <v>2.64</v>
      </c>
    </row>
    <row r="67" spans="1:9" x14ac:dyDescent="0.25">
      <c r="A67">
        <f>IF(Table1[[#This Row],[sex]]="Male",1,0)</f>
        <v>1</v>
      </c>
      <c r="B67">
        <f>IF(Table1[[#This Row],[smoker]]="No",0,1)</f>
        <v>0</v>
      </c>
      <c r="C67">
        <f>IF(Tip_Table!C67="Sun",1,0)</f>
        <v>0</v>
      </c>
      <c r="D67">
        <f>IF(Table1[[#This Row],[day]]="Sat",1,0)</f>
        <v>1</v>
      </c>
      <c r="E67">
        <f>IF(Table1[[#This Row],[day]]="Thur",1,0)</f>
        <v>0</v>
      </c>
      <c r="F67">
        <f>IF(Table1[[#This Row],[time]]="Lunch",0,1)</f>
        <v>1</v>
      </c>
      <c r="G67">
        <v>3</v>
      </c>
      <c r="H67" s="2">
        <v>20.079999999999998</v>
      </c>
      <c r="I67" s="2">
        <v>3.15</v>
      </c>
    </row>
    <row r="68" spans="1:9" x14ac:dyDescent="0.25">
      <c r="A68">
        <f>IF(Table1[[#This Row],[sex]]="Male",1,0)</f>
        <v>0</v>
      </c>
      <c r="B68">
        <f>IF(Table1[[#This Row],[smoker]]="No",0,1)</f>
        <v>0</v>
      </c>
      <c r="C68">
        <f>IF(Tip_Table!C68="Sun",1,0)</f>
        <v>0</v>
      </c>
      <c r="D68">
        <f>IF(Table1[[#This Row],[day]]="Sat",1,0)</f>
        <v>1</v>
      </c>
      <c r="E68">
        <f>IF(Table1[[#This Row],[day]]="Thur",1,0)</f>
        <v>0</v>
      </c>
      <c r="F68">
        <f>IF(Table1[[#This Row],[time]]="Lunch",0,1)</f>
        <v>1</v>
      </c>
      <c r="G68">
        <v>2</v>
      </c>
      <c r="H68" s="2">
        <v>16.45</v>
      </c>
      <c r="I68" s="2">
        <v>2.4700000000000002</v>
      </c>
    </row>
    <row r="69" spans="1:9" x14ac:dyDescent="0.25">
      <c r="A69">
        <f>IF(Table1[[#This Row],[sex]]="Male",1,0)</f>
        <v>0</v>
      </c>
      <c r="B69">
        <f>IF(Table1[[#This Row],[smoker]]="No",0,1)</f>
        <v>1</v>
      </c>
      <c r="C69">
        <f>IF(Tip_Table!C69="Sun",1,0)</f>
        <v>0</v>
      </c>
      <c r="D69">
        <f>IF(Table1[[#This Row],[day]]="Sat",1,0)</f>
        <v>1</v>
      </c>
      <c r="E69">
        <f>IF(Table1[[#This Row],[day]]="Thur",1,0)</f>
        <v>0</v>
      </c>
      <c r="F69">
        <f>IF(Table1[[#This Row],[time]]="Lunch",0,1)</f>
        <v>1</v>
      </c>
      <c r="G69">
        <v>1</v>
      </c>
      <c r="H69" s="2">
        <v>3.07</v>
      </c>
      <c r="I69" s="2">
        <v>1</v>
      </c>
    </row>
    <row r="70" spans="1:9" x14ac:dyDescent="0.25">
      <c r="A70">
        <f>IF(Table1[[#This Row],[sex]]="Male",1,0)</f>
        <v>1</v>
      </c>
      <c r="B70">
        <f>IF(Table1[[#This Row],[smoker]]="No",0,1)</f>
        <v>0</v>
      </c>
      <c r="C70">
        <f>IF(Tip_Table!C70="Sun",1,0)</f>
        <v>0</v>
      </c>
      <c r="D70">
        <f>IF(Table1[[#This Row],[day]]="Sat",1,0)</f>
        <v>1</v>
      </c>
      <c r="E70">
        <f>IF(Table1[[#This Row],[day]]="Thur",1,0)</f>
        <v>0</v>
      </c>
      <c r="F70">
        <f>IF(Table1[[#This Row],[time]]="Lunch",0,1)</f>
        <v>1</v>
      </c>
      <c r="G70">
        <v>2</v>
      </c>
      <c r="H70" s="2">
        <v>20.23</v>
      </c>
      <c r="I70" s="2">
        <v>2.0099999999999998</v>
      </c>
    </row>
    <row r="71" spans="1:9" x14ac:dyDescent="0.25">
      <c r="A71">
        <f>IF(Table1[[#This Row],[sex]]="Male",1,0)</f>
        <v>1</v>
      </c>
      <c r="B71">
        <f>IF(Table1[[#This Row],[smoker]]="No",0,1)</f>
        <v>1</v>
      </c>
      <c r="C71">
        <f>IF(Tip_Table!C71="Sun",1,0)</f>
        <v>0</v>
      </c>
      <c r="D71">
        <f>IF(Table1[[#This Row],[day]]="Sat",1,0)</f>
        <v>1</v>
      </c>
      <c r="E71">
        <f>IF(Table1[[#This Row],[day]]="Thur",1,0)</f>
        <v>0</v>
      </c>
      <c r="F71">
        <f>IF(Table1[[#This Row],[time]]="Lunch",0,1)</f>
        <v>1</v>
      </c>
      <c r="G71">
        <v>2</v>
      </c>
      <c r="H71" s="2">
        <v>15.01</v>
      </c>
      <c r="I71" s="2">
        <v>2.09</v>
      </c>
    </row>
    <row r="72" spans="1:9" x14ac:dyDescent="0.25">
      <c r="A72">
        <f>IF(Table1[[#This Row],[sex]]="Male",1,0)</f>
        <v>1</v>
      </c>
      <c r="B72">
        <f>IF(Table1[[#This Row],[smoker]]="No",0,1)</f>
        <v>0</v>
      </c>
      <c r="C72">
        <f>IF(Tip_Table!C72="Sun",1,0)</f>
        <v>0</v>
      </c>
      <c r="D72">
        <f>IF(Table1[[#This Row],[day]]="Sat",1,0)</f>
        <v>1</v>
      </c>
      <c r="E72">
        <f>IF(Table1[[#This Row],[day]]="Thur",1,0)</f>
        <v>0</v>
      </c>
      <c r="F72">
        <f>IF(Table1[[#This Row],[time]]="Lunch",0,1)</f>
        <v>1</v>
      </c>
      <c r="G72">
        <v>2</v>
      </c>
      <c r="H72" s="2">
        <v>12.02</v>
      </c>
      <c r="I72" s="2">
        <v>1.97</v>
      </c>
    </row>
    <row r="73" spans="1:9" x14ac:dyDescent="0.25">
      <c r="A73">
        <f>IF(Table1[[#This Row],[sex]]="Male",1,0)</f>
        <v>0</v>
      </c>
      <c r="B73">
        <f>IF(Table1[[#This Row],[smoker]]="No",0,1)</f>
        <v>0</v>
      </c>
      <c r="C73">
        <f>IF(Tip_Table!C73="Sun",1,0)</f>
        <v>0</v>
      </c>
      <c r="D73">
        <f>IF(Table1[[#This Row],[day]]="Sat",1,0)</f>
        <v>1</v>
      </c>
      <c r="E73">
        <f>IF(Table1[[#This Row],[day]]="Thur",1,0)</f>
        <v>0</v>
      </c>
      <c r="F73">
        <f>IF(Table1[[#This Row],[time]]="Lunch",0,1)</f>
        <v>1</v>
      </c>
      <c r="G73">
        <v>3</v>
      </c>
      <c r="H73" s="2">
        <v>17.07</v>
      </c>
      <c r="I73" s="2">
        <v>3</v>
      </c>
    </row>
    <row r="74" spans="1:9" x14ac:dyDescent="0.25">
      <c r="A74">
        <f>IF(Table1[[#This Row],[sex]]="Male",1,0)</f>
        <v>0</v>
      </c>
      <c r="B74">
        <f>IF(Table1[[#This Row],[smoker]]="No",0,1)</f>
        <v>1</v>
      </c>
      <c r="C74">
        <f>IF(Tip_Table!C74="Sun",1,0)</f>
        <v>0</v>
      </c>
      <c r="D74">
        <f>IF(Table1[[#This Row],[day]]="Sat",1,0)</f>
        <v>1</v>
      </c>
      <c r="E74">
        <f>IF(Table1[[#This Row],[day]]="Thur",1,0)</f>
        <v>0</v>
      </c>
      <c r="F74">
        <f>IF(Table1[[#This Row],[time]]="Lunch",0,1)</f>
        <v>1</v>
      </c>
      <c r="G74">
        <v>2</v>
      </c>
      <c r="H74" s="2">
        <v>26.86</v>
      </c>
      <c r="I74" s="2">
        <v>3.14</v>
      </c>
    </row>
    <row r="75" spans="1:9" x14ac:dyDescent="0.25">
      <c r="A75">
        <f>IF(Table1[[#This Row],[sex]]="Male",1,0)</f>
        <v>0</v>
      </c>
      <c r="B75">
        <f>IF(Table1[[#This Row],[smoker]]="No",0,1)</f>
        <v>1</v>
      </c>
      <c r="C75">
        <f>IF(Tip_Table!C75="Sun",1,0)</f>
        <v>0</v>
      </c>
      <c r="D75">
        <f>IF(Table1[[#This Row],[day]]="Sat",1,0)</f>
        <v>1</v>
      </c>
      <c r="E75">
        <f>IF(Table1[[#This Row],[day]]="Thur",1,0)</f>
        <v>0</v>
      </c>
      <c r="F75">
        <f>IF(Table1[[#This Row],[time]]="Lunch",0,1)</f>
        <v>1</v>
      </c>
      <c r="G75">
        <v>2</v>
      </c>
      <c r="H75" s="2">
        <v>25.28</v>
      </c>
      <c r="I75" s="2">
        <v>5</v>
      </c>
    </row>
    <row r="76" spans="1:9" x14ac:dyDescent="0.25">
      <c r="A76">
        <f>IF(Table1[[#This Row],[sex]]="Male",1,0)</f>
        <v>0</v>
      </c>
      <c r="B76">
        <f>IF(Table1[[#This Row],[smoker]]="No",0,1)</f>
        <v>0</v>
      </c>
      <c r="C76">
        <f>IF(Tip_Table!C76="Sun",1,0)</f>
        <v>0</v>
      </c>
      <c r="D76">
        <f>IF(Table1[[#This Row],[day]]="Sat",1,0)</f>
        <v>1</v>
      </c>
      <c r="E76">
        <f>IF(Table1[[#This Row],[day]]="Thur",1,0)</f>
        <v>0</v>
      </c>
      <c r="F76">
        <f>IF(Table1[[#This Row],[time]]="Lunch",0,1)</f>
        <v>1</v>
      </c>
      <c r="G76">
        <v>2</v>
      </c>
      <c r="H76" s="2">
        <v>14.73</v>
      </c>
      <c r="I76" s="2">
        <v>2.2000000000000002</v>
      </c>
    </row>
    <row r="77" spans="1:9" x14ac:dyDescent="0.25">
      <c r="A77">
        <f>IF(Table1[[#This Row],[sex]]="Male",1,0)</f>
        <v>1</v>
      </c>
      <c r="B77">
        <f>IF(Table1[[#This Row],[smoker]]="No",0,1)</f>
        <v>0</v>
      </c>
      <c r="C77">
        <f>IF(Tip_Table!C77="Sun",1,0)</f>
        <v>0</v>
      </c>
      <c r="D77">
        <f>IF(Table1[[#This Row],[day]]="Sat",1,0)</f>
        <v>1</v>
      </c>
      <c r="E77">
        <f>IF(Table1[[#This Row],[day]]="Thur",1,0)</f>
        <v>0</v>
      </c>
      <c r="F77">
        <f>IF(Table1[[#This Row],[time]]="Lunch",0,1)</f>
        <v>1</v>
      </c>
      <c r="G77">
        <v>2</v>
      </c>
      <c r="H77" s="2">
        <v>10.51</v>
      </c>
      <c r="I77" s="2">
        <v>1.25</v>
      </c>
    </row>
    <row r="78" spans="1:9" x14ac:dyDescent="0.25">
      <c r="A78">
        <f>IF(Table1[[#This Row],[sex]]="Male",1,0)</f>
        <v>1</v>
      </c>
      <c r="B78">
        <f>IF(Table1[[#This Row],[smoker]]="No",0,1)</f>
        <v>1</v>
      </c>
      <c r="C78">
        <f>IF(Tip_Table!C78="Sun",1,0)</f>
        <v>0</v>
      </c>
      <c r="D78">
        <f>IF(Table1[[#This Row],[day]]="Sat",1,0)</f>
        <v>1</v>
      </c>
      <c r="E78">
        <f>IF(Table1[[#This Row],[day]]="Thur",1,0)</f>
        <v>0</v>
      </c>
      <c r="F78">
        <f>IF(Table1[[#This Row],[time]]="Lunch",0,1)</f>
        <v>1</v>
      </c>
      <c r="G78">
        <v>2</v>
      </c>
      <c r="H78" s="2">
        <v>17.920000000000002</v>
      </c>
      <c r="I78" s="2">
        <v>3.08</v>
      </c>
    </row>
    <row r="79" spans="1:9" x14ac:dyDescent="0.25">
      <c r="A79">
        <f>IF(Table1[[#This Row],[sex]]="Male",1,0)</f>
        <v>1</v>
      </c>
      <c r="B79">
        <f>IF(Table1[[#This Row],[smoker]]="No",0,1)</f>
        <v>0</v>
      </c>
      <c r="C79">
        <f>IF(Tip_Table!C79="Sun",1,0)</f>
        <v>0</v>
      </c>
      <c r="D79">
        <f>IF(Table1[[#This Row],[day]]="Sat",1,0)</f>
        <v>0</v>
      </c>
      <c r="E79">
        <f>IF(Table1[[#This Row],[day]]="Thur",1,0)</f>
        <v>1</v>
      </c>
      <c r="F79">
        <f>IF(Table1[[#This Row],[time]]="Lunch",0,1)</f>
        <v>0</v>
      </c>
      <c r="G79">
        <v>4</v>
      </c>
      <c r="H79" s="2">
        <v>27.2</v>
      </c>
      <c r="I79" s="2">
        <v>4</v>
      </c>
    </row>
    <row r="80" spans="1:9" x14ac:dyDescent="0.25">
      <c r="A80">
        <f>IF(Table1[[#This Row],[sex]]="Male",1,0)</f>
        <v>1</v>
      </c>
      <c r="B80">
        <f>IF(Table1[[#This Row],[smoker]]="No",0,1)</f>
        <v>0</v>
      </c>
      <c r="C80">
        <f>IF(Tip_Table!C80="Sun",1,0)</f>
        <v>0</v>
      </c>
      <c r="D80">
        <f>IF(Table1[[#This Row],[day]]="Sat",1,0)</f>
        <v>0</v>
      </c>
      <c r="E80">
        <f>IF(Table1[[#This Row],[day]]="Thur",1,0)</f>
        <v>1</v>
      </c>
      <c r="F80">
        <f>IF(Table1[[#This Row],[time]]="Lunch",0,1)</f>
        <v>0</v>
      </c>
      <c r="G80">
        <v>2</v>
      </c>
      <c r="H80" s="2">
        <v>22.76</v>
      </c>
      <c r="I80" s="2">
        <v>3</v>
      </c>
    </row>
    <row r="81" spans="1:9" x14ac:dyDescent="0.25">
      <c r="A81">
        <f>IF(Table1[[#This Row],[sex]]="Male",1,0)</f>
        <v>1</v>
      </c>
      <c r="B81">
        <f>IF(Table1[[#This Row],[smoker]]="No",0,1)</f>
        <v>0</v>
      </c>
      <c r="C81">
        <f>IF(Tip_Table!C81="Sun",1,0)</f>
        <v>0</v>
      </c>
      <c r="D81">
        <f>IF(Table1[[#This Row],[day]]="Sat",1,0)</f>
        <v>0</v>
      </c>
      <c r="E81">
        <f>IF(Table1[[#This Row],[day]]="Thur",1,0)</f>
        <v>1</v>
      </c>
      <c r="F81">
        <f>IF(Table1[[#This Row],[time]]="Lunch",0,1)</f>
        <v>0</v>
      </c>
      <c r="G81">
        <v>2</v>
      </c>
      <c r="H81" s="2">
        <v>17.29</v>
      </c>
      <c r="I81" s="2">
        <v>2.71</v>
      </c>
    </row>
    <row r="82" spans="1:9" x14ac:dyDescent="0.25">
      <c r="A82">
        <f>IF(Table1[[#This Row],[sex]]="Male",1,0)</f>
        <v>1</v>
      </c>
      <c r="B82">
        <f>IF(Table1[[#This Row],[smoker]]="No",0,1)</f>
        <v>1</v>
      </c>
      <c r="C82">
        <f>IF(Tip_Table!C82="Sun",1,0)</f>
        <v>0</v>
      </c>
      <c r="D82">
        <f>IF(Table1[[#This Row],[day]]="Sat",1,0)</f>
        <v>0</v>
      </c>
      <c r="E82">
        <f>IF(Table1[[#This Row],[day]]="Thur",1,0)</f>
        <v>1</v>
      </c>
      <c r="F82">
        <f>IF(Table1[[#This Row],[time]]="Lunch",0,1)</f>
        <v>0</v>
      </c>
      <c r="G82">
        <v>2</v>
      </c>
      <c r="H82" s="2">
        <v>19.440000000000001</v>
      </c>
      <c r="I82" s="2">
        <v>3</v>
      </c>
    </row>
    <row r="83" spans="1:9" x14ac:dyDescent="0.25">
      <c r="A83">
        <f>IF(Table1[[#This Row],[sex]]="Male",1,0)</f>
        <v>1</v>
      </c>
      <c r="B83">
        <f>IF(Table1[[#This Row],[smoker]]="No",0,1)</f>
        <v>0</v>
      </c>
      <c r="C83">
        <f>IF(Tip_Table!C83="Sun",1,0)</f>
        <v>0</v>
      </c>
      <c r="D83">
        <f>IF(Table1[[#This Row],[day]]="Sat",1,0)</f>
        <v>0</v>
      </c>
      <c r="E83">
        <f>IF(Table1[[#This Row],[day]]="Thur",1,0)</f>
        <v>1</v>
      </c>
      <c r="F83">
        <f>IF(Table1[[#This Row],[time]]="Lunch",0,1)</f>
        <v>0</v>
      </c>
      <c r="G83">
        <v>2</v>
      </c>
      <c r="H83" s="2">
        <v>16.66</v>
      </c>
      <c r="I83" s="2">
        <v>3.4</v>
      </c>
    </row>
    <row r="84" spans="1:9" x14ac:dyDescent="0.25">
      <c r="A84">
        <f>IF(Table1[[#This Row],[sex]]="Male",1,0)</f>
        <v>0</v>
      </c>
      <c r="B84">
        <f>IF(Table1[[#This Row],[smoker]]="No",0,1)</f>
        <v>0</v>
      </c>
      <c r="C84">
        <f>IF(Tip_Table!C84="Sun",1,0)</f>
        <v>0</v>
      </c>
      <c r="D84">
        <f>IF(Table1[[#This Row],[day]]="Sat",1,0)</f>
        <v>0</v>
      </c>
      <c r="E84">
        <f>IF(Table1[[#This Row],[day]]="Thur",1,0)</f>
        <v>1</v>
      </c>
      <c r="F84">
        <f>IF(Table1[[#This Row],[time]]="Lunch",0,1)</f>
        <v>0</v>
      </c>
      <c r="G84">
        <v>1</v>
      </c>
      <c r="H84" s="2">
        <v>10.07</v>
      </c>
      <c r="I84" s="2">
        <v>1.83</v>
      </c>
    </row>
    <row r="85" spans="1:9" x14ac:dyDescent="0.25">
      <c r="A85">
        <f>IF(Table1[[#This Row],[sex]]="Male",1,0)</f>
        <v>1</v>
      </c>
      <c r="B85">
        <f>IF(Table1[[#This Row],[smoker]]="No",0,1)</f>
        <v>1</v>
      </c>
      <c r="C85">
        <f>IF(Tip_Table!C85="Sun",1,0)</f>
        <v>0</v>
      </c>
      <c r="D85">
        <f>IF(Table1[[#This Row],[day]]="Sat",1,0)</f>
        <v>0</v>
      </c>
      <c r="E85">
        <f>IF(Table1[[#This Row],[day]]="Thur",1,0)</f>
        <v>1</v>
      </c>
      <c r="F85">
        <f>IF(Table1[[#This Row],[time]]="Lunch",0,1)</f>
        <v>0</v>
      </c>
      <c r="G85">
        <v>2</v>
      </c>
      <c r="H85" s="2">
        <v>32.68</v>
      </c>
      <c r="I85" s="2">
        <v>5</v>
      </c>
    </row>
    <row r="86" spans="1:9" x14ac:dyDescent="0.25">
      <c r="A86">
        <f>IF(Table1[[#This Row],[sex]]="Male",1,0)</f>
        <v>1</v>
      </c>
      <c r="B86">
        <f>IF(Table1[[#This Row],[smoker]]="No",0,1)</f>
        <v>0</v>
      </c>
      <c r="C86">
        <f>IF(Tip_Table!C86="Sun",1,0)</f>
        <v>0</v>
      </c>
      <c r="D86">
        <f>IF(Table1[[#This Row],[day]]="Sat",1,0)</f>
        <v>0</v>
      </c>
      <c r="E86">
        <f>IF(Table1[[#This Row],[day]]="Thur",1,0)</f>
        <v>1</v>
      </c>
      <c r="F86">
        <f>IF(Table1[[#This Row],[time]]="Lunch",0,1)</f>
        <v>0</v>
      </c>
      <c r="G86">
        <v>2</v>
      </c>
      <c r="H86" s="2">
        <v>15.98</v>
      </c>
      <c r="I86" s="2">
        <v>2.0299999999999998</v>
      </c>
    </row>
    <row r="87" spans="1:9" x14ac:dyDescent="0.25">
      <c r="A87">
        <f>IF(Table1[[#This Row],[sex]]="Male",1,0)</f>
        <v>0</v>
      </c>
      <c r="B87">
        <f>IF(Table1[[#This Row],[smoker]]="No",0,1)</f>
        <v>0</v>
      </c>
      <c r="C87">
        <f>IF(Tip_Table!C87="Sun",1,0)</f>
        <v>0</v>
      </c>
      <c r="D87">
        <f>IF(Table1[[#This Row],[day]]="Sat",1,0)</f>
        <v>0</v>
      </c>
      <c r="E87">
        <f>IF(Table1[[#This Row],[day]]="Thur",1,0)</f>
        <v>1</v>
      </c>
      <c r="F87">
        <f>IF(Table1[[#This Row],[time]]="Lunch",0,1)</f>
        <v>0</v>
      </c>
      <c r="G87">
        <v>4</v>
      </c>
      <c r="H87" s="2">
        <v>34.83</v>
      </c>
      <c r="I87" s="2">
        <v>5.17</v>
      </c>
    </row>
    <row r="88" spans="1:9" x14ac:dyDescent="0.25">
      <c r="A88">
        <f>IF(Table1[[#This Row],[sex]]="Male",1,0)</f>
        <v>1</v>
      </c>
      <c r="B88">
        <f>IF(Table1[[#This Row],[smoker]]="No",0,1)</f>
        <v>0</v>
      </c>
      <c r="C88">
        <f>IF(Tip_Table!C88="Sun",1,0)</f>
        <v>0</v>
      </c>
      <c r="D88">
        <f>IF(Table1[[#This Row],[day]]="Sat",1,0)</f>
        <v>0</v>
      </c>
      <c r="E88">
        <f>IF(Table1[[#This Row],[day]]="Thur",1,0)</f>
        <v>1</v>
      </c>
      <c r="F88">
        <f>IF(Table1[[#This Row],[time]]="Lunch",0,1)</f>
        <v>0</v>
      </c>
      <c r="G88">
        <v>2</v>
      </c>
      <c r="H88" s="2">
        <v>13.03</v>
      </c>
      <c r="I88" s="2">
        <v>2</v>
      </c>
    </row>
    <row r="89" spans="1:9" x14ac:dyDescent="0.25">
      <c r="A89">
        <f>IF(Table1[[#This Row],[sex]]="Male",1,0)</f>
        <v>1</v>
      </c>
      <c r="B89">
        <f>IF(Table1[[#This Row],[smoker]]="No",0,1)</f>
        <v>0</v>
      </c>
      <c r="C89">
        <f>IF(Tip_Table!C89="Sun",1,0)</f>
        <v>0</v>
      </c>
      <c r="D89">
        <f>IF(Table1[[#This Row],[day]]="Sat",1,0)</f>
        <v>0</v>
      </c>
      <c r="E89">
        <f>IF(Table1[[#This Row],[day]]="Thur",1,0)</f>
        <v>1</v>
      </c>
      <c r="F89">
        <f>IF(Table1[[#This Row],[time]]="Lunch",0,1)</f>
        <v>0</v>
      </c>
      <c r="G89">
        <v>2</v>
      </c>
      <c r="H89" s="2">
        <v>18.28</v>
      </c>
      <c r="I89" s="2">
        <v>4</v>
      </c>
    </row>
    <row r="90" spans="1:9" x14ac:dyDescent="0.25">
      <c r="A90">
        <f>IF(Table1[[#This Row],[sex]]="Male",1,0)</f>
        <v>1</v>
      </c>
      <c r="B90">
        <f>IF(Table1[[#This Row],[smoker]]="No",0,1)</f>
        <v>0</v>
      </c>
      <c r="C90">
        <f>IF(Tip_Table!C90="Sun",1,0)</f>
        <v>0</v>
      </c>
      <c r="D90">
        <f>IF(Table1[[#This Row],[day]]="Sat",1,0)</f>
        <v>0</v>
      </c>
      <c r="E90">
        <f>IF(Table1[[#This Row],[day]]="Thur",1,0)</f>
        <v>1</v>
      </c>
      <c r="F90">
        <f>IF(Table1[[#This Row],[time]]="Lunch",0,1)</f>
        <v>0</v>
      </c>
      <c r="G90">
        <v>2</v>
      </c>
      <c r="H90" s="2">
        <v>24.71</v>
      </c>
      <c r="I90" s="2">
        <v>5.85</v>
      </c>
    </row>
    <row r="91" spans="1:9" x14ac:dyDescent="0.25">
      <c r="A91">
        <f>IF(Table1[[#This Row],[sex]]="Male",1,0)</f>
        <v>1</v>
      </c>
      <c r="B91">
        <f>IF(Table1[[#This Row],[smoker]]="No",0,1)</f>
        <v>0</v>
      </c>
      <c r="C91">
        <f>IF(Tip_Table!C91="Sun",1,0)</f>
        <v>0</v>
      </c>
      <c r="D91">
        <f>IF(Table1[[#This Row],[day]]="Sat",1,0)</f>
        <v>0</v>
      </c>
      <c r="E91">
        <f>IF(Table1[[#This Row],[day]]="Thur",1,0)</f>
        <v>1</v>
      </c>
      <c r="F91">
        <f>IF(Table1[[#This Row],[time]]="Lunch",0,1)</f>
        <v>0</v>
      </c>
      <c r="G91">
        <v>2</v>
      </c>
      <c r="H91" s="2">
        <v>21.16</v>
      </c>
      <c r="I91" s="2">
        <v>3</v>
      </c>
    </row>
    <row r="92" spans="1:9" x14ac:dyDescent="0.25">
      <c r="A92">
        <f>IF(Table1[[#This Row],[sex]]="Male",1,0)</f>
        <v>1</v>
      </c>
      <c r="B92">
        <f>IF(Table1[[#This Row],[smoker]]="No",0,1)</f>
        <v>1</v>
      </c>
      <c r="C92">
        <f>IF(Tip_Table!C92="Sun",1,0)</f>
        <v>0</v>
      </c>
      <c r="D92">
        <f>IF(Table1[[#This Row],[day]]="Sat",1,0)</f>
        <v>0</v>
      </c>
      <c r="E92">
        <f>IF(Table1[[#This Row],[day]]="Thur",1,0)</f>
        <v>0</v>
      </c>
      <c r="F92">
        <f>IF(Table1[[#This Row],[time]]="Lunch",0,1)</f>
        <v>1</v>
      </c>
      <c r="G92">
        <v>2</v>
      </c>
      <c r="H92" s="2">
        <v>28.97</v>
      </c>
      <c r="I92" s="2">
        <v>3</v>
      </c>
    </row>
    <row r="93" spans="1:9" x14ac:dyDescent="0.25">
      <c r="A93">
        <f>IF(Table1[[#This Row],[sex]]="Male",1,0)</f>
        <v>1</v>
      </c>
      <c r="B93">
        <f>IF(Table1[[#This Row],[smoker]]="No",0,1)</f>
        <v>0</v>
      </c>
      <c r="C93">
        <f>IF(Tip_Table!C93="Sun",1,0)</f>
        <v>0</v>
      </c>
      <c r="D93">
        <f>IF(Table1[[#This Row],[day]]="Sat",1,0)</f>
        <v>0</v>
      </c>
      <c r="E93">
        <f>IF(Table1[[#This Row],[day]]="Thur",1,0)</f>
        <v>0</v>
      </c>
      <c r="F93">
        <f>IF(Table1[[#This Row],[time]]="Lunch",0,1)</f>
        <v>1</v>
      </c>
      <c r="G93">
        <v>2</v>
      </c>
      <c r="H93" s="2">
        <v>22.49</v>
      </c>
      <c r="I93" s="2">
        <v>3.5</v>
      </c>
    </row>
    <row r="94" spans="1:9" x14ac:dyDescent="0.25">
      <c r="A94">
        <f>IF(Table1[[#This Row],[sex]]="Male",1,0)</f>
        <v>0</v>
      </c>
      <c r="B94">
        <f>IF(Table1[[#This Row],[smoker]]="No",0,1)</f>
        <v>1</v>
      </c>
      <c r="C94">
        <f>IF(Tip_Table!C94="Sun",1,0)</f>
        <v>0</v>
      </c>
      <c r="D94">
        <f>IF(Table1[[#This Row],[day]]="Sat",1,0)</f>
        <v>0</v>
      </c>
      <c r="E94">
        <f>IF(Table1[[#This Row],[day]]="Thur",1,0)</f>
        <v>0</v>
      </c>
      <c r="F94">
        <f>IF(Table1[[#This Row],[time]]="Lunch",0,1)</f>
        <v>1</v>
      </c>
      <c r="G94">
        <v>2</v>
      </c>
      <c r="H94" s="2">
        <v>5.75</v>
      </c>
      <c r="I94" s="2">
        <v>1</v>
      </c>
    </row>
    <row r="95" spans="1:9" x14ac:dyDescent="0.25">
      <c r="A95">
        <f>IF(Table1[[#This Row],[sex]]="Male",1,0)</f>
        <v>0</v>
      </c>
      <c r="B95">
        <f>IF(Table1[[#This Row],[smoker]]="No",0,1)</f>
        <v>1</v>
      </c>
      <c r="C95">
        <f>IF(Tip_Table!C95="Sun",1,0)</f>
        <v>0</v>
      </c>
      <c r="D95">
        <f>IF(Table1[[#This Row],[day]]="Sat",1,0)</f>
        <v>0</v>
      </c>
      <c r="E95">
        <f>IF(Table1[[#This Row],[day]]="Thur",1,0)</f>
        <v>0</v>
      </c>
      <c r="F95">
        <f>IF(Table1[[#This Row],[time]]="Lunch",0,1)</f>
        <v>1</v>
      </c>
      <c r="G95">
        <v>2</v>
      </c>
      <c r="H95" s="2">
        <v>16.32</v>
      </c>
      <c r="I95" s="2">
        <v>4.3</v>
      </c>
    </row>
    <row r="96" spans="1:9" x14ac:dyDescent="0.25">
      <c r="A96">
        <f>IF(Table1[[#This Row],[sex]]="Male",1,0)</f>
        <v>0</v>
      </c>
      <c r="B96">
        <f>IF(Table1[[#This Row],[smoker]]="No",0,1)</f>
        <v>0</v>
      </c>
      <c r="C96">
        <f>IF(Tip_Table!C96="Sun",1,0)</f>
        <v>0</v>
      </c>
      <c r="D96">
        <f>IF(Table1[[#This Row],[day]]="Sat",1,0)</f>
        <v>0</v>
      </c>
      <c r="E96">
        <f>IF(Table1[[#This Row],[day]]="Thur",1,0)</f>
        <v>0</v>
      </c>
      <c r="F96">
        <f>IF(Table1[[#This Row],[time]]="Lunch",0,1)</f>
        <v>1</v>
      </c>
      <c r="G96">
        <v>2</v>
      </c>
      <c r="H96" s="2">
        <v>22.75</v>
      </c>
      <c r="I96" s="2">
        <v>3.25</v>
      </c>
    </row>
    <row r="97" spans="1:9" x14ac:dyDescent="0.25">
      <c r="A97">
        <f>IF(Table1[[#This Row],[sex]]="Male",1,0)</f>
        <v>1</v>
      </c>
      <c r="B97">
        <f>IF(Table1[[#This Row],[smoker]]="No",0,1)</f>
        <v>1</v>
      </c>
      <c r="C97">
        <f>IF(Tip_Table!C97="Sun",1,0)</f>
        <v>0</v>
      </c>
      <c r="D97">
        <f>IF(Table1[[#This Row],[day]]="Sat",1,0)</f>
        <v>0</v>
      </c>
      <c r="E97">
        <f>IF(Table1[[#This Row],[day]]="Thur",1,0)</f>
        <v>0</v>
      </c>
      <c r="F97">
        <f>IF(Table1[[#This Row],[time]]="Lunch",0,1)</f>
        <v>1</v>
      </c>
      <c r="G97">
        <v>4</v>
      </c>
      <c r="H97" s="2">
        <v>40.17</v>
      </c>
      <c r="I97" s="2">
        <v>4.7300000000000004</v>
      </c>
    </row>
    <row r="98" spans="1:9" x14ac:dyDescent="0.25">
      <c r="A98">
        <f>IF(Table1[[#This Row],[sex]]="Male",1,0)</f>
        <v>1</v>
      </c>
      <c r="B98">
        <f>IF(Table1[[#This Row],[smoker]]="No",0,1)</f>
        <v>1</v>
      </c>
      <c r="C98">
        <f>IF(Tip_Table!C98="Sun",1,0)</f>
        <v>0</v>
      </c>
      <c r="D98">
        <f>IF(Table1[[#This Row],[day]]="Sat",1,0)</f>
        <v>0</v>
      </c>
      <c r="E98">
        <f>IF(Table1[[#This Row],[day]]="Thur",1,0)</f>
        <v>0</v>
      </c>
      <c r="F98">
        <f>IF(Table1[[#This Row],[time]]="Lunch",0,1)</f>
        <v>1</v>
      </c>
      <c r="G98">
        <v>2</v>
      </c>
      <c r="H98" s="2">
        <v>27.28</v>
      </c>
      <c r="I98" s="2">
        <v>4</v>
      </c>
    </row>
    <row r="99" spans="1:9" x14ac:dyDescent="0.25">
      <c r="A99">
        <f>IF(Table1[[#This Row],[sex]]="Male",1,0)</f>
        <v>1</v>
      </c>
      <c r="B99">
        <f>IF(Table1[[#This Row],[smoker]]="No",0,1)</f>
        <v>1</v>
      </c>
      <c r="C99">
        <f>IF(Tip_Table!C99="Sun",1,0)</f>
        <v>0</v>
      </c>
      <c r="D99">
        <f>IF(Table1[[#This Row],[day]]="Sat",1,0)</f>
        <v>0</v>
      </c>
      <c r="E99">
        <f>IF(Table1[[#This Row],[day]]="Thur",1,0)</f>
        <v>0</v>
      </c>
      <c r="F99">
        <f>IF(Table1[[#This Row],[time]]="Lunch",0,1)</f>
        <v>1</v>
      </c>
      <c r="G99">
        <v>2</v>
      </c>
      <c r="H99" s="2">
        <v>12.03</v>
      </c>
      <c r="I99" s="2">
        <v>1.5</v>
      </c>
    </row>
    <row r="100" spans="1:9" x14ac:dyDescent="0.25">
      <c r="A100">
        <f>IF(Table1[[#This Row],[sex]]="Male",1,0)</f>
        <v>1</v>
      </c>
      <c r="B100">
        <f>IF(Table1[[#This Row],[smoker]]="No",0,1)</f>
        <v>1</v>
      </c>
      <c r="C100">
        <f>IF(Tip_Table!C100="Sun",1,0)</f>
        <v>0</v>
      </c>
      <c r="D100">
        <f>IF(Table1[[#This Row],[day]]="Sat",1,0)</f>
        <v>0</v>
      </c>
      <c r="E100">
        <f>IF(Table1[[#This Row],[day]]="Thur",1,0)</f>
        <v>0</v>
      </c>
      <c r="F100">
        <f>IF(Table1[[#This Row],[time]]="Lunch",0,1)</f>
        <v>1</v>
      </c>
      <c r="G100">
        <v>2</v>
      </c>
      <c r="H100" s="2">
        <v>21.01</v>
      </c>
      <c r="I100" s="2">
        <v>3</v>
      </c>
    </row>
    <row r="101" spans="1:9" x14ac:dyDescent="0.25">
      <c r="A101">
        <f>IF(Table1[[#This Row],[sex]]="Male",1,0)</f>
        <v>1</v>
      </c>
      <c r="B101">
        <f>IF(Table1[[#This Row],[smoker]]="No",0,1)</f>
        <v>0</v>
      </c>
      <c r="C101">
        <f>IF(Tip_Table!C101="Sun",1,0)</f>
        <v>0</v>
      </c>
      <c r="D101">
        <f>IF(Table1[[#This Row],[day]]="Sat",1,0)</f>
        <v>0</v>
      </c>
      <c r="E101">
        <f>IF(Table1[[#This Row],[day]]="Thur",1,0)</f>
        <v>0</v>
      </c>
      <c r="F101">
        <f>IF(Table1[[#This Row],[time]]="Lunch",0,1)</f>
        <v>1</v>
      </c>
      <c r="G101">
        <v>2</v>
      </c>
      <c r="H101" s="2">
        <v>12.46</v>
      </c>
      <c r="I101" s="2">
        <v>1.5</v>
      </c>
    </row>
    <row r="102" spans="1:9" x14ac:dyDescent="0.25">
      <c r="A102">
        <f>IF(Table1[[#This Row],[sex]]="Male",1,0)</f>
        <v>0</v>
      </c>
      <c r="B102">
        <f>IF(Table1[[#This Row],[smoker]]="No",0,1)</f>
        <v>1</v>
      </c>
      <c r="C102">
        <f>IF(Tip_Table!C102="Sun",1,0)</f>
        <v>0</v>
      </c>
      <c r="D102">
        <f>IF(Table1[[#This Row],[day]]="Sat",1,0)</f>
        <v>0</v>
      </c>
      <c r="E102">
        <f>IF(Table1[[#This Row],[day]]="Thur",1,0)</f>
        <v>0</v>
      </c>
      <c r="F102">
        <f>IF(Table1[[#This Row],[time]]="Lunch",0,1)</f>
        <v>1</v>
      </c>
      <c r="G102">
        <v>2</v>
      </c>
      <c r="H102" s="2">
        <v>11.35</v>
      </c>
      <c r="I102" s="2">
        <v>2.5</v>
      </c>
    </row>
    <row r="103" spans="1:9" x14ac:dyDescent="0.25">
      <c r="A103">
        <f>IF(Table1[[#This Row],[sex]]="Male",1,0)</f>
        <v>0</v>
      </c>
      <c r="B103">
        <f>IF(Table1[[#This Row],[smoker]]="No",0,1)</f>
        <v>1</v>
      </c>
      <c r="C103">
        <f>IF(Tip_Table!C103="Sun",1,0)</f>
        <v>0</v>
      </c>
      <c r="D103">
        <f>IF(Table1[[#This Row],[day]]="Sat",1,0)</f>
        <v>0</v>
      </c>
      <c r="E103">
        <f>IF(Table1[[#This Row],[day]]="Thur",1,0)</f>
        <v>0</v>
      </c>
      <c r="F103">
        <f>IF(Table1[[#This Row],[time]]="Lunch",0,1)</f>
        <v>1</v>
      </c>
      <c r="G103">
        <v>2</v>
      </c>
      <c r="H103" s="2">
        <v>15.38</v>
      </c>
      <c r="I103" s="2">
        <v>3</v>
      </c>
    </row>
    <row r="104" spans="1:9" x14ac:dyDescent="0.25">
      <c r="A104">
        <f>IF(Table1[[#This Row],[sex]]="Male",1,0)</f>
        <v>0</v>
      </c>
      <c r="B104">
        <f>IF(Table1[[#This Row],[smoker]]="No",0,1)</f>
        <v>1</v>
      </c>
      <c r="C104">
        <f>IF(Tip_Table!C104="Sun",1,0)</f>
        <v>0</v>
      </c>
      <c r="D104">
        <f>IF(Table1[[#This Row],[day]]="Sat",1,0)</f>
        <v>1</v>
      </c>
      <c r="E104">
        <f>IF(Table1[[#This Row],[day]]="Thur",1,0)</f>
        <v>0</v>
      </c>
      <c r="F104">
        <f>IF(Table1[[#This Row],[time]]="Lunch",0,1)</f>
        <v>1</v>
      </c>
      <c r="G104">
        <v>3</v>
      </c>
      <c r="H104" s="2">
        <v>44.3</v>
      </c>
      <c r="I104" s="2">
        <v>2.5</v>
      </c>
    </row>
    <row r="105" spans="1:9" x14ac:dyDescent="0.25">
      <c r="A105">
        <f>IF(Table1[[#This Row],[sex]]="Male",1,0)</f>
        <v>0</v>
      </c>
      <c r="B105">
        <f>IF(Table1[[#This Row],[smoker]]="No",0,1)</f>
        <v>1</v>
      </c>
      <c r="C105">
        <f>IF(Tip_Table!C105="Sun",1,0)</f>
        <v>0</v>
      </c>
      <c r="D105">
        <f>IF(Table1[[#This Row],[day]]="Sat",1,0)</f>
        <v>1</v>
      </c>
      <c r="E105">
        <f>IF(Table1[[#This Row],[day]]="Thur",1,0)</f>
        <v>0</v>
      </c>
      <c r="F105">
        <f>IF(Table1[[#This Row],[time]]="Lunch",0,1)</f>
        <v>1</v>
      </c>
      <c r="G105">
        <v>2</v>
      </c>
      <c r="H105" s="2">
        <v>22.42</v>
      </c>
      <c r="I105" s="2">
        <v>3.48</v>
      </c>
    </row>
    <row r="106" spans="1:9" x14ac:dyDescent="0.25">
      <c r="A106">
        <f>IF(Table1[[#This Row],[sex]]="Male",1,0)</f>
        <v>0</v>
      </c>
      <c r="B106">
        <f>IF(Table1[[#This Row],[smoker]]="No",0,1)</f>
        <v>0</v>
      </c>
      <c r="C106">
        <f>IF(Tip_Table!C106="Sun",1,0)</f>
        <v>0</v>
      </c>
      <c r="D106">
        <f>IF(Table1[[#This Row],[day]]="Sat",1,0)</f>
        <v>1</v>
      </c>
      <c r="E106">
        <f>IF(Table1[[#This Row],[day]]="Thur",1,0)</f>
        <v>0</v>
      </c>
      <c r="F106">
        <f>IF(Table1[[#This Row],[time]]="Lunch",0,1)</f>
        <v>1</v>
      </c>
      <c r="G106">
        <v>2</v>
      </c>
      <c r="H106" s="2">
        <v>20.92</v>
      </c>
      <c r="I106" s="2">
        <v>4.08</v>
      </c>
    </row>
    <row r="107" spans="1:9" x14ac:dyDescent="0.25">
      <c r="A107">
        <f>IF(Table1[[#This Row],[sex]]="Male",1,0)</f>
        <v>1</v>
      </c>
      <c r="B107">
        <f>IF(Table1[[#This Row],[smoker]]="No",0,1)</f>
        <v>1</v>
      </c>
      <c r="C107">
        <f>IF(Tip_Table!C107="Sun",1,0)</f>
        <v>0</v>
      </c>
      <c r="D107">
        <f>IF(Table1[[#This Row],[day]]="Sat",1,0)</f>
        <v>1</v>
      </c>
      <c r="E107">
        <f>IF(Table1[[#This Row],[day]]="Thur",1,0)</f>
        <v>0</v>
      </c>
      <c r="F107">
        <f>IF(Table1[[#This Row],[time]]="Lunch",0,1)</f>
        <v>1</v>
      </c>
      <c r="G107">
        <v>2</v>
      </c>
      <c r="H107" s="2">
        <v>15.36</v>
      </c>
      <c r="I107" s="2">
        <v>1.64</v>
      </c>
    </row>
    <row r="108" spans="1:9" x14ac:dyDescent="0.25">
      <c r="A108">
        <f>IF(Table1[[#This Row],[sex]]="Male",1,0)</f>
        <v>1</v>
      </c>
      <c r="B108">
        <f>IF(Table1[[#This Row],[smoker]]="No",0,1)</f>
        <v>1</v>
      </c>
      <c r="C108">
        <f>IF(Tip_Table!C108="Sun",1,0)</f>
        <v>0</v>
      </c>
      <c r="D108">
        <f>IF(Table1[[#This Row],[day]]="Sat",1,0)</f>
        <v>1</v>
      </c>
      <c r="E108">
        <f>IF(Table1[[#This Row],[day]]="Thur",1,0)</f>
        <v>0</v>
      </c>
      <c r="F108">
        <f>IF(Table1[[#This Row],[time]]="Lunch",0,1)</f>
        <v>1</v>
      </c>
      <c r="G108">
        <v>2</v>
      </c>
      <c r="H108" s="2">
        <v>20.49</v>
      </c>
      <c r="I108" s="2">
        <v>4.0599999999999996</v>
      </c>
    </row>
    <row r="109" spans="1:9" x14ac:dyDescent="0.25">
      <c r="A109">
        <f>IF(Table1[[#This Row],[sex]]="Male",1,0)</f>
        <v>1</v>
      </c>
      <c r="B109">
        <f>IF(Table1[[#This Row],[smoker]]="No",0,1)</f>
        <v>1</v>
      </c>
      <c r="C109">
        <f>IF(Tip_Table!C109="Sun",1,0)</f>
        <v>0</v>
      </c>
      <c r="D109">
        <f>IF(Table1[[#This Row],[day]]="Sat",1,0)</f>
        <v>1</v>
      </c>
      <c r="E109">
        <f>IF(Table1[[#This Row],[day]]="Thur",1,0)</f>
        <v>0</v>
      </c>
      <c r="F109">
        <f>IF(Table1[[#This Row],[time]]="Lunch",0,1)</f>
        <v>1</v>
      </c>
      <c r="G109">
        <v>2</v>
      </c>
      <c r="H109" s="2">
        <v>25.21</v>
      </c>
      <c r="I109" s="2">
        <v>4.29</v>
      </c>
    </row>
    <row r="110" spans="1:9" x14ac:dyDescent="0.25">
      <c r="A110">
        <f>IF(Table1[[#This Row],[sex]]="Male",1,0)</f>
        <v>1</v>
      </c>
      <c r="B110">
        <f>IF(Table1[[#This Row],[smoker]]="No",0,1)</f>
        <v>0</v>
      </c>
      <c r="C110">
        <f>IF(Tip_Table!C110="Sun",1,0)</f>
        <v>0</v>
      </c>
      <c r="D110">
        <f>IF(Table1[[#This Row],[day]]="Sat",1,0)</f>
        <v>1</v>
      </c>
      <c r="E110">
        <f>IF(Table1[[#This Row],[day]]="Thur",1,0)</f>
        <v>0</v>
      </c>
      <c r="F110">
        <f>IF(Table1[[#This Row],[time]]="Lunch",0,1)</f>
        <v>1</v>
      </c>
      <c r="G110">
        <v>2</v>
      </c>
      <c r="H110" s="2">
        <v>18.239999999999998</v>
      </c>
      <c r="I110" s="2">
        <v>3.76</v>
      </c>
    </row>
    <row r="111" spans="1:9" x14ac:dyDescent="0.25">
      <c r="A111">
        <f>IF(Table1[[#This Row],[sex]]="Male",1,0)</f>
        <v>0</v>
      </c>
      <c r="B111">
        <f>IF(Table1[[#This Row],[smoker]]="No",0,1)</f>
        <v>1</v>
      </c>
      <c r="C111">
        <f>IF(Tip_Table!C111="Sun",1,0)</f>
        <v>0</v>
      </c>
      <c r="D111">
        <f>IF(Table1[[#This Row],[day]]="Sat",1,0)</f>
        <v>1</v>
      </c>
      <c r="E111">
        <f>IF(Table1[[#This Row],[day]]="Thur",1,0)</f>
        <v>0</v>
      </c>
      <c r="F111">
        <f>IF(Table1[[#This Row],[time]]="Lunch",0,1)</f>
        <v>1</v>
      </c>
      <c r="G111">
        <v>2</v>
      </c>
      <c r="H111" s="2">
        <v>14.31</v>
      </c>
      <c r="I111" s="2">
        <v>4</v>
      </c>
    </row>
    <row r="112" spans="1:9" x14ac:dyDescent="0.25">
      <c r="A112">
        <f>IF(Table1[[#This Row],[sex]]="Male",1,0)</f>
        <v>1</v>
      </c>
      <c r="B112">
        <f>IF(Table1[[#This Row],[smoker]]="No",0,1)</f>
        <v>0</v>
      </c>
      <c r="C112">
        <f>IF(Tip_Table!C112="Sun",1,0)</f>
        <v>0</v>
      </c>
      <c r="D112">
        <f>IF(Table1[[#This Row],[day]]="Sat",1,0)</f>
        <v>1</v>
      </c>
      <c r="E112">
        <f>IF(Table1[[#This Row],[day]]="Thur",1,0)</f>
        <v>0</v>
      </c>
      <c r="F112">
        <f>IF(Table1[[#This Row],[time]]="Lunch",0,1)</f>
        <v>1</v>
      </c>
      <c r="G112">
        <v>2</v>
      </c>
      <c r="H112" s="2">
        <v>14</v>
      </c>
      <c r="I112" s="2">
        <v>3</v>
      </c>
    </row>
    <row r="113" spans="1:9" x14ac:dyDescent="0.25">
      <c r="A113">
        <f>IF(Table1[[#This Row],[sex]]="Male",1,0)</f>
        <v>0</v>
      </c>
      <c r="B113">
        <f>IF(Table1[[#This Row],[smoker]]="No",0,1)</f>
        <v>0</v>
      </c>
      <c r="C113">
        <f>IF(Tip_Table!C113="Sun",1,0)</f>
        <v>0</v>
      </c>
      <c r="D113">
        <f>IF(Table1[[#This Row],[day]]="Sat",1,0)</f>
        <v>1</v>
      </c>
      <c r="E113">
        <f>IF(Table1[[#This Row],[day]]="Thur",1,0)</f>
        <v>0</v>
      </c>
      <c r="F113">
        <f>IF(Table1[[#This Row],[time]]="Lunch",0,1)</f>
        <v>1</v>
      </c>
      <c r="G113">
        <v>1</v>
      </c>
      <c r="H113" s="2">
        <v>7.25</v>
      </c>
      <c r="I113" s="2">
        <v>1</v>
      </c>
    </row>
    <row r="114" spans="1:9" x14ac:dyDescent="0.25">
      <c r="A114">
        <f>IF(Table1[[#This Row],[sex]]="Male",1,0)</f>
        <v>1</v>
      </c>
      <c r="B114">
        <f>IF(Table1[[#This Row],[smoker]]="No",0,1)</f>
        <v>0</v>
      </c>
      <c r="C114">
        <f>IF(Tip_Table!C114="Sun",1,0)</f>
        <v>1</v>
      </c>
      <c r="D114">
        <f>IF(Table1[[#This Row],[day]]="Sat",1,0)</f>
        <v>0</v>
      </c>
      <c r="E114">
        <f>IF(Table1[[#This Row],[day]]="Thur",1,0)</f>
        <v>0</v>
      </c>
      <c r="F114">
        <f>IF(Table1[[#This Row],[time]]="Lunch",0,1)</f>
        <v>1</v>
      </c>
      <c r="G114">
        <v>3</v>
      </c>
      <c r="H114" s="2">
        <v>38.07</v>
      </c>
      <c r="I114" s="2">
        <v>4</v>
      </c>
    </row>
    <row r="115" spans="1:9" x14ac:dyDescent="0.25">
      <c r="A115">
        <f>IF(Table1[[#This Row],[sex]]="Male",1,0)</f>
        <v>1</v>
      </c>
      <c r="B115">
        <f>IF(Table1[[#This Row],[smoker]]="No",0,1)</f>
        <v>0</v>
      </c>
      <c r="C115">
        <f>IF(Tip_Table!C115="Sun",1,0)</f>
        <v>1</v>
      </c>
      <c r="D115">
        <f>IF(Table1[[#This Row],[day]]="Sat",1,0)</f>
        <v>0</v>
      </c>
      <c r="E115">
        <f>IF(Table1[[#This Row],[day]]="Thur",1,0)</f>
        <v>0</v>
      </c>
      <c r="F115">
        <f>IF(Table1[[#This Row],[time]]="Lunch",0,1)</f>
        <v>1</v>
      </c>
      <c r="G115">
        <v>2</v>
      </c>
      <c r="H115" s="2">
        <v>23.95</v>
      </c>
      <c r="I115" s="2">
        <v>2.5499999999999998</v>
      </c>
    </row>
    <row r="116" spans="1:9" x14ac:dyDescent="0.25">
      <c r="A116">
        <f>IF(Table1[[#This Row],[sex]]="Male",1,0)</f>
        <v>0</v>
      </c>
      <c r="B116">
        <f>IF(Table1[[#This Row],[smoker]]="No",0,1)</f>
        <v>0</v>
      </c>
      <c r="C116">
        <f>IF(Tip_Table!C116="Sun",1,0)</f>
        <v>1</v>
      </c>
      <c r="D116">
        <f>IF(Table1[[#This Row],[day]]="Sat",1,0)</f>
        <v>0</v>
      </c>
      <c r="E116">
        <f>IF(Table1[[#This Row],[day]]="Thur",1,0)</f>
        <v>0</v>
      </c>
      <c r="F116">
        <f>IF(Table1[[#This Row],[time]]="Lunch",0,1)</f>
        <v>1</v>
      </c>
      <c r="G116">
        <v>3</v>
      </c>
      <c r="H116" s="2">
        <v>25.71</v>
      </c>
      <c r="I116" s="2">
        <v>4</v>
      </c>
    </row>
    <row r="117" spans="1:9" x14ac:dyDescent="0.25">
      <c r="A117">
        <f>IF(Table1[[#This Row],[sex]]="Male",1,0)</f>
        <v>0</v>
      </c>
      <c r="B117">
        <f>IF(Table1[[#This Row],[smoker]]="No",0,1)</f>
        <v>0</v>
      </c>
      <c r="C117">
        <f>IF(Tip_Table!C117="Sun",1,0)</f>
        <v>1</v>
      </c>
      <c r="D117">
        <f>IF(Table1[[#This Row],[day]]="Sat",1,0)</f>
        <v>0</v>
      </c>
      <c r="E117">
        <f>IF(Table1[[#This Row],[day]]="Thur",1,0)</f>
        <v>0</v>
      </c>
      <c r="F117">
        <f>IF(Table1[[#This Row],[time]]="Lunch",0,1)</f>
        <v>1</v>
      </c>
      <c r="G117">
        <v>2</v>
      </c>
      <c r="H117" s="2">
        <v>17.309999999999999</v>
      </c>
      <c r="I117" s="2">
        <v>3.5</v>
      </c>
    </row>
    <row r="118" spans="1:9" x14ac:dyDescent="0.25">
      <c r="A118">
        <f>IF(Table1[[#This Row],[sex]]="Male",1,0)</f>
        <v>1</v>
      </c>
      <c r="B118">
        <f>IF(Table1[[#This Row],[smoker]]="No",0,1)</f>
        <v>0</v>
      </c>
      <c r="C118">
        <f>IF(Tip_Table!C118="Sun",1,0)</f>
        <v>1</v>
      </c>
      <c r="D118">
        <f>IF(Table1[[#This Row],[day]]="Sat",1,0)</f>
        <v>0</v>
      </c>
      <c r="E118">
        <f>IF(Table1[[#This Row],[day]]="Thur",1,0)</f>
        <v>0</v>
      </c>
      <c r="F118">
        <f>IF(Table1[[#This Row],[time]]="Lunch",0,1)</f>
        <v>1</v>
      </c>
      <c r="G118">
        <v>4</v>
      </c>
      <c r="H118" s="2">
        <v>29.93</v>
      </c>
      <c r="I118" s="2">
        <v>5.07</v>
      </c>
    </row>
    <row r="119" spans="1:9" x14ac:dyDescent="0.25">
      <c r="A119">
        <f>IF(Table1[[#This Row],[sex]]="Male",1,0)</f>
        <v>0</v>
      </c>
      <c r="B119">
        <f>IF(Table1[[#This Row],[smoker]]="No",0,1)</f>
        <v>0</v>
      </c>
      <c r="C119">
        <f>IF(Tip_Table!C119="Sun",1,0)</f>
        <v>0</v>
      </c>
      <c r="D119">
        <f>IF(Table1[[#This Row],[day]]="Sat",1,0)</f>
        <v>0</v>
      </c>
      <c r="E119">
        <f>IF(Table1[[#This Row],[day]]="Thur",1,0)</f>
        <v>1</v>
      </c>
      <c r="F119">
        <f>IF(Table1[[#This Row],[time]]="Lunch",0,1)</f>
        <v>0</v>
      </c>
      <c r="G119">
        <v>2</v>
      </c>
      <c r="H119" s="2">
        <v>10.65</v>
      </c>
      <c r="I119" s="2">
        <v>1.5</v>
      </c>
    </row>
    <row r="120" spans="1:9" x14ac:dyDescent="0.25">
      <c r="A120">
        <f>IF(Table1[[#This Row],[sex]]="Male",1,0)</f>
        <v>0</v>
      </c>
      <c r="B120">
        <f>IF(Table1[[#This Row],[smoker]]="No",0,1)</f>
        <v>0</v>
      </c>
      <c r="C120">
        <f>IF(Tip_Table!C120="Sun",1,0)</f>
        <v>0</v>
      </c>
      <c r="D120">
        <f>IF(Table1[[#This Row],[day]]="Sat",1,0)</f>
        <v>0</v>
      </c>
      <c r="E120">
        <f>IF(Table1[[#This Row],[day]]="Thur",1,0)</f>
        <v>1</v>
      </c>
      <c r="F120">
        <f>IF(Table1[[#This Row],[time]]="Lunch",0,1)</f>
        <v>0</v>
      </c>
      <c r="G120">
        <v>2</v>
      </c>
      <c r="H120" s="2">
        <v>12.43</v>
      </c>
      <c r="I120" s="2">
        <v>1.8</v>
      </c>
    </row>
    <row r="121" spans="1:9" x14ac:dyDescent="0.25">
      <c r="A121">
        <f>IF(Table1[[#This Row],[sex]]="Male",1,0)</f>
        <v>0</v>
      </c>
      <c r="B121">
        <f>IF(Table1[[#This Row],[smoker]]="No",0,1)</f>
        <v>0</v>
      </c>
      <c r="C121">
        <f>IF(Tip_Table!C121="Sun",1,0)</f>
        <v>0</v>
      </c>
      <c r="D121">
        <f>IF(Table1[[#This Row],[day]]="Sat",1,0)</f>
        <v>0</v>
      </c>
      <c r="E121">
        <f>IF(Table1[[#This Row],[day]]="Thur",1,0)</f>
        <v>1</v>
      </c>
      <c r="F121">
        <f>IF(Table1[[#This Row],[time]]="Lunch",0,1)</f>
        <v>0</v>
      </c>
      <c r="G121">
        <v>4</v>
      </c>
      <c r="H121" s="2">
        <v>24.08</v>
      </c>
      <c r="I121" s="2">
        <v>2.92</v>
      </c>
    </row>
    <row r="122" spans="1:9" x14ac:dyDescent="0.25">
      <c r="A122">
        <f>IF(Table1[[#This Row],[sex]]="Male",1,0)</f>
        <v>1</v>
      </c>
      <c r="B122">
        <f>IF(Table1[[#This Row],[smoker]]="No",0,1)</f>
        <v>0</v>
      </c>
      <c r="C122">
        <f>IF(Tip_Table!C122="Sun",1,0)</f>
        <v>0</v>
      </c>
      <c r="D122">
        <f>IF(Table1[[#This Row],[day]]="Sat",1,0)</f>
        <v>0</v>
      </c>
      <c r="E122">
        <f>IF(Table1[[#This Row],[day]]="Thur",1,0)</f>
        <v>1</v>
      </c>
      <c r="F122">
        <f>IF(Table1[[#This Row],[time]]="Lunch",0,1)</f>
        <v>0</v>
      </c>
      <c r="G122">
        <v>2</v>
      </c>
      <c r="H122" s="2">
        <v>11.69</v>
      </c>
      <c r="I122" s="2">
        <v>2.31</v>
      </c>
    </row>
    <row r="123" spans="1:9" x14ac:dyDescent="0.25">
      <c r="A123">
        <f>IF(Table1[[#This Row],[sex]]="Male",1,0)</f>
        <v>0</v>
      </c>
      <c r="B123">
        <f>IF(Table1[[#This Row],[smoker]]="No",0,1)</f>
        <v>0</v>
      </c>
      <c r="C123">
        <f>IF(Tip_Table!C123="Sun",1,0)</f>
        <v>0</v>
      </c>
      <c r="D123">
        <f>IF(Table1[[#This Row],[day]]="Sat",1,0)</f>
        <v>0</v>
      </c>
      <c r="E123">
        <f>IF(Table1[[#This Row],[day]]="Thur",1,0)</f>
        <v>1</v>
      </c>
      <c r="F123">
        <f>IF(Table1[[#This Row],[time]]="Lunch",0,1)</f>
        <v>0</v>
      </c>
      <c r="G123">
        <v>2</v>
      </c>
      <c r="H123" s="2">
        <v>13.42</v>
      </c>
      <c r="I123" s="2">
        <v>1.68</v>
      </c>
    </row>
    <row r="124" spans="1:9" x14ac:dyDescent="0.25">
      <c r="A124">
        <f>IF(Table1[[#This Row],[sex]]="Male",1,0)</f>
        <v>1</v>
      </c>
      <c r="B124">
        <f>IF(Table1[[#This Row],[smoker]]="No",0,1)</f>
        <v>0</v>
      </c>
      <c r="C124">
        <f>IF(Tip_Table!C124="Sun",1,0)</f>
        <v>0</v>
      </c>
      <c r="D124">
        <f>IF(Table1[[#This Row],[day]]="Sat",1,0)</f>
        <v>0</v>
      </c>
      <c r="E124">
        <f>IF(Table1[[#This Row],[day]]="Thur",1,0)</f>
        <v>1</v>
      </c>
      <c r="F124">
        <f>IF(Table1[[#This Row],[time]]="Lunch",0,1)</f>
        <v>0</v>
      </c>
      <c r="G124">
        <v>2</v>
      </c>
      <c r="H124" s="2">
        <v>14.26</v>
      </c>
      <c r="I124" s="2">
        <v>2.5</v>
      </c>
    </row>
    <row r="125" spans="1:9" x14ac:dyDescent="0.25">
      <c r="A125">
        <f>IF(Table1[[#This Row],[sex]]="Male",1,0)</f>
        <v>1</v>
      </c>
      <c r="B125">
        <f>IF(Table1[[#This Row],[smoker]]="No",0,1)</f>
        <v>0</v>
      </c>
      <c r="C125">
        <f>IF(Tip_Table!C125="Sun",1,0)</f>
        <v>0</v>
      </c>
      <c r="D125">
        <f>IF(Table1[[#This Row],[day]]="Sat",1,0)</f>
        <v>0</v>
      </c>
      <c r="E125">
        <f>IF(Table1[[#This Row],[day]]="Thur",1,0)</f>
        <v>1</v>
      </c>
      <c r="F125">
        <f>IF(Table1[[#This Row],[time]]="Lunch",0,1)</f>
        <v>0</v>
      </c>
      <c r="G125">
        <v>2</v>
      </c>
      <c r="H125" s="2">
        <v>15.95</v>
      </c>
      <c r="I125" s="2">
        <v>2</v>
      </c>
    </row>
    <row r="126" spans="1:9" x14ac:dyDescent="0.25">
      <c r="A126">
        <f>IF(Table1[[#This Row],[sex]]="Male",1,0)</f>
        <v>0</v>
      </c>
      <c r="B126">
        <f>IF(Table1[[#This Row],[smoker]]="No",0,1)</f>
        <v>0</v>
      </c>
      <c r="C126">
        <f>IF(Tip_Table!C126="Sun",1,0)</f>
        <v>0</v>
      </c>
      <c r="D126">
        <f>IF(Table1[[#This Row],[day]]="Sat",1,0)</f>
        <v>0</v>
      </c>
      <c r="E126">
        <f>IF(Table1[[#This Row],[day]]="Thur",1,0)</f>
        <v>1</v>
      </c>
      <c r="F126">
        <f>IF(Table1[[#This Row],[time]]="Lunch",0,1)</f>
        <v>0</v>
      </c>
      <c r="G126">
        <v>2</v>
      </c>
      <c r="H126" s="2">
        <v>12.48</v>
      </c>
      <c r="I126" s="2">
        <v>2.52</v>
      </c>
    </row>
    <row r="127" spans="1:9" x14ac:dyDescent="0.25">
      <c r="A127">
        <f>IF(Table1[[#This Row],[sex]]="Male",1,0)</f>
        <v>0</v>
      </c>
      <c r="B127">
        <f>IF(Table1[[#This Row],[smoker]]="No",0,1)</f>
        <v>0</v>
      </c>
      <c r="C127">
        <f>IF(Tip_Table!C127="Sun",1,0)</f>
        <v>0</v>
      </c>
      <c r="D127">
        <f>IF(Table1[[#This Row],[day]]="Sat",1,0)</f>
        <v>0</v>
      </c>
      <c r="E127">
        <f>IF(Table1[[#This Row],[day]]="Thur",1,0)</f>
        <v>1</v>
      </c>
      <c r="F127">
        <f>IF(Table1[[#This Row],[time]]="Lunch",0,1)</f>
        <v>0</v>
      </c>
      <c r="G127">
        <v>6</v>
      </c>
      <c r="H127" s="2">
        <v>29.8</v>
      </c>
      <c r="I127" s="2">
        <v>4.2</v>
      </c>
    </row>
    <row r="128" spans="1:9" x14ac:dyDescent="0.25">
      <c r="A128">
        <f>IF(Table1[[#This Row],[sex]]="Male",1,0)</f>
        <v>1</v>
      </c>
      <c r="B128">
        <f>IF(Table1[[#This Row],[smoker]]="No",0,1)</f>
        <v>0</v>
      </c>
      <c r="C128">
        <f>IF(Tip_Table!C128="Sun",1,0)</f>
        <v>0</v>
      </c>
      <c r="D128">
        <f>IF(Table1[[#This Row],[day]]="Sat",1,0)</f>
        <v>0</v>
      </c>
      <c r="E128">
        <f>IF(Table1[[#This Row],[day]]="Thur",1,0)</f>
        <v>1</v>
      </c>
      <c r="F128">
        <f>IF(Table1[[#This Row],[time]]="Lunch",0,1)</f>
        <v>0</v>
      </c>
      <c r="G128">
        <v>2</v>
      </c>
      <c r="H128" s="2">
        <v>8.52</v>
      </c>
      <c r="I128" s="2">
        <v>1.48</v>
      </c>
    </row>
    <row r="129" spans="1:9" x14ac:dyDescent="0.25">
      <c r="A129">
        <f>IF(Table1[[#This Row],[sex]]="Male",1,0)</f>
        <v>0</v>
      </c>
      <c r="B129">
        <f>IF(Table1[[#This Row],[smoker]]="No",0,1)</f>
        <v>0</v>
      </c>
      <c r="C129">
        <f>IF(Tip_Table!C129="Sun",1,0)</f>
        <v>0</v>
      </c>
      <c r="D129">
        <f>IF(Table1[[#This Row],[day]]="Sat",1,0)</f>
        <v>0</v>
      </c>
      <c r="E129">
        <f>IF(Table1[[#This Row],[day]]="Thur",1,0)</f>
        <v>1</v>
      </c>
      <c r="F129">
        <f>IF(Table1[[#This Row],[time]]="Lunch",0,1)</f>
        <v>0</v>
      </c>
      <c r="G129">
        <v>2</v>
      </c>
      <c r="H129" s="2">
        <v>14.52</v>
      </c>
      <c r="I129" s="2">
        <v>2</v>
      </c>
    </row>
    <row r="130" spans="1:9" x14ac:dyDescent="0.25">
      <c r="A130">
        <f>IF(Table1[[#This Row],[sex]]="Male",1,0)</f>
        <v>0</v>
      </c>
      <c r="B130">
        <f>IF(Table1[[#This Row],[smoker]]="No",0,1)</f>
        <v>0</v>
      </c>
      <c r="C130">
        <f>IF(Tip_Table!C130="Sun",1,0)</f>
        <v>0</v>
      </c>
      <c r="D130">
        <f>IF(Table1[[#This Row],[day]]="Sat",1,0)</f>
        <v>0</v>
      </c>
      <c r="E130">
        <f>IF(Table1[[#This Row],[day]]="Thur",1,0)</f>
        <v>1</v>
      </c>
      <c r="F130">
        <f>IF(Table1[[#This Row],[time]]="Lunch",0,1)</f>
        <v>0</v>
      </c>
      <c r="G130">
        <v>2</v>
      </c>
      <c r="H130" s="2">
        <v>11.38</v>
      </c>
      <c r="I130" s="2">
        <v>2</v>
      </c>
    </row>
    <row r="131" spans="1:9" x14ac:dyDescent="0.25">
      <c r="A131">
        <f>IF(Table1[[#This Row],[sex]]="Male",1,0)</f>
        <v>1</v>
      </c>
      <c r="B131">
        <f>IF(Table1[[#This Row],[smoker]]="No",0,1)</f>
        <v>0</v>
      </c>
      <c r="C131">
        <f>IF(Tip_Table!C131="Sun",1,0)</f>
        <v>0</v>
      </c>
      <c r="D131">
        <f>IF(Table1[[#This Row],[day]]="Sat",1,0)</f>
        <v>0</v>
      </c>
      <c r="E131">
        <f>IF(Table1[[#This Row],[day]]="Thur",1,0)</f>
        <v>1</v>
      </c>
      <c r="F131">
        <f>IF(Table1[[#This Row],[time]]="Lunch",0,1)</f>
        <v>0</v>
      </c>
      <c r="G131">
        <v>3</v>
      </c>
      <c r="H131" s="2">
        <v>22.82</v>
      </c>
      <c r="I131" s="2">
        <v>2.1800000000000002</v>
      </c>
    </row>
    <row r="132" spans="1:9" x14ac:dyDescent="0.25">
      <c r="A132">
        <f>IF(Table1[[#This Row],[sex]]="Male",1,0)</f>
        <v>1</v>
      </c>
      <c r="B132">
        <f>IF(Table1[[#This Row],[smoker]]="No",0,1)</f>
        <v>0</v>
      </c>
      <c r="C132">
        <f>IF(Tip_Table!C132="Sun",1,0)</f>
        <v>0</v>
      </c>
      <c r="D132">
        <f>IF(Table1[[#This Row],[day]]="Sat",1,0)</f>
        <v>0</v>
      </c>
      <c r="E132">
        <f>IF(Table1[[#This Row],[day]]="Thur",1,0)</f>
        <v>1</v>
      </c>
      <c r="F132">
        <f>IF(Table1[[#This Row],[time]]="Lunch",0,1)</f>
        <v>0</v>
      </c>
      <c r="G132">
        <v>2</v>
      </c>
      <c r="H132" s="2">
        <v>19.079999999999998</v>
      </c>
      <c r="I132" s="2">
        <v>1.5</v>
      </c>
    </row>
    <row r="133" spans="1:9" x14ac:dyDescent="0.25">
      <c r="A133">
        <f>IF(Table1[[#This Row],[sex]]="Male",1,0)</f>
        <v>0</v>
      </c>
      <c r="B133">
        <f>IF(Table1[[#This Row],[smoker]]="No",0,1)</f>
        <v>0</v>
      </c>
      <c r="C133">
        <f>IF(Tip_Table!C133="Sun",1,0)</f>
        <v>0</v>
      </c>
      <c r="D133">
        <f>IF(Table1[[#This Row],[day]]="Sat",1,0)</f>
        <v>0</v>
      </c>
      <c r="E133">
        <f>IF(Table1[[#This Row],[day]]="Thur",1,0)</f>
        <v>1</v>
      </c>
      <c r="F133">
        <f>IF(Table1[[#This Row],[time]]="Lunch",0,1)</f>
        <v>0</v>
      </c>
      <c r="G133">
        <v>2</v>
      </c>
      <c r="H133" s="2">
        <v>20.27</v>
      </c>
      <c r="I133" s="2">
        <v>2.83</v>
      </c>
    </row>
    <row r="134" spans="1:9" x14ac:dyDescent="0.25">
      <c r="A134">
        <f>IF(Table1[[#This Row],[sex]]="Male",1,0)</f>
        <v>0</v>
      </c>
      <c r="B134">
        <f>IF(Table1[[#This Row],[smoker]]="No",0,1)</f>
        <v>0</v>
      </c>
      <c r="C134">
        <f>IF(Tip_Table!C134="Sun",1,0)</f>
        <v>0</v>
      </c>
      <c r="D134">
        <f>IF(Table1[[#This Row],[day]]="Sat",1,0)</f>
        <v>0</v>
      </c>
      <c r="E134">
        <f>IF(Table1[[#This Row],[day]]="Thur",1,0)</f>
        <v>1</v>
      </c>
      <c r="F134">
        <f>IF(Table1[[#This Row],[time]]="Lunch",0,1)</f>
        <v>0</v>
      </c>
      <c r="G134">
        <v>2</v>
      </c>
      <c r="H134" s="2">
        <v>11.17</v>
      </c>
      <c r="I134" s="2">
        <v>1.5</v>
      </c>
    </row>
    <row r="135" spans="1:9" x14ac:dyDescent="0.25">
      <c r="A135">
        <f>IF(Table1[[#This Row],[sex]]="Male",1,0)</f>
        <v>0</v>
      </c>
      <c r="B135">
        <f>IF(Table1[[#This Row],[smoker]]="No",0,1)</f>
        <v>0</v>
      </c>
      <c r="C135">
        <f>IF(Tip_Table!C135="Sun",1,0)</f>
        <v>0</v>
      </c>
      <c r="D135">
        <f>IF(Table1[[#This Row],[day]]="Sat",1,0)</f>
        <v>0</v>
      </c>
      <c r="E135">
        <f>IF(Table1[[#This Row],[day]]="Thur",1,0)</f>
        <v>1</v>
      </c>
      <c r="F135">
        <f>IF(Table1[[#This Row],[time]]="Lunch",0,1)</f>
        <v>0</v>
      </c>
      <c r="G135">
        <v>2</v>
      </c>
      <c r="H135" s="2">
        <v>12.26</v>
      </c>
      <c r="I135" s="2">
        <v>2</v>
      </c>
    </row>
    <row r="136" spans="1:9" x14ac:dyDescent="0.25">
      <c r="A136">
        <f>IF(Table1[[#This Row],[sex]]="Male",1,0)</f>
        <v>0</v>
      </c>
      <c r="B136">
        <f>IF(Table1[[#This Row],[smoker]]="No",0,1)</f>
        <v>0</v>
      </c>
      <c r="C136">
        <f>IF(Tip_Table!C136="Sun",1,0)</f>
        <v>0</v>
      </c>
      <c r="D136">
        <f>IF(Table1[[#This Row],[day]]="Sat",1,0)</f>
        <v>0</v>
      </c>
      <c r="E136">
        <f>IF(Table1[[#This Row],[day]]="Thur",1,0)</f>
        <v>1</v>
      </c>
      <c r="F136">
        <f>IF(Table1[[#This Row],[time]]="Lunch",0,1)</f>
        <v>0</v>
      </c>
      <c r="G136">
        <v>2</v>
      </c>
      <c r="H136" s="2">
        <v>18.260000000000002</v>
      </c>
      <c r="I136" s="2">
        <v>3.25</v>
      </c>
    </row>
    <row r="137" spans="1:9" x14ac:dyDescent="0.25">
      <c r="A137">
        <f>IF(Table1[[#This Row],[sex]]="Male",1,0)</f>
        <v>0</v>
      </c>
      <c r="B137">
        <f>IF(Table1[[#This Row],[smoker]]="No",0,1)</f>
        <v>0</v>
      </c>
      <c r="C137">
        <f>IF(Tip_Table!C137="Sun",1,0)</f>
        <v>0</v>
      </c>
      <c r="D137">
        <f>IF(Table1[[#This Row],[day]]="Sat",1,0)</f>
        <v>0</v>
      </c>
      <c r="E137">
        <f>IF(Table1[[#This Row],[day]]="Thur",1,0)</f>
        <v>1</v>
      </c>
      <c r="F137">
        <f>IF(Table1[[#This Row],[time]]="Lunch",0,1)</f>
        <v>0</v>
      </c>
      <c r="G137">
        <v>2</v>
      </c>
      <c r="H137" s="2">
        <v>8.51</v>
      </c>
      <c r="I137" s="2">
        <v>1.25</v>
      </c>
    </row>
    <row r="138" spans="1:9" x14ac:dyDescent="0.25">
      <c r="A138">
        <f>IF(Table1[[#This Row],[sex]]="Male",1,0)</f>
        <v>0</v>
      </c>
      <c r="B138">
        <f>IF(Table1[[#This Row],[smoker]]="No",0,1)</f>
        <v>0</v>
      </c>
      <c r="C138">
        <f>IF(Tip_Table!C138="Sun",1,0)</f>
        <v>0</v>
      </c>
      <c r="D138">
        <f>IF(Table1[[#This Row],[day]]="Sat",1,0)</f>
        <v>0</v>
      </c>
      <c r="E138">
        <f>IF(Table1[[#This Row],[day]]="Thur",1,0)</f>
        <v>1</v>
      </c>
      <c r="F138">
        <f>IF(Table1[[#This Row],[time]]="Lunch",0,1)</f>
        <v>0</v>
      </c>
      <c r="G138">
        <v>2</v>
      </c>
      <c r="H138" s="2">
        <v>10.33</v>
      </c>
      <c r="I138" s="2">
        <v>2</v>
      </c>
    </row>
    <row r="139" spans="1:9" x14ac:dyDescent="0.25">
      <c r="A139">
        <f>IF(Table1[[#This Row],[sex]]="Male",1,0)</f>
        <v>0</v>
      </c>
      <c r="B139">
        <f>IF(Table1[[#This Row],[smoker]]="No",0,1)</f>
        <v>0</v>
      </c>
      <c r="C139">
        <f>IF(Tip_Table!C139="Sun",1,0)</f>
        <v>0</v>
      </c>
      <c r="D139">
        <f>IF(Table1[[#This Row],[day]]="Sat",1,0)</f>
        <v>0</v>
      </c>
      <c r="E139">
        <f>IF(Table1[[#This Row],[day]]="Thur",1,0)</f>
        <v>1</v>
      </c>
      <c r="F139">
        <f>IF(Table1[[#This Row],[time]]="Lunch",0,1)</f>
        <v>0</v>
      </c>
      <c r="G139">
        <v>2</v>
      </c>
      <c r="H139" s="2">
        <v>14.15</v>
      </c>
      <c r="I139" s="2">
        <v>2</v>
      </c>
    </row>
    <row r="140" spans="1:9" x14ac:dyDescent="0.25">
      <c r="A140">
        <f>IF(Table1[[#This Row],[sex]]="Male",1,0)</f>
        <v>1</v>
      </c>
      <c r="B140">
        <f>IF(Table1[[#This Row],[smoker]]="No",0,1)</f>
        <v>1</v>
      </c>
      <c r="C140">
        <f>IF(Tip_Table!C140="Sun",1,0)</f>
        <v>0</v>
      </c>
      <c r="D140">
        <f>IF(Table1[[#This Row],[day]]="Sat",1,0)</f>
        <v>0</v>
      </c>
      <c r="E140">
        <f>IF(Table1[[#This Row],[day]]="Thur",1,0)</f>
        <v>1</v>
      </c>
      <c r="F140">
        <f>IF(Table1[[#This Row],[time]]="Lunch",0,1)</f>
        <v>0</v>
      </c>
      <c r="G140">
        <v>2</v>
      </c>
      <c r="H140" s="2">
        <v>16</v>
      </c>
      <c r="I140" s="2">
        <v>2</v>
      </c>
    </row>
    <row r="141" spans="1:9" x14ac:dyDescent="0.25">
      <c r="A141">
        <f>IF(Table1[[#This Row],[sex]]="Male",1,0)</f>
        <v>0</v>
      </c>
      <c r="B141">
        <f>IF(Table1[[#This Row],[smoker]]="No",0,1)</f>
        <v>0</v>
      </c>
      <c r="C141">
        <f>IF(Tip_Table!C141="Sun",1,0)</f>
        <v>0</v>
      </c>
      <c r="D141">
        <f>IF(Table1[[#This Row],[day]]="Sat",1,0)</f>
        <v>0</v>
      </c>
      <c r="E141">
        <f>IF(Table1[[#This Row],[day]]="Thur",1,0)</f>
        <v>1</v>
      </c>
      <c r="F141">
        <f>IF(Table1[[#This Row],[time]]="Lunch",0,1)</f>
        <v>0</v>
      </c>
      <c r="G141">
        <v>2</v>
      </c>
      <c r="H141" s="2">
        <v>13.16</v>
      </c>
      <c r="I141" s="2">
        <v>2.75</v>
      </c>
    </row>
    <row r="142" spans="1:9" x14ac:dyDescent="0.25">
      <c r="A142">
        <f>IF(Table1[[#This Row],[sex]]="Male",1,0)</f>
        <v>0</v>
      </c>
      <c r="B142">
        <f>IF(Table1[[#This Row],[smoker]]="No",0,1)</f>
        <v>0</v>
      </c>
      <c r="C142">
        <f>IF(Tip_Table!C142="Sun",1,0)</f>
        <v>0</v>
      </c>
      <c r="D142">
        <f>IF(Table1[[#This Row],[day]]="Sat",1,0)</f>
        <v>0</v>
      </c>
      <c r="E142">
        <f>IF(Table1[[#This Row],[day]]="Thur",1,0)</f>
        <v>1</v>
      </c>
      <c r="F142">
        <f>IF(Table1[[#This Row],[time]]="Lunch",0,1)</f>
        <v>0</v>
      </c>
      <c r="G142">
        <v>2</v>
      </c>
      <c r="H142" s="2">
        <v>17.47</v>
      </c>
      <c r="I142" s="2">
        <v>3.5</v>
      </c>
    </row>
    <row r="143" spans="1:9" x14ac:dyDescent="0.25">
      <c r="A143">
        <f>IF(Table1[[#This Row],[sex]]="Male",1,0)</f>
        <v>1</v>
      </c>
      <c r="B143">
        <f>IF(Table1[[#This Row],[smoker]]="No",0,1)</f>
        <v>0</v>
      </c>
      <c r="C143">
        <f>IF(Tip_Table!C143="Sun",1,0)</f>
        <v>0</v>
      </c>
      <c r="D143">
        <f>IF(Table1[[#This Row],[day]]="Sat",1,0)</f>
        <v>0</v>
      </c>
      <c r="E143">
        <f>IF(Table1[[#This Row],[day]]="Thur",1,0)</f>
        <v>1</v>
      </c>
      <c r="F143">
        <f>IF(Table1[[#This Row],[time]]="Lunch",0,1)</f>
        <v>0</v>
      </c>
      <c r="G143">
        <v>6</v>
      </c>
      <c r="H143" s="2">
        <v>34.299999999999997</v>
      </c>
      <c r="I143" s="2">
        <v>6.7</v>
      </c>
    </row>
    <row r="144" spans="1:9" x14ac:dyDescent="0.25">
      <c r="A144">
        <f>IF(Table1[[#This Row],[sex]]="Male",1,0)</f>
        <v>1</v>
      </c>
      <c r="B144">
        <f>IF(Table1[[#This Row],[smoker]]="No",0,1)</f>
        <v>0</v>
      </c>
      <c r="C144">
        <f>IF(Tip_Table!C144="Sun",1,0)</f>
        <v>0</v>
      </c>
      <c r="D144">
        <f>IF(Table1[[#This Row],[day]]="Sat",1,0)</f>
        <v>0</v>
      </c>
      <c r="E144">
        <f>IF(Table1[[#This Row],[day]]="Thur",1,0)</f>
        <v>1</v>
      </c>
      <c r="F144">
        <f>IF(Table1[[#This Row],[time]]="Lunch",0,1)</f>
        <v>0</v>
      </c>
      <c r="G144">
        <v>5</v>
      </c>
      <c r="H144" s="2">
        <v>41.19</v>
      </c>
      <c r="I144" s="2">
        <v>5</v>
      </c>
    </row>
    <row r="145" spans="1:9" x14ac:dyDescent="0.25">
      <c r="A145">
        <f>IF(Table1[[#This Row],[sex]]="Male",1,0)</f>
        <v>0</v>
      </c>
      <c r="B145">
        <f>IF(Table1[[#This Row],[smoker]]="No",0,1)</f>
        <v>0</v>
      </c>
      <c r="C145">
        <f>IF(Tip_Table!C145="Sun",1,0)</f>
        <v>0</v>
      </c>
      <c r="D145">
        <f>IF(Table1[[#This Row],[day]]="Sat",1,0)</f>
        <v>0</v>
      </c>
      <c r="E145">
        <f>IF(Table1[[#This Row],[day]]="Thur",1,0)</f>
        <v>1</v>
      </c>
      <c r="F145">
        <f>IF(Table1[[#This Row],[time]]="Lunch",0,1)</f>
        <v>0</v>
      </c>
      <c r="G145">
        <v>6</v>
      </c>
      <c r="H145" s="2">
        <v>27.05</v>
      </c>
      <c r="I145" s="2">
        <v>5</v>
      </c>
    </row>
    <row r="146" spans="1:9" x14ac:dyDescent="0.25">
      <c r="A146">
        <f>IF(Table1[[#This Row],[sex]]="Male",1,0)</f>
        <v>0</v>
      </c>
      <c r="B146">
        <f>IF(Table1[[#This Row],[smoker]]="No",0,1)</f>
        <v>0</v>
      </c>
      <c r="C146">
        <f>IF(Tip_Table!C146="Sun",1,0)</f>
        <v>0</v>
      </c>
      <c r="D146">
        <f>IF(Table1[[#This Row],[day]]="Sat",1,0)</f>
        <v>0</v>
      </c>
      <c r="E146">
        <f>IF(Table1[[#This Row],[day]]="Thur",1,0)</f>
        <v>1</v>
      </c>
      <c r="F146">
        <f>IF(Table1[[#This Row],[time]]="Lunch",0,1)</f>
        <v>0</v>
      </c>
      <c r="G146">
        <v>2</v>
      </c>
      <c r="H146" s="2">
        <v>16.43</v>
      </c>
      <c r="I146" s="2">
        <v>2.2999999999999998</v>
      </c>
    </row>
    <row r="147" spans="1:9" x14ac:dyDescent="0.25">
      <c r="A147">
        <f>IF(Table1[[#This Row],[sex]]="Male",1,0)</f>
        <v>0</v>
      </c>
      <c r="B147">
        <f>IF(Table1[[#This Row],[smoker]]="No",0,1)</f>
        <v>0</v>
      </c>
      <c r="C147">
        <f>IF(Tip_Table!C147="Sun",1,0)</f>
        <v>0</v>
      </c>
      <c r="D147">
        <f>IF(Table1[[#This Row],[day]]="Sat",1,0)</f>
        <v>0</v>
      </c>
      <c r="E147">
        <f>IF(Table1[[#This Row],[day]]="Thur",1,0)</f>
        <v>1</v>
      </c>
      <c r="F147">
        <f>IF(Table1[[#This Row],[time]]="Lunch",0,1)</f>
        <v>0</v>
      </c>
      <c r="G147">
        <v>2</v>
      </c>
      <c r="H147" s="2">
        <v>8.35</v>
      </c>
      <c r="I147" s="2">
        <v>1.5</v>
      </c>
    </row>
    <row r="148" spans="1:9" x14ac:dyDescent="0.25">
      <c r="A148">
        <f>IF(Table1[[#This Row],[sex]]="Male",1,0)</f>
        <v>0</v>
      </c>
      <c r="B148">
        <f>IF(Table1[[#This Row],[smoker]]="No",0,1)</f>
        <v>0</v>
      </c>
      <c r="C148">
        <f>IF(Tip_Table!C148="Sun",1,0)</f>
        <v>0</v>
      </c>
      <c r="D148">
        <f>IF(Table1[[#This Row],[day]]="Sat",1,0)</f>
        <v>0</v>
      </c>
      <c r="E148">
        <f>IF(Table1[[#This Row],[day]]="Thur",1,0)</f>
        <v>1</v>
      </c>
      <c r="F148">
        <f>IF(Table1[[#This Row],[time]]="Lunch",0,1)</f>
        <v>0</v>
      </c>
      <c r="G148">
        <v>3</v>
      </c>
      <c r="H148" s="2">
        <v>18.64</v>
      </c>
      <c r="I148" s="2">
        <v>1.36</v>
      </c>
    </row>
    <row r="149" spans="1:9" x14ac:dyDescent="0.25">
      <c r="A149">
        <f>IF(Table1[[#This Row],[sex]]="Male",1,0)</f>
        <v>0</v>
      </c>
      <c r="B149">
        <f>IF(Table1[[#This Row],[smoker]]="No",0,1)</f>
        <v>0</v>
      </c>
      <c r="C149">
        <f>IF(Tip_Table!C149="Sun",1,0)</f>
        <v>0</v>
      </c>
      <c r="D149">
        <f>IF(Table1[[#This Row],[day]]="Sat",1,0)</f>
        <v>0</v>
      </c>
      <c r="E149">
        <f>IF(Table1[[#This Row],[day]]="Thur",1,0)</f>
        <v>1</v>
      </c>
      <c r="F149">
        <f>IF(Table1[[#This Row],[time]]="Lunch",0,1)</f>
        <v>0</v>
      </c>
      <c r="G149">
        <v>2</v>
      </c>
      <c r="H149" s="2">
        <v>11.87</v>
      </c>
      <c r="I149" s="2">
        <v>1.63</v>
      </c>
    </row>
    <row r="150" spans="1:9" x14ac:dyDescent="0.25">
      <c r="A150">
        <f>IF(Table1[[#This Row],[sex]]="Male",1,0)</f>
        <v>1</v>
      </c>
      <c r="B150">
        <f>IF(Table1[[#This Row],[smoker]]="No",0,1)</f>
        <v>0</v>
      </c>
      <c r="C150">
        <f>IF(Tip_Table!C150="Sun",1,0)</f>
        <v>0</v>
      </c>
      <c r="D150">
        <f>IF(Table1[[#This Row],[day]]="Sat",1,0)</f>
        <v>0</v>
      </c>
      <c r="E150">
        <f>IF(Table1[[#This Row],[day]]="Thur",1,0)</f>
        <v>1</v>
      </c>
      <c r="F150">
        <f>IF(Table1[[#This Row],[time]]="Lunch",0,1)</f>
        <v>0</v>
      </c>
      <c r="G150">
        <v>2</v>
      </c>
      <c r="H150" s="2">
        <v>9.7799999999999994</v>
      </c>
      <c r="I150" s="2">
        <v>1.73</v>
      </c>
    </row>
    <row r="151" spans="1:9" x14ac:dyDescent="0.25">
      <c r="A151">
        <f>IF(Table1[[#This Row],[sex]]="Male",1,0)</f>
        <v>1</v>
      </c>
      <c r="B151">
        <f>IF(Table1[[#This Row],[smoker]]="No",0,1)</f>
        <v>0</v>
      </c>
      <c r="C151">
        <f>IF(Tip_Table!C151="Sun",1,0)</f>
        <v>0</v>
      </c>
      <c r="D151">
        <f>IF(Table1[[#This Row],[day]]="Sat",1,0)</f>
        <v>0</v>
      </c>
      <c r="E151">
        <f>IF(Table1[[#This Row],[day]]="Thur",1,0)</f>
        <v>1</v>
      </c>
      <c r="F151">
        <f>IF(Table1[[#This Row],[time]]="Lunch",0,1)</f>
        <v>0</v>
      </c>
      <c r="G151">
        <v>2</v>
      </c>
      <c r="H151" s="2">
        <v>7.51</v>
      </c>
      <c r="I151" s="2">
        <v>2</v>
      </c>
    </row>
    <row r="152" spans="1:9" x14ac:dyDescent="0.25">
      <c r="A152">
        <f>IF(Table1[[#This Row],[sex]]="Male",1,0)</f>
        <v>1</v>
      </c>
      <c r="B152">
        <f>IF(Table1[[#This Row],[smoker]]="No",0,1)</f>
        <v>0</v>
      </c>
      <c r="C152">
        <f>IF(Tip_Table!C152="Sun",1,0)</f>
        <v>1</v>
      </c>
      <c r="D152">
        <f>IF(Table1[[#This Row],[day]]="Sat",1,0)</f>
        <v>0</v>
      </c>
      <c r="E152">
        <f>IF(Table1[[#This Row],[day]]="Thur",1,0)</f>
        <v>0</v>
      </c>
      <c r="F152">
        <f>IF(Table1[[#This Row],[time]]="Lunch",0,1)</f>
        <v>1</v>
      </c>
      <c r="G152">
        <v>2</v>
      </c>
      <c r="H152" s="2">
        <v>14.07</v>
      </c>
      <c r="I152" s="2">
        <v>2.5</v>
      </c>
    </row>
    <row r="153" spans="1:9" x14ac:dyDescent="0.25">
      <c r="A153">
        <f>IF(Table1[[#This Row],[sex]]="Male",1,0)</f>
        <v>1</v>
      </c>
      <c r="B153">
        <f>IF(Table1[[#This Row],[smoker]]="No",0,1)</f>
        <v>0</v>
      </c>
      <c r="C153">
        <f>IF(Tip_Table!C153="Sun",1,0)</f>
        <v>1</v>
      </c>
      <c r="D153">
        <f>IF(Table1[[#This Row],[day]]="Sat",1,0)</f>
        <v>0</v>
      </c>
      <c r="E153">
        <f>IF(Table1[[#This Row],[day]]="Thur",1,0)</f>
        <v>0</v>
      </c>
      <c r="F153">
        <f>IF(Table1[[#This Row],[time]]="Lunch",0,1)</f>
        <v>1</v>
      </c>
      <c r="G153">
        <v>2</v>
      </c>
      <c r="H153" s="2">
        <v>13.13</v>
      </c>
      <c r="I153" s="2">
        <v>2</v>
      </c>
    </row>
    <row r="154" spans="1:9" x14ac:dyDescent="0.25">
      <c r="A154">
        <f>IF(Table1[[#This Row],[sex]]="Male",1,0)</f>
        <v>1</v>
      </c>
      <c r="B154">
        <f>IF(Table1[[#This Row],[smoker]]="No",0,1)</f>
        <v>0</v>
      </c>
      <c r="C154">
        <f>IF(Tip_Table!C154="Sun",1,0)</f>
        <v>1</v>
      </c>
      <c r="D154">
        <f>IF(Table1[[#This Row],[day]]="Sat",1,0)</f>
        <v>0</v>
      </c>
      <c r="E154">
        <f>IF(Table1[[#This Row],[day]]="Thur",1,0)</f>
        <v>0</v>
      </c>
      <c r="F154">
        <f>IF(Table1[[#This Row],[time]]="Lunch",0,1)</f>
        <v>1</v>
      </c>
      <c r="G154">
        <v>3</v>
      </c>
      <c r="H154" s="2">
        <v>17.260000000000002</v>
      </c>
      <c r="I154" s="2">
        <v>2.74</v>
      </c>
    </row>
    <row r="155" spans="1:9" x14ac:dyDescent="0.25">
      <c r="A155">
        <f>IF(Table1[[#This Row],[sex]]="Male",1,0)</f>
        <v>1</v>
      </c>
      <c r="B155">
        <f>IF(Table1[[#This Row],[smoker]]="No",0,1)</f>
        <v>0</v>
      </c>
      <c r="C155">
        <f>IF(Tip_Table!C155="Sun",1,0)</f>
        <v>1</v>
      </c>
      <c r="D155">
        <f>IF(Table1[[#This Row],[day]]="Sat",1,0)</f>
        <v>0</v>
      </c>
      <c r="E155">
        <f>IF(Table1[[#This Row],[day]]="Thur",1,0)</f>
        <v>0</v>
      </c>
      <c r="F155">
        <f>IF(Table1[[#This Row],[time]]="Lunch",0,1)</f>
        <v>1</v>
      </c>
      <c r="G155">
        <v>4</v>
      </c>
      <c r="H155" s="2">
        <v>24.55</v>
      </c>
      <c r="I155" s="2">
        <v>2</v>
      </c>
    </row>
    <row r="156" spans="1:9" x14ac:dyDescent="0.25">
      <c r="A156">
        <f>IF(Table1[[#This Row],[sex]]="Male",1,0)</f>
        <v>1</v>
      </c>
      <c r="B156">
        <f>IF(Table1[[#This Row],[smoker]]="No",0,1)</f>
        <v>0</v>
      </c>
      <c r="C156">
        <f>IF(Tip_Table!C156="Sun",1,0)</f>
        <v>1</v>
      </c>
      <c r="D156">
        <f>IF(Table1[[#This Row],[day]]="Sat",1,0)</f>
        <v>0</v>
      </c>
      <c r="E156">
        <f>IF(Table1[[#This Row],[day]]="Thur",1,0)</f>
        <v>0</v>
      </c>
      <c r="F156">
        <f>IF(Table1[[#This Row],[time]]="Lunch",0,1)</f>
        <v>1</v>
      </c>
      <c r="G156">
        <v>4</v>
      </c>
      <c r="H156" s="2">
        <v>19.77</v>
      </c>
      <c r="I156" s="2">
        <v>2</v>
      </c>
    </row>
    <row r="157" spans="1:9" x14ac:dyDescent="0.25">
      <c r="A157">
        <f>IF(Table1[[#This Row],[sex]]="Male",1,0)</f>
        <v>0</v>
      </c>
      <c r="B157">
        <f>IF(Table1[[#This Row],[smoker]]="No",0,1)</f>
        <v>0</v>
      </c>
      <c r="C157">
        <f>IF(Tip_Table!C157="Sun",1,0)</f>
        <v>1</v>
      </c>
      <c r="D157">
        <f>IF(Table1[[#This Row],[day]]="Sat",1,0)</f>
        <v>0</v>
      </c>
      <c r="E157">
        <f>IF(Table1[[#This Row],[day]]="Thur",1,0)</f>
        <v>0</v>
      </c>
      <c r="F157">
        <f>IF(Table1[[#This Row],[time]]="Lunch",0,1)</f>
        <v>1</v>
      </c>
      <c r="G157">
        <v>5</v>
      </c>
      <c r="H157" s="2">
        <v>29.85</v>
      </c>
      <c r="I157" s="2">
        <v>5.14</v>
      </c>
    </row>
    <row r="158" spans="1:9" x14ac:dyDescent="0.25">
      <c r="A158">
        <f>IF(Table1[[#This Row],[sex]]="Male",1,0)</f>
        <v>1</v>
      </c>
      <c r="B158">
        <f>IF(Table1[[#This Row],[smoker]]="No",0,1)</f>
        <v>0</v>
      </c>
      <c r="C158">
        <f>IF(Tip_Table!C158="Sun",1,0)</f>
        <v>1</v>
      </c>
      <c r="D158">
        <f>IF(Table1[[#This Row],[day]]="Sat",1,0)</f>
        <v>0</v>
      </c>
      <c r="E158">
        <f>IF(Table1[[#This Row],[day]]="Thur",1,0)</f>
        <v>0</v>
      </c>
      <c r="F158">
        <f>IF(Table1[[#This Row],[time]]="Lunch",0,1)</f>
        <v>1</v>
      </c>
      <c r="G158">
        <v>6</v>
      </c>
      <c r="H158" s="2">
        <v>48.17</v>
      </c>
      <c r="I158" s="2">
        <v>5</v>
      </c>
    </row>
    <row r="159" spans="1:9" x14ac:dyDescent="0.25">
      <c r="A159">
        <f>IF(Table1[[#This Row],[sex]]="Male",1,0)</f>
        <v>0</v>
      </c>
      <c r="B159">
        <f>IF(Table1[[#This Row],[smoker]]="No",0,1)</f>
        <v>0</v>
      </c>
      <c r="C159">
        <f>IF(Tip_Table!C159="Sun",1,0)</f>
        <v>1</v>
      </c>
      <c r="D159">
        <f>IF(Table1[[#This Row],[day]]="Sat",1,0)</f>
        <v>0</v>
      </c>
      <c r="E159">
        <f>IF(Table1[[#This Row],[day]]="Thur",1,0)</f>
        <v>0</v>
      </c>
      <c r="F159">
        <f>IF(Table1[[#This Row],[time]]="Lunch",0,1)</f>
        <v>1</v>
      </c>
      <c r="G159">
        <v>4</v>
      </c>
      <c r="H159" s="2">
        <v>25</v>
      </c>
      <c r="I159" s="2">
        <v>3.75</v>
      </c>
    </row>
    <row r="160" spans="1:9" x14ac:dyDescent="0.25">
      <c r="A160">
        <f>IF(Table1[[#This Row],[sex]]="Male",1,0)</f>
        <v>0</v>
      </c>
      <c r="B160">
        <f>IF(Table1[[#This Row],[smoker]]="No",0,1)</f>
        <v>0</v>
      </c>
      <c r="C160">
        <f>IF(Tip_Table!C160="Sun",1,0)</f>
        <v>1</v>
      </c>
      <c r="D160">
        <f>IF(Table1[[#This Row],[day]]="Sat",1,0)</f>
        <v>0</v>
      </c>
      <c r="E160">
        <f>IF(Table1[[#This Row],[day]]="Thur",1,0)</f>
        <v>0</v>
      </c>
      <c r="F160">
        <f>IF(Table1[[#This Row],[time]]="Lunch",0,1)</f>
        <v>1</v>
      </c>
      <c r="G160">
        <v>2</v>
      </c>
      <c r="H160" s="2">
        <v>13.39</v>
      </c>
      <c r="I160" s="2">
        <v>2.61</v>
      </c>
    </row>
    <row r="161" spans="1:9" x14ac:dyDescent="0.25">
      <c r="A161">
        <f>IF(Table1[[#This Row],[sex]]="Male",1,0)</f>
        <v>1</v>
      </c>
      <c r="B161">
        <f>IF(Table1[[#This Row],[smoker]]="No",0,1)</f>
        <v>0</v>
      </c>
      <c r="C161">
        <f>IF(Tip_Table!C161="Sun",1,0)</f>
        <v>1</v>
      </c>
      <c r="D161">
        <f>IF(Table1[[#This Row],[day]]="Sat",1,0)</f>
        <v>0</v>
      </c>
      <c r="E161">
        <f>IF(Table1[[#This Row],[day]]="Thur",1,0)</f>
        <v>0</v>
      </c>
      <c r="F161">
        <f>IF(Table1[[#This Row],[time]]="Lunch",0,1)</f>
        <v>1</v>
      </c>
      <c r="G161">
        <v>4</v>
      </c>
      <c r="H161" s="2">
        <v>16.489999999999998</v>
      </c>
      <c r="I161" s="2">
        <v>2</v>
      </c>
    </row>
    <row r="162" spans="1:9" x14ac:dyDescent="0.25">
      <c r="A162">
        <f>IF(Table1[[#This Row],[sex]]="Male",1,0)</f>
        <v>1</v>
      </c>
      <c r="B162">
        <f>IF(Table1[[#This Row],[smoker]]="No",0,1)</f>
        <v>0</v>
      </c>
      <c r="C162">
        <f>IF(Tip_Table!C162="Sun",1,0)</f>
        <v>1</v>
      </c>
      <c r="D162">
        <f>IF(Table1[[#This Row],[day]]="Sat",1,0)</f>
        <v>0</v>
      </c>
      <c r="E162">
        <f>IF(Table1[[#This Row],[day]]="Thur",1,0)</f>
        <v>0</v>
      </c>
      <c r="F162">
        <f>IF(Table1[[#This Row],[time]]="Lunch",0,1)</f>
        <v>1</v>
      </c>
      <c r="G162">
        <v>4</v>
      </c>
      <c r="H162" s="2">
        <v>21.5</v>
      </c>
      <c r="I162" s="2">
        <v>3.5</v>
      </c>
    </row>
    <row r="163" spans="1:9" x14ac:dyDescent="0.25">
      <c r="A163">
        <f>IF(Table1[[#This Row],[sex]]="Male",1,0)</f>
        <v>1</v>
      </c>
      <c r="B163">
        <f>IF(Table1[[#This Row],[smoker]]="No",0,1)</f>
        <v>0</v>
      </c>
      <c r="C163">
        <f>IF(Tip_Table!C163="Sun",1,0)</f>
        <v>1</v>
      </c>
      <c r="D163">
        <f>IF(Table1[[#This Row],[day]]="Sat",1,0)</f>
        <v>0</v>
      </c>
      <c r="E163">
        <f>IF(Table1[[#This Row],[day]]="Thur",1,0)</f>
        <v>0</v>
      </c>
      <c r="F163">
        <f>IF(Table1[[#This Row],[time]]="Lunch",0,1)</f>
        <v>1</v>
      </c>
      <c r="G163">
        <v>2</v>
      </c>
      <c r="H163" s="2">
        <v>12.66</v>
      </c>
      <c r="I163" s="2">
        <v>2.5</v>
      </c>
    </row>
    <row r="164" spans="1:9" x14ac:dyDescent="0.25">
      <c r="A164">
        <f>IF(Table1[[#This Row],[sex]]="Male",1,0)</f>
        <v>0</v>
      </c>
      <c r="B164">
        <f>IF(Table1[[#This Row],[smoker]]="No",0,1)</f>
        <v>0</v>
      </c>
      <c r="C164">
        <f>IF(Tip_Table!C164="Sun",1,0)</f>
        <v>1</v>
      </c>
      <c r="D164">
        <f>IF(Table1[[#This Row],[day]]="Sat",1,0)</f>
        <v>0</v>
      </c>
      <c r="E164">
        <f>IF(Table1[[#This Row],[day]]="Thur",1,0)</f>
        <v>0</v>
      </c>
      <c r="F164">
        <f>IF(Table1[[#This Row],[time]]="Lunch",0,1)</f>
        <v>1</v>
      </c>
      <c r="G164">
        <v>3</v>
      </c>
      <c r="H164" s="2">
        <v>16.21</v>
      </c>
      <c r="I164" s="2">
        <v>2</v>
      </c>
    </row>
    <row r="165" spans="1:9" x14ac:dyDescent="0.25">
      <c r="A165">
        <f>IF(Table1[[#This Row],[sex]]="Male",1,0)</f>
        <v>1</v>
      </c>
      <c r="B165">
        <f>IF(Table1[[#This Row],[smoker]]="No",0,1)</f>
        <v>0</v>
      </c>
      <c r="C165">
        <f>IF(Tip_Table!C165="Sun",1,0)</f>
        <v>1</v>
      </c>
      <c r="D165">
        <f>IF(Table1[[#This Row],[day]]="Sat",1,0)</f>
        <v>0</v>
      </c>
      <c r="E165">
        <f>IF(Table1[[#This Row],[day]]="Thur",1,0)</f>
        <v>0</v>
      </c>
      <c r="F165">
        <f>IF(Table1[[#This Row],[time]]="Lunch",0,1)</f>
        <v>1</v>
      </c>
      <c r="G165">
        <v>2</v>
      </c>
      <c r="H165" s="2">
        <v>13.81</v>
      </c>
      <c r="I165" s="2">
        <v>2</v>
      </c>
    </row>
    <row r="166" spans="1:9" x14ac:dyDescent="0.25">
      <c r="A166">
        <f>IF(Table1[[#This Row],[sex]]="Male",1,0)</f>
        <v>0</v>
      </c>
      <c r="B166">
        <f>IF(Table1[[#This Row],[smoker]]="No",0,1)</f>
        <v>1</v>
      </c>
      <c r="C166">
        <f>IF(Tip_Table!C166="Sun",1,0)</f>
        <v>1</v>
      </c>
      <c r="D166">
        <f>IF(Table1[[#This Row],[day]]="Sat",1,0)</f>
        <v>0</v>
      </c>
      <c r="E166">
        <f>IF(Table1[[#This Row],[day]]="Thur",1,0)</f>
        <v>0</v>
      </c>
      <c r="F166">
        <f>IF(Table1[[#This Row],[time]]="Lunch",0,1)</f>
        <v>1</v>
      </c>
      <c r="G166">
        <v>2</v>
      </c>
      <c r="H166" s="2">
        <v>17.510000000000002</v>
      </c>
      <c r="I166" s="2">
        <v>3</v>
      </c>
    </row>
    <row r="167" spans="1:9" x14ac:dyDescent="0.25">
      <c r="A167">
        <f>IF(Table1[[#This Row],[sex]]="Male",1,0)</f>
        <v>1</v>
      </c>
      <c r="B167">
        <f>IF(Table1[[#This Row],[smoker]]="No",0,1)</f>
        <v>0</v>
      </c>
      <c r="C167">
        <f>IF(Tip_Table!C167="Sun",1,0)</f>
        <v>1</v>
      </c>
      <c r="D167">
        <f>IF(Table1[[#This Row],[day]]="Sat",1,0)</f>
        <v>0</v>
      </c>
      <c r="E167">
        <f>IF(Table1[[#This Row],[day]]="Thur",1,0)</f>
        <v>0</v>
      </c>
      <c r="F167">
        <f>IF(Table1[[#This Row],[time]]="Lunch",0,1)</f>
        <v>1</v>
      </c>
      <c r="G167">
        <v>3</v>
      </c>
      <c r="H167" s="2">
        <v>24.52</v>
      </c>
      <c r="I167" s="2">
        <v>3.48</v>
      </c>
    </row>
    <row r="168" spans="1:9" x14ac:dyDescent="0.25">
      <c r="A168">
        <f>IF(Table1[[#This Row],[sex]]="Male",1,0)</f>
        <v>1</v>
      </c>
      <c r="B168">
        <f>IF(Table1[[#This Row],[smoker]]="No",0,1)</f>
        <v>0</v>
      </c>
      <c r="C168">
        <f>IF(Tip_Table!C168="Sun",1,0)</f>
        <v>1</v>
      </c>
      <c r="D168">
        <f>IF(Table1[[#This Row],[day]]="Sat",1,0)</f>
        <v>0</v>
      </c>
      <c r="E168">
        <f>IF(Table1[[#This Row],[day]]="Thur",1,0)</f>
        <v>0</v>
      </c>
      <c r="F168">
        <f>IF(Table1[[#This Row],[time]]="Lunch",0,1)</f>
        <v>1</v>
      </c>
      <c r="G168">
        <v>2</v>
      </c>
      <c r="H168" s="2">
        <v>20.76</v>
      </c>
      <c r="I168" s="2">
        <v>2.2400000000000002</v>
      </c>
    </row>
    <row r="169" spans="1:9" x14ac:dyDescent="0.25">
      <c r="A169">
        <f>IF(Table1[[#This Row],[sex]]="Male",1,0)</f>
        <v>1</v>
      </c>
      <c r="B169">
        <f>IF(Table1[[#This Row],[smoker]]="No",0,1)</f>
        <v>0</v>
      </c>
      <c r="C169">
        <f>IF(Tip_Table!C169="Sun",1,0)</f>
        <v>1</v>
      </c>
      <c r="D169">
        <f>IF(Table1[[#This Row],[day]]="Sat",1,0)</f>
        <v>0</v>
      </c>
      <c r="E169">
        <f>IF(Table1[[#This Row],[day]]="Thur",1,0)</f>
        <v>0</v>
      </c>
      <c r="F169">
        <f>IF(Table1[[#This Row],[time]]="Lunch",0,1)</f>
        <v>1</v>
      </c>
      <c r="G169">
        <v>4</v>
      </c>
      <c r="H169" s="2">
        <v>31.71</v>
      </c>
      <c r="I169" s="2">
        <v>4.5</v>
      </c>
    </row>
    <row r="170" spans="1:9" x14ac:dyDescent="0.25">
      <c r="A170">
        <f>IF(Table1[[#This Row],[sex]]="Male",1,0)</f>
        <v>0</v>
      </c>
      <c r="B170">
        <f>IF(Table1[[#This Row],[smoker]]="No",0,1)</f>
        <v>1</v>
      </c>
      <c r="C170">
        <f>IF(Tip_Table!C170="Sun",1,0)</f>
        <v>0</v>
      </c>
      <c r="D170">
        <f>IF(Table1[[#This Row],[day]]="Sat",1,0)</f>
        <v>1</v>
      </c>
      <c r="E170">
        <f>IF(Table1[[#This Row],[day]]="Thur",1,0)</f>
        <v>0</v>
      </c>
      <c r="F170">
        <f>IF(Table1[[#This Row],[time]]="Lunch",0,1)</f>
        <v>1</v>
      </c>
      <c r="G170">
        <v>2</v>
      </c>
      <c r="H170" s="2">
        <v>10.59</v>
      </c>
      <c r="I170" s="2">
        <v>1.61</v>
      </c>
    </row>
    <row r="171" spans="1:9" x14ac:dyDescent="0.25">
      <c r="A171">
        <f>IF(Table1[[#This Row],[sex]]="Male",1,0)</f>
        <v>0</v>
      </c>
      <c r="B171">
        <f>IF(Table1[[#This Row],[smoker]]="No",0,1)</f>
        <v>1</v>
      </c>
      <c r="C171">
        <f>IF(Tip_Table!C171="Sun",1,0)</f>
        <v>0</v>
      </c>
      <c r="D171">
        <f>IF(Table1[[#This Row],[day]]="Sat",1,0)</f>
        <v>1</v>
      </c>
      <c r="E171">
        <f>IF(Table1[[#This Row],[day]]="Thur",1,0)</f>
        <v>0</v>
      </c>
      <c r="F171">
        <f>IF(Table1[[#This Row],[time]]="Lunch",0,1)</f>
        <v>1</v>
      </c>
      <c r="G171">
        <v>2</v>
      </c>
      <c r="H171" s="2">
        <v>10.63</v>
      </c>
      <c r="I171" s="2">
        <v>2</v>
      </c>
    </row>
    <row r="172" spans="1:9" x14ac:dyDescent="0.25">
      <c r="A172">
        <f>IF(Table1[[#This Row],[sex]]="Male",1,0)</f>
        <v>1</v>
      </c>
      <c r="B172">
        <f>IF(Table1[[#This Row],[smoker]]="No",0,1)</f>
        <v>1</v>
      </c>
      <c r="C172">
        <f>IF(Tip_Table!C172="Sun",1,0)</f>
        <v>0</v>
      </c>
      <c r="D172">
        <f>IF(Table1[[#This Row],[day]]="Sat",1,0)</f>
        <v>1</v>
      </c>
      <c r="E172">
        <f>IF(Table1[[#This Row],[day]]="Thur",1,0)</f>
        <v>0</v>
      </c>
      <c r="F172">
        <f>IF(Table1[[#This Row],[time]]="Lunch",0,1)</f>
        <v>1</v>
      </c>
      <c r="G172">
        <v>3</v>
      </c>
      <c r="H172" s="2">
        <v>50.81</v>
      </c>
      <c r="I172" s="2">
        <v>10</v>
      </c>
    </row>
    <row r="173" spans="1:9" x14ac:dyDescent="0.25">
      <c r="A173">
        <f>IF(Table1[[#This Row],[sex]]="Male",1,0)</f>
        <v>1</v>
      </c>
      <c r="B173">
        <f>IF(Table1[[#This Row],[smoker]]="No",0,1)</f>
        <v>1</v>
      </c>
      <c r="C173">
        <f>IF(Tip_Table!C173="Sun",1,0)</f>
        <v>0</v>
      </c>
      <c r="D173">
        <f>IF(Table1[[#This Row],[day]]="Sat",1,0)</f>
        <v>1</v>
      </c>
      <c r="E173">
        <f>IF(Table1[[#This Row],[day]]="Thur",1,0)</f>
        <v>0</v>
      </c>
      <c r="F173">
        <f>IF(Table1[[#This Row],[time]]="Lunch",0,1)</f>
        <v>1</v>
      </c>
      <c r="G173">
        <v>2</v>
      </c>
      <c r="H173" s="2">
        <v>15.81</v>
      </c>
      <c r="I173" s="2">
        <v>3.16</v>
      </c>
    </row>
    <row r="174" spans="1:9" x14ac:dyDescent="0.25">
      <c r="A174">
        <f>IF(Table1[[#This Row],[sex]]="Male",1,0)</f>
        <v>1</v>
      </c>
      <c r="B174">
        <f>IF(Table1[[#This Row],[smoker]]="No",0,1)</f>
        <v>1</v>
      </c>
      <c r="C174">
        <f>IF(Tip_Table!C174="Sun",1,0)</f>
        <v>1</v>
      </c>
      <c r="D174">
        <f>IF(Table1[[#This Row],[day]]="Sat",1,0)</f>
        <v>0</v>
      </c>
      <c r="E174">
        <f>IF(Table1[[#This Row],[day]]="Thur",1,0)</f>
        <v>0</v>
      </c>
      <c r="F174">
        <f>IF(Table1[[#This Row],[time]]="Lunch",0,1)</f>
        <v>1</v>
      </c>
      <c r="G174">
        <v>2</v>
      </c>
      <c r="H174" s="2">
        <v>7.25</v>
      </c>
      <c r="I174" s="2">
        <v>5.15</v>
      </c>
    </row>
    <row r="175" spans="1:9" x14ac:dyDescent="0.25">
      <c r="A175">
        <f>IF(Table1[[#This Row],[sex]]="Male",1,0)</f>
        <v>1</v>
      </c>
      <c r="B175">
        <f>IF(Table1[[#This Row],[smoker]]="No",0,1)</f>
        <v>1</v>
      </c>
      <c r="C175">
        <f>IF(Tip_Table!C175="Sun",1,0)</f>
        <v>1</v>
      </c>
      <c r="D175">
        <f>IF(Table1[[#This Row],[day]]="Sat",1,0)</f>
        <v>0</v>
      </c>
      <c r="E175">
        <f>IF(Table1[[#This Row],[day]]="Thur",1,0)</f>
        <v>0</v>
      </c>
      <c r="F175">
        <f>IF(Table1[[#This Row],[time]]="Lunch",0,1)</f>
        <v>1</v>
      </c>
      <c r="G175">
        <v>2</v>
      </c>
      <c r="H175" s="2">
        <v>31.85</v>
      </c>
      <c r="I175" s="2">
        <v>3.18</v>
      </c>
    </row>
    <row r="176" spans="1:9" x14ac:dyDescent="0.25">
      <c r="A176">
        <f>IF(Table1[[#This Row],[sex]]="Male",1,0)</f>
        <v>1</v>
      </c>
      <c r="B176">
        <f>IF(Table1[[#This Row],[smoker]]="No",0,1)</f>
        <v>1</v>
      </c>
      <c r="C176">
        <f>IF(Tip_Table!C176="Sun",1,0)</f>
        <v>1</v>
      </c>
      <c r="D176">
        <f>IF(Table1[[#This Row],[day]]="Sat",1,0)</f>
        <v>0</v>
      </c>
      <c r="E176">
        <f>IF(Table1[[#This Row],[day]]="Thur",1,0)</f>
        <v>0</v>
      </c>
      <c r="F176">
        <f>IF(Table1[[#This Row],[time]]="Lunch",0,1)</f>
        <v>1</v>
      </c>
      <c r="G176">
        <v>2</v>
      </c>
      <c r="H176" s="2">
        <v>16.82</v>
      </c>
      <c r="I176" s="2">
        <v>4</v>
      </c>
    </row>
    <row r="177" spans="1:9" x14ac:dyDescent="0.25">
      <c r="A177">
        <f>IF(Table1[[#This Row],[sex]]="Male",1,0)</f>
        <v>1</v>
      </c>
      <c r="B177">
        <f>IF(Table1[[#This Row],[smoker]]="No",0,1)</f>
        <v>1</v>
      </c>
      <c r="C177">
        <f>IF(Tip_Table!C177="Sun",1,0)</f>
        <v>1</v>
      </c>
      <c r="D177">
        <f>IF(Table1[[#This Row],[day]]="Sat",1,0)</f>
        <v>0</v>
      </c>
      <c r="E177">
        <f>IF(Table1[[#This Row],[day]]="Thur",1,0)</f>
        <v>0</v>
      </c>
      <c r="F177">
        <f>IF(Table1[[#This Row],[time]]="Lunch",0,1)</f>
        <v>1</v>
      </c>
      <c r="G177">
        <v>2</v>
      </c>
      <c r="H177" s="2">
        <v>32.9</v>
      </c>
      <c r="I177" s="2">
        <v>3.11</v>
      </c>
    </row>
    <row r="178" spans="1:9" x14ac:dyDescent="0.25">
      <c r="A178">
        <f>IF(Table1[[#This Row],[sex]]="Male",1,0)</f>
        <v>1</v>
      </c>
      <c r="B178">
        <f>IF(Table1[[#This Row],[smoker]]="No",0,1)</f>
        <v>1</v>
      </c>
      <c r="C178">
        <f>IF(Tip_Table!C178="Sun",1,0)</f>
        <v>1</v>
      </c>
      <c r="D178">
        <f>IF(Table1[[#This Row],[day]]="Sat",1,0)</f>
        <v>0</v>
      </c>
      <c r="E178">
        <f>IF(Table1[[#This Row],[day]]="Thur",1,0)</f>
        <v>0</v>
      </c>
      <c r="F178">
        <f>IF(Table1[[#This Row],[time]]="Lunch",0,1)</f>
        <v>1</v>
      </c>
      <c r="G178">
        <v>2</v>
      </c>
      <c r="H178" s="2">
        <v>17.89</v>
      </c>
      <c r="I178" s="2">
        <v>2</v>
      </c>
    </row>
    <row r="179" spans="1:9" x14ac:dyDescent="0.25">
      <c r="A179">
        <f>IF(Table1[[#This Row],[sex]]="Male",1,0)</f>
        <v>1</v>
      </c>
      <c r="B179">
        <f>IF(Table1[[#This Row],[smoker]]="No",0,1)</f>
        <v>1</v>
      </c>
      <c r="C179">
        <f>IF(Tip_Table!C179="Sun",1,0)</f>
        <v>1</v>
      </c>
      <c r="D179">
        <f>IF(Table1[[#This Row],[day]]="Sat",1,0)</f>
        <v>0</v>
      </c>
      <c r="E179">
        <f>IF(Table1[[#This Row],[day]]="Thur",1,0)</f>
        <v>0</v>
      </c>
      <c r="F179">
        <f>IF(Table1[[#This Row],[time]]="Lunch",0,1)</f>
        <v>1</v>
      </c>
      <c r="G179">
        <v>2</v>
      </c>
      <c r="H179" s="2">
        <v>14.48</v>
      </c>
      <c r="I179" s="2">
        <v>2</v>
      </c>
    </row>
    <row r="180" spans="1:9" x14ac:dyDescent="0.25">
      <c r="A180">
        <f>IF(Table1[[#This Row],[sex]]="Male",1,0)</f>
        <v>0</v>
      </c>
      <c r="B180">
        <f>IF(Table1[[#This Row],[smoker]]="No",0,1)</f>
        <v>1</v>
      </c>
      <c r="C180">
        <f>IF(Tip_Table!C180="Sun",1,0)</f>
        <v>1</v>
      </c>
      <c r="D180">
        <f>IF(Table1[[#This Row],[day]]="Sat",1,0)</f>
        <v>0</v>
      </c>
      <c r="E180">
        <f>IF(Table1[[#This Row],[day]]="Thur",1,0)</f>
        <v>0</v>
      </c>
      <c r="F180">
        <f>IF(Table1[[#This Row],[time]]="Lunch",0,1)</f>
        <v>1</v>
      </c>
      <c r="G180">
        <v>2</v>
      </c>
      <c r="H180" s="2">
        <v>9.6</v>
      </c>
      <c r="I180" s="2">
        <v>4</v>
      </c>
    </row>
    <row r="181" spans="1:9" x14ac:dyDescent="0.25">
      <c r="A181">
        <f>IF(Table1[[#This Row],[sex]]="Male",1,0)</f>
        <v>1</v>
      </c>
      <c r="B181">
        <f>IF(Table1[[#This Row],[smoker]]="No",0,1)</f>
        <v>1</v>
      </c>
      <c r="C181">
        <f>IF(Tip_Table!C181="Sun",1,0)</f>
        <v>1</v>
      </c>
      <c r="D181">
        <f>IF(Table1[[#This Row],[day]]="Sat",1,0)</f>
        <v>0</v>
      </c>
      <c r="E181">
        <f>IF(Table1[[#This Row],[day]]="Thur",1,0)</f>
        <v>0</v>
      </c>
      <c r="F181">
        <f>IF(Table1[[#This Row],[time]]="Lunch",0,1)</f>
        <v>1</v>
      </c>
      <c r="G181">
        <v>2</v>
      </c>
      <c r="H181" s="2">
        <v>34.630000000000003</v>
      </c>
      <c r="I181" s="2">
        <v>3.55</v>
      </c>
    </row>
    <row r="182" spans="1:9" x14ac:dyDescent="0.25">
      <c r="A182">
        <f>IF(Table1[[#This Row],[sex]]="Male",1,0)</f>
        <v>1</v>
      </c>
      <c r="B182">
        <f>IF(Table1[[#This Row],[smoker]]="No",0,1)</f>
        <v>1</v>
      </c>
      <c r="C182">
        <f>IF(Tip_Table!C182="Sun",1,0)</f>
        <v>1</v>
      </c>
      <c r="D182">
        <f>IF(Table1[[#This Row],[day]]="Sat",1,0)</f>
        <v>0</v>
      </c>
      <c r="E182">
        <f>IF(Table1[[#This Row],[day]]="Thur",1,0)</f>
        <v>0</v>
      </c>
      <c r="F182">
        <f>IF(Table1[[#This Row],[time]]="Lunch",0,1)</f>
        <v>1</v>
      </c>
      <c r="G182">
        <v>4</v>
      </c>
      <c r="H182" s="2">
        <v>34.65</v>
      </c>
      <c r="I182" s="2">
        <v>3.68</v>
      </c>
    </row>
    <row r="183" spans="1:9" x14ac:dyDescent="0.25">
      <c r="A183">
        <f>IF(Table1[[#This Row],[sex]]="Male",1,0)</f>
        <v>1</v>
      </c>
      <c r="B183">
        <f>IF(Table1[[#This Row],[smoker]]="No",0,1)</f>
        <v>1</v>
      </c>
      <c r="C183">
        <f>IF(Tip_Table!C183="Sun",1,0)</f>
        <v>1</v>
      </c>
      <c r="D183">
        <f>IF(Table1[[#This Row],[day]]="Sat",1,0)</f>
        <v>0</v>
      </c>
      <c r="E183">
        <f>IF(Table1[[#This Row],[day]]="Thur",1,0)</f>
        <v>0</v>
      </c>
      <c r="F183">
        <f>IF(Table1[[#This Row],[time]]="Lunch",0,1)</f>
        <v>1</v>
      </c>
      <c r="G183">
        <v>2</v>
      </c>
      <c r="H183" s="2">
        <v>23.33</v>
      </c>
      <c r="I183" s="2">
        <v>5.65</v>
      </c>
    </row>
    <row r="184" spans="1:9" x14ac:dyDescent="0.25">
      <c r="A184">
        <f>IF(Table1[[#This Row],[sex]]="Male",1,0)</f>
        <v>1</v>
      </c>
      <c r="B184">
        <f>IF(Table1[[#This Row],[smoker]]="No",0,1)</f>
        <v>1</v>
      </c>
      <c r="C184">
        <f>IF(Tip_Table!C184="Sun",1,0)</f>
        <v>1</v>
      </c>
      <c r="D184">
        <f>IF(Table1[[#This Row],[day]]="Sat",1,0)</f>
        <v>0</v>
      </c>
      <c r="E184">
        <f>IF(Table1[[#This Row],[day]]="Thur",1,0)</f>
        <v>0</v>
      </c>
      <c r="F184">
        <f>IF(Table1[[#This Row],[time]]="Lunch",0,1)</f>
        <v>1</v>
      </c>
      <c r="G184">
        <v>3</v>
      </c>
      <c r="H184" s="2">
        <v>45.35</v>
      </c>
      <c r="I184" s="2">
        <v>3.5</v>
      </c>
    </row>
    <row r="185" spans="1:9" x14ac:dyDescent="0.25">
      <c r="A185">
        <f>IF(Table1[[#This Row],[sex]]="Male",1,0)</f>
        <v>1</v>
      </c>
      <c r="B185">
        <f>IF(Table1[[#This Row],[smoker]]="No",0,1)</f>
        <v>1</v>
      </c>
      <c r="C185">
        <f>IF(Tip_Table!C185="Sun",1,0)</f>
        <v>1</v>
      </c>
      <c r="D185">
        <f>IF(Table1[[#This Row],[day]]="Sat",1,0)</f>
        <v>0</v>
      </c>
      <c r="E185">
        <f>IF(Table1[[#This Row],[day]]="Thur",1,0)</f>
        <v>0</v>
      </c>
      <c r="F185">
        <f>IF(Table1[[#This Row],[time]]="Lunch",0,1)</f>
        <v>1</v>
      </c>
      <c r="G185">
        <v>4</v>
      </c>
      <c r="H185" s="2">
        <v>23.17</v>
      </c>
      <c r="I185" s="2">
        <v>6.5</v>
      </c>
    </row>
    <row r="186" spans="1:9" x14ac:dyDescent="0.25">
      <c r="A186">
        <f>IF(Table1[[#This Row],[sex]]="Male",1,0)</f>
        <v>1</v>
      </c>
      <c r="B186">
        <f>IF(Table1[[#This Row],[smoker]]="No",0,1)</f>
        <v>1</v>
      </c>
      <c r="C186">
        <f>IF(Tip_Table!C186="Sun",1,0)</f>
        <v>1</v>
      </c>
      <c r="D186">
        <f>IF(Table1[[#This Row],[day]]="Sat",1,0)</f>
        <v>0</v>
      </c>
      <c r="E186">
        <f>IF(Table1[[#This Row],[day]]="Thur",1,0)</f>
        <v>0</v>
      </c>
      <c r="F186">
        <f>IF(Table1[[#This Row],[time]]="Lunch",0,1)</f>
        <v>1</v>
      </c>
      <c r="G186">
        <v>2</v>
      </c>
      <c r="H186" s="2">
        <v>40.549999999999997</v>
      </c>
      <c r="I186" s="2">
        <v>3</v>
      </c>
    </row>
    <row r="187" spans="1:9" x14ac:dyDescent="0.25">
      <c r="A187">
        <f>IF(Table1[[#This Row],[sex]]="Male",1,0)</f>
        <v>1</v>
      </c>
      <c r="B187">
        <f>IF(Table1[[#This Row],[smoker]]="No",0,1)</f>
        <v>0</v>
      </c>
      <c r="C187">
        <f>IF(Tip_Table!C187="Sun",1,0)</f>
        <v>1</v>
      </c>
      <c r="D187">
        <f>IF(Table1[[#This Row],[day]]="Sat",1,0)</f>
        <v>0</v>
      </c>
      <c r="E187">
        <f>IF(Table1[[#This Row],[day]]="Thur",1,0)</f>
        <v>0</v>
      </c>
      <c r="F187">
        <f>IF(Table1[[#This Row],[time]]="Lunch",0,1)</f>
        <v>1</v>
      </c>
      <c r="G187">
        <v>5</v>
      </c>
      <c r="H187" s="2">
        <v>20.69</v>
      </c>
      <c r="I187" s="2">
        <v>5</v>
      </c>
    </row>
    <row r="188" spans="1:9" x14ac:dyDescent="0.25">
      <c r="A188">
        <f>IF(Table1[[#This Row],[sex]]="Male",1,0)</f>
        <v>0</v>
      </c>
      <c r="B188">
        <f>IF(Table1[[#This Row],[smoker]]="No",0,1)</f>
        <v>1</v>
      </c>
      <c r="C188">
        <f>IF(Tip_Table!C188="Sun",1,0)</f>
        <v>1</v>
      </c>
      <c r="D188">
        <f>IF(Table1[[#This Row],[day]]="Sat",1,0)</f>
        <v>0</v>
      </c>
      <c r="E188">
        <f>IF(Table1[[#This Row],[day]]="Thur",1,0)</f>
        <v>0</v>
      </c>
      <c r="F188">
        <f>IF(Table1[[#This Row],[time]]="Lunch",0,1)</f>
        <v>1</v>
      </c>
      <c r="G188">
        <v>3</v>
      </c>
      <c r="H188" s="2">
        <v>20.9</v>
      </c>
      <c r="I188" s="2">
        <v>3.5</v>
      </c>
    </row>
    <row r="189" spans="1:9" x14ac:dyDescent="0.25">
      <c r="A189">
        <f>IF(Table1[[#This Row],[sex]]="Male",1,0)</f>
        <v>1</v>
      </c>
      <c r="B189">
        <f>IF(Table1[[#This Row],[smoker]]="No",0,1)</f>
        <v>1</v>
      </c>
      <c r="C189">
        <f>IF(Tip_Table!C189="Sun",1,0)</f>
        <v>1</v>
      </c>
      <c r="D189">
        <f>IF(Table1[[#This Row],[day]]="Sat",1,0)</f>
        <v>0</v>
      </c>
      <c r="E189">
        <f>IF(Table1[[#This Row],[day]]="Thur",1,0)</f>
        <v>0</v>
      </c>
      <c r="F189">
        <f>IF(Table1[[#This Row],[time]]="Lunch",0,1)</f>
        <v>1</v>
      </c>
      <c r="G189">
        <v>5</v>
      </c>
      <c r="H189" s="2">
        <v>30.46</v>
      </c>
      <c r="I189" s="2">
        <v>2</v>
      </c>
    </row>
    <row r="190" spans="1:9" x14ac:dyDescent="0.25">
      <c r="A190">
        <f>IF(Table1[[#This Row],[sex]]="Male",1,0)</f>
        <v>0</v>
      </c>
      <c r="B190">
        <f>IF(Table1[[#This Row],[smoker]]="No",0,1)</f>
        <v>1</v>
      </c>
      <c r="C190">
        <f>IF(Tip_Table!C190="Sun",1,0)</f>
        <v>1</v>
      </c>
      <c r="D190">
        <f>IF(Table1[[#This Row],[day]]="Sat",1,0)</f>
        <v>0</v>
      </c>
      <c r="E190">
        <f>IF(Table1[[#This Row],[day]]="Thur",1,0)</f>
        <v>0</v>
      </c>
      <c r="F190">
        <f>IF(Table1[[#This Row],[time]]="Lunch",0,1)</f>
        <v>1</v>
      </c>
      <c r="G190">
        <v>3</v>
      </c>
      <c r="H190" s="2">
        <v>18.149999999999999</v>
      </c>
      <c r="I190" s="2">
        <v>3.5</v>
      </c>
    </row>
    <row r="191" spans="1:9" x14ac:dyDescent="0.25">
      <c r="A191">
        <f>IF(Table1[[#This Row],[sex]]="Male",1,0)</f>
        <v>1</v>
      </c>
      <c r="B191">
        <f>IF(Table1[[#This Row],[smoker]]="No",0,1)</f>
        <v>1</v>
      </c>
      <c r="C191">
        <f>IF(Tip_Table!C191="Sun",1,0)</f>
        <v>1</v>
      </c>
      <c r="D191">
        <f>IF(Table1[[#This Row],[day]]="Sat",1,0)</f>
        <v>0</v>
      </c>
      <c r="E191">
        <f>IF(Table1[[#This Row],[day]]="Thur",1,0)</f>
        <v>0</v>
      </c>
      <c r="F191">
        <f>IF(Table1[[#This Row],[time]]="Lunch",0,1)</f>
        <v>1</v>
      </c>
      <c r="G191">
        <v>3</v>
      </c>
      <c r="H191" s="2">
        <v>23.1</v>
      </c>
      <c r="I191" s="2">
        <v>4</v>
      </c>
    </row>
    <row r="192" spans="1:9" x14ac:dyDescent="0.25">
      <c r="A192">
        <f>IF(Table1[[#This Row],[sex]]="Male",1,0)</f>
        <v>1</v>
      </c>
      <c r="B192">
        <f>IF(Table1[[#This Row],[smoker]]="No",0,1)</f>
        <v>1</v>
      </c>
      <c r="C192">
        <f>IF(Tip_Table!C192="Sun",1,0)</f>
        <v>1</v>
      </c>
      <c r="D192">
        <f>IF(Table1[[#This Row],[day]]="Sat",1,0)</f>
        <v>0</v>
      </c>
      <c r="E192">
        <f>IF(Table1[[#This Row],[day]]="Thur",1,0)</f>
        <v>0</v>
      </c>
      <c r="F192">
        <f>IF(Table1[[#This Row],[time]]="Lunch",0,1)</f>
        <v>1</v>
      </c>
      <c r="G192">
        <v>2</v>
      </c>
      <c r="H192" s="2">
        <v>15.69</v>
      </c>
      <c r="I192" s="2">
        <v>1.5</v>
      </c>
    </row>
    <row r="193" spans="1:9" x14ac:dyDescent="0.25">
      <c r="A193">
        <f>IF(Table1[[#This Row],[sex]]="Male",1,0)</f>
        <v>0</v>
      </c>
      <c r="B193">
        <f>IF(Table1[[#This Row],[smoker]]="No",0,1)</f>
        <v>1</v>
      </c>
      <c r="C193">
        <f>IF(Tip_Table!C193="Sun",1,0)</f>
        <v>0</v>
      </c>
      <c r="D193">
        <f>IF(Table1[[#This Row],[day]]="Sat",1,0)</f>
        <v>0</v>
      </c>
      <c r="E193">
        <f>IF(Table1[[#This Row],[day]]="Thur",1,0)</f>
        <v>1</v>
      </c>
      <c r="F193">
        <f>IF(Table1[[#This Row],[time]]="Lunch",0,1)</f>
        <v>0</v>
      </c>
      <c r="G193">
        <v>2</v>
      </c>
      <c r="H193" s="2">
        <v>19.809999999999999</v>
      </c>
      <c r="I193" s="2">
        <v>4.1900000000000004</v>
      </c>
    </row>
    <row r="194" spans="1:9" x14ac:dyDescent="0.25">
      <c r="A194">
        <f>IF(Table1[[#This Row],[sex]]="Male",1,0)</f>
        <v>1</v>
      </c>
      <c r="B194">
        <f>IF(Table1[[#This Row],[smoker]]="No",0,1)</f>
        <v>1</v>
      </c>
      <c r="C194">
        <f>IF(Tip_Table!C194="Sun",1,0)</f>
        <v>0</v>
      </c>
      <c r="D194">
        <f>IF(Table1[[#This Row],[day]]="Sat",1,0)</f>
        <v>0</v>
      </c>
      <c r="E194">
        <f>IF(Table1[[#This Row],[day]]="Thur",1,0)</f>
        <v>1</v>
      </c>
      <c r="F194">
        <f>IF(Table1[[#This Row],[time]]="Lunch",0,1)</f>
        <v>0</v>
      </c>
      <c r="G194">
        <v>2</v>
      </c>
      <c r="H194" s="2">
        <v>28.44</v>
      </c>
      <c r="I194" s="2">
        <v>2.56</v>
      </c>
    </row>
    <row r="195" spans="1:9" x14ac:dyDescent="0.25">
      <c r="A195">
        <f>IF(Table1[[#This Row],[sex]]="Male",1,0)</f>
        <v>1</v>
      </c>
      <c r="B195">
        <f>IF(Table1[[#This Row],[smoker]]="No",0,1)</f>
        <v>1</v>
      </c>
      <c r="C195">
        <f>IF(Tip_Table!C195="Sun",1,0)</f>
        <v>0</v>
      </c>
      <c r="D195">
        <f>IF(Table1[[#This Row],[day]]="Sat",1,0)</f>
        <v>0</v>
      </c>
      <c r="E195">
        <f>IF(Table1[[#This Row],[day]]="Thur",1,0)</f>
        <v>1</v>
      </c>
      <c r="F195">
        <f>IF(Table1[[#This Row],[time]]="Lunch",0,1)</f>
        <v>0</v>
      </c>
      <c r="G195">
        <v>2</v>
      </c>
      <c r="H195" s="2">
        <v>15.48</v>
      </c>
      <c r="I195" s="2">
        <v>2.02</v>
      </c>
    </row>
    <row r="196" spans="1:9" x14ac:dyDescent="0.25">
      <c r="A196">
        <f>IF(Table1[[#This Row],[sex]]="Male",1,0)</f>
        <v>1</v>
      </c>
      <c r="B196">
        <f>IF(Table1[[#This Row],[smoker]]="No",0,1)</f>
        <v>1</v>
      </c>
      <c r="C196">
        <f>IF(Tip_Table!C196="Sun",1,0)</f>
        <v>0</v>
      </c>
      <c r="D196">
        <f>IF(Table1[[#This Row],[day]]="Sat",1,0)</f>
        <v>0</v>
      </c>
      <c r="E196">
        <f>IF(Table1[[#This Row],[day]]="Thur",1,0)</f>
        <v>1</v>
      </c>
      <c r="F196">
        <f>IF(Table1[[#This Row],[time]]="Lunch",0,1)</f>
        <v>0</v>
      </c>
      <c r="G196">
        <v>2</v>
      </c>
      <c r="H196" s="2">
        <v>16.579999999999998</v>
      </c>
      <c r="I196" s="2">
        <v>4</v>
      </c>
    </row>
    <row r="197" spans="1:9" x14ac:dyDescent="0.25">
      <c r="A197">
        <f>IF(Table1[[#This Row],[sex]]="Male",1,0)</f>
        <v>1</v>
      </c>
      <c r="B197">
        <f>IF(Table1[[#This Row],[smoker]]="No",0,1)</f>
        <v>0</v>
      </c>
      <c r="C197">
        <f>IF(Tip_Table!C197="Sun",1,0)</f>
        <v>0</v>
      </c>
      <c r="D197">
        <f>IF(Table1[[#This Row],[day]]="Sat",1,0)</f>
        <v>0</v>
      </c>
      <c r="E197">
        <f>IF(Table1[[#This Row],[day]]="Thur",1,0)</f>
        <v>1</v>
      </c>
      <c r="F197">
        <f>IF(Table1[[#This Row],[time]]="Lunch",0,1)</f>
        <v>0</v>
      </c>
      <c r="G197">
        <v>2</v>
      </c>
      <c r="H197" s="2">
        <v>7.56</v>
      </c>
      <c r="I197" s="2">
        <v>1.44</v>
      </c>
    </row>
    <row r="198" spans="1:9" x14ac:dyDescent="0.25">
      <c r="A198">
        <f>IF(Table1[[#This Row],[sex]]="Male",1,0)</f>
        <v>1</v>
      </c>
      <c r="B198">
        <f>IF(Table1[[#This Row],[smoker]]="No",0,1)</f>
        <v>1</v>
      </c>
      <c r="C198">
        <f>IF(Tip_Table!C198="Sun",1,0)</f>
        <v>0</v>
      </c>
      <c r="D198">
        <f>IF(Table1[[#This Row],[day]]="Sat",1,0)</f>
        <v>0</v>
      </c>
      <c r="E198">
        <f>IF(Table1[[#This Row],[day]]="Thur",1,0)</f>
        <v>1</v>
      </c>
      <c r="F198">
        <f>IF(Table1[[#This Row],[time]]="Lunch",0,1)</f>
        <v>0</v>
      </c>
      <c r="G198">
        <v>2</v>
      </c>
      <c r="H198" s="2">
        <v>10.34</v>
      </c>
      <c r="I198" s="2">
        <v>2</v>
      </c>
    </row>
    <row r="199" spans="1:9" x14ac:dyDescent="0.25">
      <c r="A199">
        <f>IF(Table1[[#This Row],[sex]]="Male",1,0)</f>
        <v>0</v>
      </c>
      <c r="B199">
        <f>IF(Table1[[#This Row],[smoker]]="No",0,1)</f>
        <v>1</v>
      </c>
      <c r="C199">
        <f>IF(Tip_Table!C199="Sun",1,0)</f>
        <v>0</v>
      </c>
      <c r="D199">
        <f>IF(Table1[[#This Row],[day]]="Sat",1,0)</f>
        <v>0</v>
      </c>
      <c r="E199">
        <f>IF(Table1[[#This Row],[day]]="Thur",1,0)</f>
        <v>1</v>
      </c>
      <c r="F199">
        <f>IF(Table1[[#This Row],[time]]="Lunch",0,1)</f>
        <v>0</v>
      </c>
      <c r="G199">
        <v>4</v>
      </c>
      <c r="H199" s="2">
        <v>43.11</v>
      </c>
      <c r="I199" s="2">
        <v>5</v>
      </c>
    </row>
    <row r="200" spans="1:9" x14ac:dyDescent="0.25">
      <c r="A200">
        <f>IF(Table1[[#This Row],[sex]]="Male",1,0)</f>
        <v>0</v>
      </c>
      <c r="B200">
        <f>IF(Table1[[#This Row],[smoker]]="No",0,1)</f>
        <v>1</v>
      </c>
      <c r="C200">
        <f>IF(Tip_Table!C200="Sun",1,0)</f>
        <v>0</v>
      </c>
      <c r="D200">
        <f>IF(Table1[[#This Row],[day]]="Sat",1,0)</f>
        <v>0</v>
      </c>
      <c r="E200">
        <f>IF(Table1[[#This Row],[day]]="Thur",1,0)</f>
        <v>1</v>
      </c>
      <c r="F200">
        <f>IF(Table1[[#This Row],[time]]="Lunch",0,1)</f>
        <v>0</v>
      </c>
      <c r="G200">
        <v>2</v>
      </c>
      <c r="H200" s="2">
        <v>13</v>
      </c>
      <c r="I200" s="2">
        <v>2</v>
      </c>
    </row>
    <row r="201" spans="1:9" x14ac:dyDescent="0.25">
      <c r="A201">
        <f>IF(Table1[[#This Row],[sex]]="Male",1,0)</f>
        <v>1</v>
      </c>
      <c r="B201">
        <f>IF(Table1[[#This Row],[smoker]]="No",0,1)</f>
        <v>1</v>
      </c>
      <c r="C201">
        <f>IF(Tip_Table!C201="Sun",1,0)</f>
        <v>0</v>
      </c>
      <c r="D201">
        <f>IF(Table1[[#This Row],[day]]="Sat",1,0)</f>
        <v>0</v>
      </c>
      <c r="E201">
        <f>IF(Table1[[#This Row],[day]]="Thur",1,0)</f>
        <v>1</v>
      </c>
      <c r="F201">
        <f>IF(Table1[[#This Row],[time]]="Lunch",0,1)</f>
        <v>0</v>
      </c>
      <c r="G201">
        <v>2</v>
      </c>
      <c r="H201" s="2">
        <v>13.51</v>
      </c>
      <c r="I201" s="2">
        <v>2</v>
      </c>
    </row>
    <row r="202" spans="1:9" x14ac:dyDescent="0.25">
      <c r="A202">
        <f>IF(Table1[[#This Row],[sex]]="Male",1,0)</f>
        <v>1</v>
      </c>
      <c r="B202">
        <f>IF(Table1[[#This Row],[smoker]]="No",0,1)</f>
        <v>1</v>
      </c>
      <c r="C202">
        <f>IF(Tip_Table!C202="Sun",1,0)</f>
        <v>0</v>
      </c>
      <c r="D202">
        <f>IF(Table1[[#This Row],[day]]="Sat",1,0)</f>
        <v>0</v>
      </c>
      <c r="E202">
        <f>IF(Table1[[#This Row],[day]]="Thur",1,0)</f>
        <v>1</v>
      </c>
      <c r="F202">
        <f>IF(Table1[[#This Row],[time]]="Lunch",0,1)</f>
        <v>0</v>
      </c>
      <c r="G202">
        <v>3</v>
      </c>
      <c r="H202" s="2">
        <v>18.71</v>
      </c>
      <c r="I202" s="2">
        <v>4</v>
      </c>
    </row>
    <row r="203" spans="1:9" x14ac:dyDescent="0.25">
      <c r="A203">
        <f>IF(Table1[[#This Row],[sex]]="Male",1,0)</f>
        <v>0</v>
      </c>
      <c r="B203">
        <f>IF(Table1[[#This Row],[smoker]]="No",0,1)</f>
        <v>1</v>
      </c>
      <c r="C203">
        <f>IF(Tip_Table!C203="Sun",1,0)</f>
        <v>0</v>
      </c>
      <c r="D203">
        <f>IF(Table1[[#This Row],[day]]="Sat",1,0)</f>
        <v>0</v>
      </c>
      <c r="E203">
        <f>IF(Table1[[#This Row],[day]]="Thur",1,0)</f>
        <v>1</v>
      </c>
      <c r="F203">
        <f>IF(Table1[[#This Row],[time]]="Lunch",0,1)</f>
        <v>0</v>
      </c>
      <c r="G203">
        <v>2</v>
      </c>
      <c r="H203" s="2">
        <v>12.74</v>
      </c>
      <c r="I203" s="2">
        <v>2.0099999999999998</v>
      </c>
    </row>
    <row r="204" spans="1:9" x14ac:dyDescent="0.25">
      <c r="A204">
        <f>IF(Table1[[#This Row],[sex]]="Male",1,0)</f>
        <v>0</v>
      </c>
      <c r="B204">
        <f>IF(Table1[[#This Row],[smoker]]="No",0,1)</f>
        <v>1</v>
      </c>
      <c r="C204">
        <f>IF(Tip_Table!C204="Sun",1,0)</f>
        <v>0</v>
      </c>
      <c r="D204">
        <f>IF(Table1[[#This Row],[day]]="Sat",1,0)</f>
        <v>0</v>
      </c>
      <c r="E204">
        <f>IF(Table1[[#This Row],[day]]="Thur",1,0)</f>
        <v>1</v>
      </c>
      <c r="F204">
        <f>IF(Table1[[#This Row],[time]]="Lunch",0,1)</f>
        <v>0</v>
      </c>
      <c r="G204">
        <v>2</v>
      </c>
      <c r="H204" s="2">
        <v>13</v>
      </c>
      <c r="I204" s="2">
        <v>2</v>
      </c>
    </row>
    <row r="205" spans="1:9" x14ac:dyDescent="0.25">
      <c r="A205">
        <f>IF(Table1[[#This Row],[sex]]="Male",1,0)</f>
        <v>1</v>
      </c>
      <c r="B205">
        <f>IF(Table1[[#This Row],[smoker]]="No",0,1)</f>
        <v>1</v>
      </c>
      <c r="C205">
        <f>IF(Tip_Table!C205="Sun",1,0)</f>
        <v>0</v>
      </c>
      <c r="D205">
        <f>IF(Table1[[#This Row],[day]]="Sat",1,0)</f>
        <v>0</v>
      </c>
      <c r="E205">
        <f>IF(Table1[[#This Row],[day]]="Thur",1,0)</f>
        <v>1</v>
      </c>
      <c r="F205">
        <f>IF(Table1[[#This Row],[time]]="Lunch",0,1)</f>
        <v>0</v>
      </c>
      <c r="G205">
        <v>2</v>
      </c>
      <c r="H205" s="2">
        <v>16.399999999999999</v>
      </c>
      <c r="I205" s="2">
        <v>2.5</v>
      </c>
    </row>
    <row r="206" spans="1:9" x14ac:dyDescent="0.25">
      <c r="A206">
        <f>IF(Table1[[#This Row],[sex]]="Male",1,0)</f>
        <v>0</v>
      </c>
      <c r="B206">
        <f>IF(Table1[[#This Row],[smoker]]="No",0,1)</f>
        <v>1</v>
      </c>
      <c r="C206">
        <f>IF(Tip_Table!C206="Sun",1,0)</f>
        <v>0</v>
      </c>
      <c r="D206">
        <f>IF(Table1[[#This Row],[day]]="Sat",1,0)</f>
        <v>0</v>
      </c>
      <c r="E206">
        <f>IF(Table1[[#This Row],[day]]="Thur",1,0)</f>
        <v>1</v>
      </c>
      <c r="F206">
        <f>IF(Table1[[#This Row],[time]]="Lunch",0,1)</f>
        <v>0</v>
      </c>
      <c r="G206">
        <v>4</v>
      </c>
      <c r="H206" s="2">
        <v>20.53</v>
      </c>
      <c r="I206" s="2">
        <v>4</v>
      </c>
    </row>
    <row r="207" spans="1:9" x14ac:dyDescent="0.25">
      <c r="A207">
        <f>IF(Table1[[#This Row],[sex]]="Male",1,0)</f>
        <v>1</v>
      </c>
      <c r="B207">
        <f>IF(Table1[[#This Row],[smoker]]="No",0,1)</f>
        <v>1</v>
      </c>
      <c r="C207">
        <f>IF(Tip_Table!C207="Sun",1,0)</f>
        <v>0</v>
      </c>
      <c r="D207">
        <f>IF(Table1[[#This Row],[day]]="Sat",1,0)</f>
        <v>1</v>
      </c>
      <c r="E207">
        <f>IF(Table1[[#This Row],[day]]="Thur",1,0)</f>
        <v>0</v>
      </c>
      <c r="F207">
        <f>IF(Table1[[#This Row],[time]]="Lunch",0,1)</f>
        <v>1</v>
      </c>
      <c r="G207">
        <v>3</v>
      </c>
      <c r="H207" s="2">
        <v>16.47</v>
      </c>
      <c r="I207" s="2">
        <v>3.23</v>
      </c>
    </row>
    <row r="208" spans="1:9" x14ac:dyDescent="0.25">
      <c r="A208">
        <f>IF(Table1[[#This Row],[sex]]="Male",1,0)</f>
        <v>1</v>
      </c>
      <c r="B208">
        <f>IF(Table1[[#This Row],[smoker]]="No",0,1)</f>
        <v>1</v>
      </c>
      <c r="C208">
        <f>IF(Tip_Table!C208="Sun",1,0)</f>
        <v>0</v>
      </c>
      <c r="D208">
        <f>IF(Table1[[#This Row],[day]]="Sat",1,0)</f>
        <v>1</v>
      </c>
      <c r="E208">
        <f>IF(Table1[[#This Row],[day]]="Thur",1,0)</f>
        <v>0</v>
      </c>
      <c r="F208">
        <f>IF(Table1[[#This Row],[time]]="Lunch",0,1)</f>
        <v>1</v>
      </c>
      <c r="G208">
        <v>3</v>
      </c>
      <c r="H208" s="2">
        <v>26.59</v>
      </c>
      <c r="I208" s="2">
        <v>3.41</v>
      </c>
    </row>
    <row r="209" spans="1:9" x14ac:dyDescent="0.25">
      <c r="A209">
        <f>IF(Table1[[#This Row],[sex]]="Male",1,0)</f>
        <v>1</v>
      </c>
      <c r="B209">
        <f>IF(Table1[[#This Row],[smoker]]="No",0,1)</f>
        <v>1</v>
      </c>
      <c r="C209">
        <f>IF(Tip_Table!C209="Sun",1,0)</f>
        <v>0</v>
      </c>
      <c r="D209">
        <f>IF(Table1[[#This Row],[day]]="Sat",1,0)</f>
        <v>1</v>
      </c>
      <c r="E209">
        <f>IF(Table1[[#This Row],[day]]="Thur",1,0)</f>
        <v>0</v>
      </c>
      <c r="F209">
        <f>IF(Table1[[#This Row],[time]]="Lunch",0,1)</f>
        <v>1</v>
      </c>
      <c r="G209">
        <v>4</v>
      </c>
      <c r="H209" s="2">
        <v>38.729999999999997</v>
      </c>
      <c r="I209" s="2">
        <v>3</v>
      </c>
    </row>
    <row r="210" spans="1:9" x14ac:dyDescent="0.25">
      <c r="A210">
        <f>IF(Table1[[#This Row],[sex]]="Male",1,0)</f>
        <v>0</v>
      </c>
      <c r="B210">
        <f>IF(Table1[[#This Row],[smoker]]="No",0,1)</f>
        <v>1</v>
      </c>
      <c r="C210">
        <f>IF(Tip_Table!C210="Sun",1,0)</f>
        <v>0</v>
      </c>
      <c r="D210">
        <f>IF(Table1[[#This Row],[day]]="Sat",1,0)</f>
        <v>1</v>
      </c>
      <c r="E210">
        <f>IF(Table1[[#This Row],[day]]="Thur",1,0)</f>
        <v>0</v>
      </c>
      <c r="F210">
        <f>IF(Table1[[#This Row],[time]]="Lunch",0,1)</f>
        <v>1</v>
      </c>
      <c r="G210">
        <v>2</v>
      </c>
      <c r="H210" s="2">
        <v>24.27</v>
      </c>
      <c r="I210" s="2">
        <v>2.0299999999999998</v>
      </c>
    </row>
    <row r="211" spans="1:9" x14ac:dyDescent="0.25">
      <c r="A211">
        <f>IF(Table1[[#This Row],[sex]]="Male",1,0)</f>
        <v>1</v>
      </c>
      <c r="B211">
        <f>IF(Table1[[#This Row],[smoker]]="No",0,1)</f>
        <v>1</v>
      </c>
      <c r="C211">
        <f>IF(Tip_Table!C211="Sun",1,0)</f>
        <v>0</v>
      </c>
      <c r="D211">
        <f>IF(Table1[[#This Row],[day]]="Sat",1,0)</f>
        <v>1</v>
      </c>
      <c r="E211">
        <f>IF(Table1[[#This Row],[day]]="Thur",1,0)</f>
        <v>0</v>
      </c>
      <c r="F211">
        <f>IF(Table1[[#This Row],[time]]="Lunch",0,1)</f>
        <v>1</v>
      </c>
      <c r="G211">
        <v>2</v>
      </c>
      <c r="H211" s="2">
        <v>12.76</v>
      </c>
      <c r="I211" s="2">
        <v>2.23</v>
      </c>
    </row>
    <row r="212" spans="1:9" x14ac:dyDescent="0.25">
      <c r="A212">
        <f>IF(Table1[[#This Row],[sex]]="Male",1,0)</f>
        <v>1</v>
      </c>
      <c r="B212">
        <f>IF(Table1[[#This Row],[smoker]]="No",0,1)</f>
        <v>1</v>
      </c>
      <c r="C212">
        <f>IF(Tip_Table!C212="Sun",1,0)</f>
        <v>0</v>
      </c>
      <c r="D212">
        <f>IF(Table1[[#This Row],[day]]="Sat",1,0)</f>
        <v>1</v>
      </c>
      <c r="E212">
        <f>IF(Table1[[#This Row],[day]]="Thur",1,0)</f>
        <v>0</v>
      </c>
      <c r="F212">
        <f>IF(Table1[[#This Row],[time]]="Lunch",0,1)</f>
        <v>1</v>
      </c>
      <c r="G212">
        <v>3</v>
      </c>
      <c r="H212" s="2">
        <v>30.06</v>
      </c>
      <c r="I212" s="2">
        <v>2</v>
      </c>
    </row>
    <row r="213" spans="1:9" x14ac:dyDescent="0.25">
      <c r="A213">
        <f>IF(Table1[[#This Row],[sex]]="Male",1,0)</f>
        <v>1</v>
      </c>
      <c r="B213">
        <f>IF(Table1[[#This Row],[smoker]]="No",0,1)</f>
        <v>0</v>
      </c>
      <c r="C213">
        <f>IF(Tip_Table!C213="Sun",1,0)</f>
        <v>0</v>
      </c>
      <c r="D213">
        <f>IF(Table1[[#This Row],[day]]="Sat",1,0)</f>
        <v>1</v>
      </c>
      <c r="E213">
        <f>IF(Table1[[#This Row],[day]]="Thur",1,0)</f>
        <v>0</v>
      </c>
      <c r="F213">
        <f>IF(Table1[[#This Row],[time]]="Lunch",0,1)</f>
        <v>1</v>
      </c>
      <c r="G213">
        <v>4</v>
      </c>
      <c r="H213" s="2">
        <v>25.89</v>
      </c>
      <c r="I213" s="2">
        <v>5.16</v>
      </c>
    </row>
    <row r="214" spans="1:9" x14ac:dyDescent="0.25">
      <c r="A214">
        <f>IF(Table1[[#This Row],[sex]]="Male",1,0)</f>
        <v>0</v>
      </c>
      <c r="B214">
        <f>IF(Table1[[#This Row],[smoker]]="No",0,1)</f>
        <v>1</v>
      </c>
      <c r="C214">
        <f>IF(Tip_Table!C214="Sun",1,0)</f>
        <v>0</v>
      </c>
      <c r="D214">
        <f>IF(Table1[[#This Row],[day]]="Sat",1,0)</f>
        <v>1</v>
      </c>
      <c r="E214">
        <f>IF(Table1[[#This Row],[day]]="Thur",1,0)</f>
        <v>0</v>
      </c>
      <c r="F214">
        <f>IF(Table1[[#This Row],[time]]="Lunch",0,1)</f>
        <v>1</v>
      </c>
      <c r="G214">
        <v>4</v>
      </c>
      <c r="H214" s="2">
        <v>48.33</v>
      </c>
      <c r="I214" s="2">
        <v>9</v>
      </c>
    </row>
    <row r="215" spans="1:9" x14ac:dyDescent="0.25">
      <c r="A215">
        <f>IF(Table1[[#This Row],[sex]]="Male",1,0)</f>
        <v>0</v>
      </c>
      <c r="B215">
        <f>IF(Table1[[#This Row],[smoker]]="No",0,1)</f>
        <v>1</v>
      </c>
      <c r="C215">
        <f>IF(Tip_Table!C215="Sun",1,0)</f>
        <v>0</v>
      </c>
      <c r="D215">
        <f>IF(Table1[[#This Row],[day]]="Sat",1,0)</f>
        <v>1</v>
      </c>
      <c r="E215">
        <f>IF(Table1[[#This Row],[day]]="Thur",1,0)</f>
        <v>0</v>
      </c>
      <c r="F215">
        <f>IF(Table1[[#This Row],[time]]="Lunch",0,1)</f>
        <v>1</v>
      </c>
      <c r="G215">
        <v>2</v>
      </c>
      <c r="H215" s="2">
        <v>13.27</v>
      </c>
      <c r="I215" s="2">
        <v>2.5</v>
      </c>
    </row>
    <row r="216" spans="1:9" x14ac:dyDescent="0.25">
      <c r="A216">
        <f>IF(Table1[[#This Row],[sex]]="Male",1,0)</f>
        <v>0</v>
      </c>
      <c r="B216">
        <f>IF(Table1[[#This Row],[smoker]]="No",0,1)</f>
        <v>1</v>
      </c>
      <c r="C216">
        <f>IF(Tip_Table!C216="Sun",1,0)</f>
        <v>0</v>
      </c>
      <c r="D216">
        <f>IF(Table1[[#This Row],[day]]="Sat",1,0)</f>
        <v>1</v>
      </c>
      <c r="E216">
        <f>IF(Table1[[#This Row],[day]]="Thur",1,0)</f>
        <v>0</v>
      </c>
      <c r="F216">
        <f>IF(Table1[[#This Row],[time]]="Lunch",0,1)</f>
        <v>1</v>
      </c>
      <c r="G216">
        <v>3</v>
      </c>
      <c r="H216" s="2">
        <v>28.17</v>
      </c>
      <c r="I216" s="2">
        <v>6.5</v>
      </c>
    </row>
    <row r="217" spans="1:9" x14ac:dyDescent="0.25">
      <c r="A217">
        <f>IF(Table1[[#This Row],[sex]]="Male",1,0)</f>
        <v>1</v>
      </c>
      <c r="B217">
        <f>IF(Table1[[#This Row],[smoker]]="No",0,1)</f>
        <v>1</v>
      </c>
      <c r="C217">
        <f>IF(Tip_Table!C217="Sun",1,0)</f>
        <v>0</v>
      </c>
      <c r="D217">
        <f>IF(Table1[[#This Row],[day]]="Sat",1,0)</f>
        <v>1</v>
      </c>
      <c r="E217">
        <f>IF(Table1[[#This Row],[day]]="Thur",1,0)</f>
        <v>0</v>
      </c>
      <c r="F217">
        <f>IF(Table1[[#This Row],[time]]="Lunch",0,1)</f>
        <v>1</v>
      </c>
      <c r="G217">
        <v>2</v>
      </c>
      <c r="H217" s="2">
        <v>12.9</v>
      </c>
      <c r="I217" s="2">
        <v>1.1000000000000001</v>
      </c>
    </row>
    <row r="218" spans="1:9" x14ac:dyDescent="0.25">
      <c r="A218">
        <f>IF(Table1[[#This Row],[sex]]="Male",1,0)</f>
        <v>1</v>
      </c>
      <c r="B218">
        <f>IF(Table1[[#This Row],[smoker]]="No",0,1)</f>
        <v>1</v>
      </c>
      <c r="C218">
        <f>IF(Tip_Table!C218="Sun",1,0)</f>
        <v>0</v>
      </c>
      <c r="D218">
        <f>IF(Table1[[#This Row],[day]]="Sat",1,0)</f>
        <v>1</v>
      </c>
      <c r="E218">
        <f>IF(Table1[[#This Row],[day]]="Thur",1,0)</f>
        <v>0</v>
      </c>
      <c r="F218">
        <f>IF(Table1[[#This Row],[time]]="Lunch",0,1)</f>
        <v>1</v>
      </c>
      <c r="G218">
        <v>5</v>
      </c>
      <c r="H218" s="2">
        <v>28.15</v>
      </c>
      <c r="I218" s="2">
        <v>3</v>
      </c>
    </row>
    <row r="219" spans="1:9" x14ac:dyDescent="0.25">
      <c r="A219">
        <f>IF(Table1[[#This Row],[sex]]="Male",1,0)</f>
        <v>1</v>
      </c>
      <c r="B219">
        <f>IF(Table1[[#This Row],[smoker]]="No",0,1)</f>
        <v>1</v>
      </c>
      <c r="C219">
        <f>IF(Tip_Table!C219="Sun",1,0)</f>
        <v>0</v>
      </c>
      <c r="D219">
        <f>IF(Table1[[#This Row],[day]]="Sat",1,0)</f>
        <v>1</v>
      </c>
      <c r="E219">
        <f>IF(Table1[[#This Row],[day]]="Thur",1,0)</f>
        <v>0</v>
      </c>
      <c r="F219">
        <f>IF(Table1[[#This Row],[time]]="Lunch",0,1)</f>
        <v>1</v>
      </c>
      <c r="G219">
        <v>2</v>
      </c>
      <c r="H219" s="2">
        <v>11.59</v>
      </c>
      <c r="I219" s="2">
        <v>1.5</v>
      </c>
    </row>
    <row r="220" spans="1:9" x14ac:dyDescent="0.25">
      <c r="A220">
        <f>IF(Table1[[#This Row],[sex]]="Male",1,0)</f>
        <v>0</v>
      </c>
      <c r="B220">
        <f>IF(Table1[[#This Row],[smoker]]="No",0,1)</f>
        <v>1</v>
      </c>
      <c r="C220">
        <f>IF(Tip_Table!C220="Sun",1,0)</f>
        <v>0</v>
      </c>
      <c r="D220">
        <f>IF(Table1[[#This Row],[day]]="Sat",1,0)</f>
        <v>1</v>
      </c>
      <c r="E220">
        <f>IF(Table1[[#This Row],[day]]="Thur",1,0)</f>
        <v>0</v>
      </c>
      <c r="F220">
        <f>IF(Table1[[#This Row],[time]]="Lunch",0,1)</f>
        <v>1</v>
      </c>
      <c r="G220">
        <v>2</v>
      </c>
      <c r="H220" s="2">
        <v>7.74</v>
      </c>
      <c r="I220" s="2">
        <v>1.44</v>
      </c>
    </row>
    <row r="221" spans="1:9" x14ac:dyDescent="0.25">
      <c r="A221">
        <f>IF(Table1[[#This Row],[sex]]="Male",1,0)</f>
        <v>1</v>
      </c>
      <c r="B221">
        <f>IF(Table1[[#This Row],[smoker]]="No",0,1)</f>
        <v>1</v>
      </c>
      <c r="C221">
        <f>IF(Tip_Table!C221="Sun",1,0)</f>
        <v>0</v>
      </c>
      <c r="D221">
        <f>IF(Table1[[#This Row],[day]]="Sat",1,0)</f>
        <v>0</v>
      </c>
      <c r="E221">
        <f>IF(Table1[[#This Row],[day]]="Thur",1,0)</f>
        <v>0</v>
      </c>
      <c r="F221">
        <f>IF(Table1[[#This Row],[time]]="Lunch",0,1)</f>
        <v>0</v>
      </c>
      <c r="G221">
        <v>4</v>
      </c>
      <c r="H221" s="2">
        <v>30.14</v>
      </c>
      <c r="I221" s="2">
        <v>3.09</v>
      </c>
    </row>
    <row r="222" spans="1:9" x14ac:dyDescent="0.25">
      <c r="A222">
        <f>IF(Table1[[#This Row],[sex]]="Male",1,0)</f>
        <v>0</v>
      </c>
      <c r="B222">
        <f>IF(Table1[[#This Row],[smoker]]="No",0,1)</f>
        <v>1</v>
      </c>
      <c r="C222">
        <f>IF(Tip_Table!C222="Sun",1,0)</f>
        <v>0</v>
      </c>
      <c r="D222">
        <f>IF(Table1[[#This Row],[day]]="Sat",1,0)</f>
        <v>0</v>
      </c>
      <c r="E222">
        <f>IF(Table1[[#This Row],[day]]="Thur",1,0)</f>
        <v>0</v>
      </c>
      <c r="F222">
        <f>IF(Table1[[#This Row],[time]]="Lunch",0,1)</f>
        <v>0</v>
      </c>
      <c r="G222">
        <v>2</v>
      </c>
      <c r="H222" s="2">
        <v>12.16</v>
      </c>
      <c r="I222" s="2">
        <v>2.2000000000000002</v>
      </c>
    </row>
    <row r="223" spans="1:9" x14ac:dyDescent="0.25">
      <c r="A223">
        <f>IF(Table1[[#This Row],[sex]]="Male",1,0)</f>
        <v>1</v>
      </c>
      <c r="B223">
        <f>IF(Table1[[#This Row],[smoker]]="No",0,1)</f>
        <v>1</v>
      </c>
      <c r="C223">
        <f>IF(Tip_Table!C223="Sun",1,0)</f>
        <v>0</v>
      </c>
      <c r="D223">
        <f>IF(Table1[[#This Row],[day]]="Sat",1,0)</f>
        <v>0</v>
      </c>
      <c r="E223">
        <f>IF(Table1[[#This Row],[day]]="Thur",1,0)</f>
        <v>0</v>
      </c>
      <c r="F223">
        <f>IF(Table1[[#This Row],[time]]="Lunch",0,1)</f>
        <v>0</v>
      </c>
      <c r="G223">
        <v>2</v>
      </c>
      <c r="H223" s="2">
        <v>13.42</v>
      </c>
      <c r="I223" s="2">
        <v>3.48</v>
      </c>
    </row>
    <row r="224" spans="1:9" x14ac:dyDescent="0.25">
      <c r="A224">
        <f>IF(Table1[[#This Row],[sex]]="Male",1,0)</f>
        <v>0</v>
      </c>
      <c r="B224">
        <f>IF(Table1[[#This Row],[smoker]]="No",0,1)</f>
        <v>0</v>
      </c>
      <c r="C224">
        <f>IF(Tip_Table!C224="Sun",1,0)</f>
        <v>0</v>
      </c>
      <c r="D224">
        <f>IF(Table1[[#This Row],[day]]="Sat",1,0)</f>
        <v>0</v>
      </c>
      <c r="E224">
        <f>IF(Table1[[#This Row],[day]]="Thur",1,0)</f>
        <v>0</v>
      </c>
      <c r="F224">
        <f>IF(Table1[[#This Row],[time]]="Lunch",0,1)</f>
        <v>0</v>
      </c>
      <c r="G224">
        <v>1</v>
      </c>
      <c r="H224" s="2">
        <v>8.58</v>
      </c>
      <c r="I224" s="2">
        <v>1.92</v>
      </c>
    </row>
    <row r="225" spans="1:9" x14ac:dyDescent="0.25">
      <c r="A225">
        <f>IF(Table1[[#This Row],[sex]]="Male",1,0)</f>
        <v>1</v>
      </c>
      <c r="B225">
        <f>IF(Table1[[#This Row],[smoker]]="No",0,1)</f>
        <v>1</v>
      </c>
      <c r="C225">
        <f>IF(Tip_Table!C225="Sun",1,0)</f>
        <v>0</v>
      </c>
      <c r="D225">
        <f>IF(Table1[[#This Row],[day]]="Sat",1,0)</f>
        <v>0</v>
      </c>
      <c r="E225">
        <f>IF(Table1[[#This Row],[day]]="Thur",1,0)</f>
        <v>0</v>
      </c>
      <c r="F225">
        <f>IF(Table1[[#This Row],[time]]="Lunch",0,1)</f>
        <v>0</v>
      </c>
      <c r="G225">
        <v>3</v>
      </c>
      <c r="H225" s="2">
        <v>15.98</v>
      </c>
      <c r="I225" s="2">
        <v>3</v>
      </c>
    </row>
    <row r="226" spans="1:9" x14ac:dyDescent="0.25">
      <c r="A226">
        <f>IF(Table1[[#This Row],[sex]]="Male",1,0)</f>
        <v>0</v>
      </c>
      <c r="B226">
        <f>IF(Table1[[#This Row],[smoker]]="No",0,1)</f>
        <v>1</v>
      </c>
      <c r="C226">
        <f>IF(Tip_Table!C226="Sun",1,0)</f>
        <v>0</v>
      </c>
      <c r="D226">
        <f>IF(Table1[[#This Row],[day]]="Sat",1,0)</f>
        <v>0</v>
      </c>
      <c r="E226">
        <f>IF(Table1[[#This Row],[day]]="Thur",1,0)</f>
        <v>0</v>
      </c>
      <c r="F226">
        <f>IF(Table1[[#This Row],[time]]="Lunch",0,1)</f>
        <v>0</v>
      </c>
      <c r="G226">
        <v>2</v>
      </c>
      <c r="H226" s="2">
        <v>13.42</v>
      </c>
      <c r="I226" s="2">
        <v>1.58</v>
      </c>
    </row>
    <row r="227" spans="1:9" x14ac:dyDescent="0.25">
      <c r="A227">
        <f>IF(Table1[[#This Row],[sex]]="Male",1,0)</f>
        <v>0</v>
      </c>
      <c r="B227">
        <f>IF(Table1[[#This Row],[smoker]]="No",0,1)</f>
        <v>1</v>
      </c>
      <c r="C227">
        <f>IF(Tip_Table!C227="Sun",1,0)</f>
        <v>0</v>
      </c>
      <c r="D227">
        <f>IF(Table1[[#This Row],[day]]="Sat",1,0)</f>
        <v>0</v>
      </c>
      <c r="E227">
        <f>IF(Table1[[#This Row],[day]]="Thur",1,0)</f>
        <v>0</v>
      </c>
      <c r="F227">
        <f>IF(Table1[[#This Row],[time]]="Lunch",0,1)</f>
        <v>0</v>
      </c>
      <c r="G227">
        <v>2</v>
      </c>
      <c r="H227" s="2">
        <v>16.27</v>
      </c>
      <c r="I227" s="2">
        <v>2.5</v>
      </c>
    </row>
    <row r="228" spans="1:9" x14ac:dyDescent="0.25">
      <c r="A228">
        <f>IF(Table1[[#This Row],[sex]]="Male",1,0)</f>
        <v>1</v>
      </c>
      <c r="B228">
        <f>IF(Table1[[#This Row],[smoker]]="No",0,1)</f>
        <v>0</v>
      </c>
      <c r="C228">
        <f>IF(Tip_Table!C228="Sun",1,0)</f>
        <v>0</v>
      </c>
      <c r="D228">
        <f>IF(Table1[[#This Row],[day]]="Sat",1,0)</f>
        <v>1</v>
      </c>
      <c r="E228">
        <f>IF(Table1[[#This Row],[day]]="Thur",1,0)</f>
        <v>0</v>
      </c>
      <c r="F228">
        <f>IF(Table1[[#This Row],[time]]="Lunch",0,1)</f>
        <v>1</v>
      </c>
      <c r="G228">
        <v>2</v>
      </c>
      <c r="H228" s="2">
        <v>10.09</v>
      </c>
      <c r="I228" s="2">
        <v>2</v>
      </c>
    </row>
    <row r="229" spans="1:9" x14ac:dyDescent="0.25">
      <c r="A229">
        <f>IF(Table1[[#This Row],[sex]]="Male",1,0)</f>
        <v>1</v>
      </c>
      <c r="B229">
        <f>IF(Table1[[#This Row],[smoker]]="No",0,1)</f>
        <v>0</v>
      </c>
      <c r="C229">
        <f>IF(Tip_Table!C229="Sun",1,0)</f>
        <v>0</v>
      </c>
      <c r="D229">
        <f>IF(Table1[[#This Row],[day]]="Sat",1,0)</f>
        <v>1</v>
      </c>
      <c r="E229">
        <f>IF(Table1[[#This Row],[day]]="Thur",1,0)</f>
        <v>0</v>
      </c>
      <c r="F229">
        <f>IF(Table1[[#This Row],[time]]="Lunch",0,1)</f>
        <v>1</v>
      </c>
      <c r="G229">
        <v>4</v>
      </c>
      <c r="H229" s="2">
        <v>20.45</v>
      </c>
      <c r="I229" s="2">
        <v>3</v>
      </c>
    </row>
    <row r="230" spans="1:9" x14ac:dyDescent="0.25">
      <c r="A230">
        <f>IF(Table1[[#This Row],[sex]]="Male",1,0)</f>
        <v>0</v>
      </c>
      <c r="B230">
        <f>IF(Table1[[#This Row],[smoker]]="No",0,1)</f>
        <v>1</v>
      </c>
      <c r="C230">
        <f>IF(Tip_Table!C230="Sun",1,0)</f>
        <v>0</v>
      </c>
      <c r="D230">
        <f>IF(Table1[[#This Row],[day]]="Sat",1,0)</f>
        <v>1</v>
      </c>
      <c r="E230">
        <f>IF(Table1[[#This Row],[day]]="Thur",1,0)</f>
        <v>0</v>
      </c>
      <c r="F230">
        <f>IF(Table1[[#This Row],[time]]="Lunch",0,1)</f>
        <v>1</v>
      </c>
      <c r="G230">
        <v>2</v>
      </c>
      <c r="H230" s="2">
        <v>13.28</v>
      </c>
      <c r="I230" s="2">
        <v>2.72</v>
      </c>
    </row>
    <row r="231" spans="1:9" x14ac:dyDescent="0.25">
      <c r="A231">
        <f>IF(Table1[[#This Row],[sex]]="Male",1,0)</f>
        <v>1</v>
      </c>
      <c r="B231">
        <f>IF(Table1[[#This Row],[smoker]]="No",0,1)</f>
        <v>1</v>
      </c>
      <c r="C231">
        <f>IF(Tip_Table!C231="Sun",1,0)</f>
        <v>0</v>
      </c>
      <c r="D231">
        <f>IF(Table1[[#This Row],[day]]="Sat",1,0)</f>
        <v>1</v>
      </c>
      <c r="E231">
        <f>IF(Table1[[#This Row],[day]]="Thur",1,0)</f>
        <v>0</v>
      </c>
      <c r="F231">
        <f>IF(Table1[[#This Row],[time]]="Lunch",0,1)</f>
        <v>1</v>
      </c>
      <c r="G231">
        <v>2</v>
      </c>
      <c r="H231" s="2">
        <v>22.12</v>
      </c>
      <c r="I231" s="2">
        <v>2.88</v>
      </c>
    </row>
    <row r="232" spans="1:9" x14ac:dyDescent="0.25">
      <c r="A232">
        <f>IF(Table1[[#This Row],[sex]]="Male",1,0)</f>
        <v>1</v>
      </c>
      <c r="B232">
        <f>IF(Table1[[#This Row],[smoker]]="No",0,1)</f>
        <v>1</v>
      </c>
      <c r="C232">
        <f>IF(Tip_Table!C232="Sun",1,0)</f>
        <v>0</v>
      </c>
      <c r="D232">
        <f>IF(Table1[[#This Row],[day]]="Sat",1,0)</f>
        <v>1</v>
      </c>
      <c r="E232">
        <f>IF(Table1[[#This Row],[day]]="Thur",1,0)</f>
        <v>0</v>
      </c>
      <c r="F232">
        <f>IF(Table1[[#This Row],[time]]="Lunch",0,1)</f>
        <v>1</v>
      </c>
      <c r="G232">
        <v>4</v>
      </c>
      <c r="H232" s="2">
        <v>24.01</v>
      </c>
      <c r="I232" s="2">
        <v>2</v>
      </c>
    </row>
    <row r="233" spans="1:9" x14ac:dyDescent="0.25">
      <c r="A233">
        <f>IF(Table1[[#This Row],[sex]]="Male",1,0)</f>
        <v>1</v>
      </c>
      <c r="B233">
        <f>IF(Table1[[#This Row],[smoker]]="No",0,1)</f>
        <v>0</v>
      </c>
      <c r="C233">
        <f>IF(Tip_Table!C233="Sun",1,0)</f>
        <v>0</v>
      </c>
      <c r="D233">
        <f>IF(Table1[[#This Row],[day]]="Sat",1,0)</f>
        <v>1</v>
      </c>
      <c r="E233">
        <f>IF(Table1[[#This Row],[day]]="Thur",1,0)</f>
        <v>0</v>
      </c>
      <c r="F233">
        <f>IF(Table1[[#This Row],[time]]="Lunch",0,1)</f>
        <v>1</v>
      </c>
      <c r="G233">
        <v>3</v>
      </c>
      <c r="H233" s="2">
        <v>15.69</v>
      </c>
      <c r="I233" s="2">
        <v>3</v>
      </c>
    </row>
    <row r="234" spans="1:9" x14ac:dyDescent="0.25">
      <c r="A234">
        <f>IF(Table1[[#This Row],[sex]]="Male",1,0)</f>
        <v>1</v>
      </c>
      <c r="B234">
        <f>IF(Table1[[#This Row],[smoker]]="No",0,1)</f>
        <v>0</v>
      </c>
      <c r="C234">
        <f>IF(Tip_Table!C234="Sun",1,0)</f>
        <v>0</v>
      </c>
      <c r="D234">
        <f>IF(Table1[[#This Row],[day]]="Sat",1,0)</f>
        <v>1</v>
      </c>
      <c r="E234">
        <f>IF(Table1[[#This Row],[day]]="Thur",1,0)</f>
        <v>0</v>
      </c>
      <c r="F234">
        <f>IF(Table1[[#This Row],[time]]="Lunch",0,1)</f>
        <v>1</v>
      </c>
      <c r="G234">
        <v>2</v>
      </c>
      <c r="H234" s="2">
        <v>11.61</v>
      </c>
      <c r="I234" s="2">
        <v>3.39</v>
      </c>
    </row>
    <row r="235" spans="1:9" x14ac:dyDescent="0.25">
      <c r="A235">
        <f>IF(Table1[[#This Row],[sex]]="Male",1,0)</f>
        <v>1</v>
      </c>
      <c r="B235">
        <f>IF(Table1[[#This Row],[smoker]]="No",0,1)</f>
        <v>1</v>
      </c>
      <c r="C235">
        <f>IF(Tip_Table!C235="Sun",1,0)</f>
        <v>0</v>
      </c>
      <c r="D235">
        <f>IF(Table1[[#This Row],[day]]="Sat",1,0)</f>
        <v>1</v>
      </c>
      <c r="E235">
        <f>IF(Table1[[#This Row],[day]]="Thur",1,0)</f>
        <v>0</v>
      </c>
      <c r="F235">
        <f>IF(Table1[[#This Row],[time]]="Lunch",0,1)</f>
        <v>1</v>
      </c>
      <c r="G235">
        <v>2</v>
      </c>
      <c r="H235" s="2">
        <v>10.77</v>
      </c>
      <c r="I235" s="2">
        <v>1.47</v>
      </c>
    </row>
    <row r="236" spans="1:9" x14ac:dyDescent="0.25">
      <c r="A236">
        <f>IF(Table1[[#This Row],[sex]]="Male",1,0)</f>
        <v>1</v>
      </c>
      <c r="B236">
        <f>IF(Table1[[#This Row],[smoker]]="No",0,1)</f>
        <v>0</v>
      </c>
      <c r="C236">
        <f>IF(Tip_Table!C236="Sun",1,0)</f>
        <v>0</v>
      </c>
      <c r="D236">
        <f>IF(Table1[[#This Row],[day]]="Sat",1,0)</f>
        <v>1</v>
      </c>
      <c r="E236">
        <f>IF(Table1[[#This Row],[day]]="Thur",1,0)</f>
        <v>0</v>
      </c>
      <c r="F236">
        <f>IF(Table1[[#This Row],[time]]="Lunch",0,1)</f>
        <v>1</v>
      </c>
      <c r="G236">
        <v>2</v>
      </c>
      <c r="H236" s="2">
        <v>15.53</v>
      </c>
      <c r="I236" s="2">
        <v>3</v>
      </c>
    </row>
    <row r="237" spans="1:9" x14ac:dyDescent="0.25">
      <c r="A237">
        <f>IF(Table1[[#This Row],[sex]]="Male",1,0)</f>
        <v>1</v>
      </c>
      <c r="B237">
        <f>IF(Table1[[#This Row],[smoker]]="No",0,1)</f>
        <v>1</v>
      </c>
      <c r="C237">
        <f>IF(Tip_Table!C237="Sun",1,0)</f>
        <v>0</v>
      </c>
      <c r="D237">
        <f>IF(Table1[[#This Row],[day]]="Sat",1,0)</f>
        <v>1</v>
      </c>
      <c r="E237">
        <f>IF(Table1[[#This Row],[day]]="Thur",1,0)</f>
        <v>0</v>
      </c>
      <c r="F237">
        <f>IF(Table1[[#This Row],[time]]="Lunch",0,1)</f>
        <v>1</v>
      </c>
      <c r="G237">
        <v>2</v>
      </c>
      <c r="H237" s="2">
        <v>10.07</v>
      </c>
      <c r="I237" s="2">
        <v>1.25</v>
      </c>
    </row>
    <row r="238" spans="1:9" x14ac:dyDescent="0.25">
      <c r="A238">
        <f>IF(Table1[[#This Row],[sex]]="Male",1,0)</f>
        <v>1</v>
      </c>
      <c r="B238">
        <f>IF(Table1[[#This Row],[smoker]]="No",0,1)</f>
        <v>1</v>
      </c>
      <c r="C238">
        <f>IF(Tip_Table!C238="Sun",1,0)</f>
        <v>0</v>
      </c>
      <c r="D238">
        <f>IF(Table1[[#This Row],[day]]="Sat",1,0)</f>
        <v>1</v>
      </c>
      <c r="E238">
        <f>IF(Table1[[#This Row],[day]]="Thur",1,0)</f>
        <v>0</v>
      </c>
      <c r="F238">
        <f>IF(Table1[[#This Row],[time]]="Lunch",0,1)</f>
        <v>1</v>
      </c>
      <c r="G238">
        <v>2</v>
      </c>
      <c r="H238" s="2">
        <v>12.6</v>
      </c>
      <c r="I238" s="2">
        <v>1</v>
      </c>
    </row>
    <row r="239" spans="1:9" x14ac:dyDescent="0.25">
      <c r="A239">
        <f>IF(Table1[[#This Row],[sex]]="Male",1,0)</f>
        <v>0</v>
      </c>
      <c r="B239">
        <f>IF(Table1[[#This Row],[smoker]]="No",0,1)</f>
        <v>0</v>
      </c>
      <c r="C239">
        <f>IF(Tip_Table!C239="Sun",1,0)</f>
        <v>0</v>
      </c>
      <c r="D239">
        <f>IF(Table1[[#This Row],[day]]="Sat",1,0)</f>
        <v>1</v>
      </c>
      <c r="E239">
        <f>IF(Table1[[#This Row],[day]]="Thur",1,0)</f>
        <v>0</v>
      </c>
      <c r="F239">
        <f>IF(Table1[[#This Row],[time]]="Lunch",0,1)</f>
        <v>1</v>
      </c>
      <c r="G239">
        <v>2</v>
      </c>
      <c r="H239" s="2">
        <v>32.83</v>
      </c>
      <c r="I239" s="2">
        <v>1.17</v>
      </c>
    </row>
    <row r="240" spans="1:9" x14ac:dyDescent="0.25">
      <c r="A240">
        <f>IF(Table1[[#This Row],[sex]]="Male",1,0)</f>
        <v>1</v>
      </c>
      <c r="B240">
        <f>IF(Table1[[#This Row],[smoker]]="No",0,1)</f>
        <v>0</v>
      </c>
      <c r="C240">
        <f>IF(Tip_Table!C240="Sun",1,0)</f>
        <v>0</v>
      </c>
      <c r="D240">
        <f>IF(Table1[[#This Row],[day]]="Sat",1,0)</f>
        <v>1</v>
      </c>
      <c r="E240">
        <f>IF(Table1[[#This Row],[day]]="Thur",1,0)</f>
        <v>0</v>
      </c>
      <c r="F240">
        <f>IF(Table1[[#This Row],[time]]="Lunch",0,1)</f>
        <v>1</v>
      </c>
      <c r="G240">
        <v>3</v>
      </c>
      <c r="H240" s="2">
        <v>35.83</v>
      </c>
      <c r="I240" s="2">
        <v>4.67</v>
      </c>
    </row>
    <row r="241" spans="1:9" x14ac:dyDescent="0.25">
      <c r="A241">
        <f>IF(Table1[[#This Row],[sex]]="Male",1,0)</f>
        <v>0</v>
      </c>
      <c r="B241">
        <f>IF(Table1[[#This Row],[smoker]]="No",0,1)</f>
        <v>1</v>
      </c>
      <c r="C241">
        <f>IF(Tip_Table!C241="Sun",1,0)</f>
        <v>0</v>
      </c>
      <c r="D241">
        <f>IF(Table1[[#This Row],[day]]="Sat",1,0)</f>
        <v>1</v>
      </c>
      <c r="E241">
        <f>IF(Table1[[#This Row],[day]]="Thur",1,0)</f>
        <v>0</v>
      </c>
      <c r="F241">
        <f>IF(Table1[[#This Row],[time]]="Lunch",0,1)</f>
        <v>1</v>
      </c>
      <c r="G241">
        <v>3</v>
      </c>
      <c r="H241" s="2">
        <v>29.03</v>
      </c>
      <c r="I241" s="2">
        <v>5.92</v>
      </c>
    </row>
    <row r="242" spans="1:9" x14ac:dyDescent="0.25">
      <c r="A242">
        <f>IF(Table1[[#This Row],[sex]]="Male",1,0)</f>
        <v>1</v>
      </c>
      <c r="B242">
        <f>IF(Table1[[#This Row],[smoker]]="No",0,1)</f>
        <v>1</v>
      </c>
      <c r="C242">
        <f>IF(Tip_Table!C242="Sun",1,0)</f>
        <v>0</v>
      </c>
      <c r="D242">
        <f>IF(Table1[[#This Row],[day]]="Sat",1,0)</f>
        <v>1</v>
      </c>
      <c r="E242">
        <f>IF(Table1[[#This Row],[day]]="Thur",1,0)</f>
        <v>0</v>
      </c>
      <c r="F242">
        <f>IF(Table1[[#This Row],[time]]="Lunch",0,1)</f>
        <v>1</v>
      </c>
      <c r="G242">
        <v>2</v>
      </c>
      <c r="H242" s="2">
        <v>27.18</v>
      </c>
      <c r="I242" s="2">
        <v>2</v>
      </c>
    </row>
    <row r="243" spans="1:9" x14ac:dyDescent="0.25">
      <c r="A243">
        <f>IF(Table1[[#This Row],[sex]]="Male",1,0)</f>
        <v>1</v>
      </c>
      <c r="B243">
        <f>IF(Table1[[#This Row],[smoker]]="No",0,1)</f>
        <v>0</v>
      </c>
      <c r="C243">
        <f>IF(Tip_Table!C243="Sun",1,0)</f>
        <v>0</v>
      </c>
      <c r="D243">
        <f>IF(Table1[[#This Row],[day]]="Sat",1,0)</f>
        <v>1</v>
      </c>
      <c r="E243">
        <f>IF(Table1[[#This Row],[day]]="Thur",1,0)</f>
        <v>0</v>
      </c>
      <c r="F243">
        <f>IF(Table1[[#This Row],[time]]="Lunch",0,1)</f>
        <v>1</v>
      </c>
      <c r="G243">
        <v>2</v>
      </c>
      <c r="H243" s="2">
        <v>22.67</v>
      </c>
      <c r="I243" s="2">
        <v>2</v>
      </c>
    </row>
    <row r="244" spans="1:9" x14ac:dyDescent="0.25">
      <c r="A244">
        <f>IF(Table1[[#This Row],[sex]]="Male",1,0)</f>
        <v>0</v>
      </c>
      <c r="B244">
        <f>IF(Table1[[#This Row],[smoker]]="No",0,1)</f>
        <v>0</v>
      </c>
      <c r="C244">
        <f>IF(Tip_Table!C244="Sun",1,0)</f>
        <v>0</v>
      </c>
      <c r="D244">
        <f>IF(Table1[[#This Row],[day]]="Sat",1,0)</f>
        <v>0</v>
      </c>
      <c r="E244">
        <f>IF(Table1[[#This Row],[day]]="Thur",1,0)</f>
        <v>1</v>
      </c>
      <c r="F244">
        <f>IF(Table1[[#This Row],[time]]="Lunch",0,1)</f>
        <v>1</v>
      </c>
      <c r="G244">
        <v>2</v>
      </c>
      <c r="H244" s="2">
        <v>17.82</v>
      </c>
      <c r="I244" s="2">
        <v>1.75</v>
      </c>
    </row>
    <row r="245" spans="1:9" x14ac:dyDescent="0.25">
      <c r="H245" s="2"/>
      <c r="I245" s="2"/>
    </row>
  </sheetData>
  <conditionalFormatting sqref="Q12:Z13 Q24:Z26">
    <cfRule type="colorScale" priority="6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Q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Z11">
    <cfRule type="colorScale" priority="2">
      <colorScale>
        <cfvo type="num" val="-1"/>
        <cfvo type="num" val="0"/>
        <cfvo type="num" val="1"/>
        <color rgb="FFF8696B"/>
        <color rgb="FF99FF66"/>
        <color theme="4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4E1C-ABC0-4BC0-817E-B63BEAF9CCDD}">
  <dimension ref="A1:B1"/>
  <sheetViews>
    <sheetView workbookViewId="0">
      <selection activeCell="G32" sqref="G32"/>
    </sheetView>
  </sheetViews>
  <sheetFormatPr defaultRowHeight="15" x14ac:dyDescent="0.25"/>
  <cols>
    <col min="1" max="1" width="15" style="2" customWidth="1"/>
    <col min="2" max="2" width="15.5703125" style="2" customWidth="1"/>
    <col min="3" max="3" width="14.5703125" customWidth="1"/>
    <col min="6" max="7" width="11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tips</vt:lpstr>
      <vt:lpstr>Tip_Table</vt:lpstr>
      <vt:lpstr>graph</vt:lpstr>
      <vt:lpstr>Sheet1</vt:lpstr>
      <vt:lpstr>Sheet3</vt:lpstr>
      <vt:lpstr>Num_con</vt:lpstr>
      <vt:lpstr>Cov_Cor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Himanshu Mazumdar</cp:lastModifiedBy>
  <cp:revision/>
  <dcterms:created xsi:type="dcterms:W3CDTF">2021-10-26T16:10:41Z</dcterms:created>
  <dcterms:modified xsi:type="dcterms:W3CDTF">2025-03-31T07:01:19Z</dcterms:modified>
  <cp:category/>
  <cp:contentStatus/>
</cp:coreProperties>
</file>