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HP\Desktop\SNU\Tanvee Mehrotra_Mathematics (Research)_Batch23\UG THESIS\working currently\sample work\estuary\estuary\"/>
    </mc:Choice>
  </mc:AlternateContent>
  <xr:revisionPtr revIDLastSave="0" documentId="13_ncr:1_{2CEA81F1-786C-435C-9550-E20EF1EEABF7}" xr6:coauthVersionLast="47" xr6:coauthVersionMax="47" xr10:uidLastSave="{00000000-0000-0000-0000-000000000000}"/>
  <bookViews>
    <workbookView xWindow="10140" yWindow="0" windowWidth="10455" windowHeight="10905" firstSheet="6" activeTab="7" xr2:uid="{00000000-000D-0000-FFFF-FFFF00000000}"/>
  </bookViews>
  <sheets>
    <sheet name="degree" sheetId="1" r:id="rId1"/>
    <sheet name="closeness centrality" sheetId="3" r:id="rId2"/>
    <sheet name="betweenness centrality" sheetId="2" r:id="rId3"/>
    <sheet name="eigenvector centrality" sheetId="8" r:id="rId4"/>
    <sheet name="subgraph centrality" sheetId="6" r:id="rId5"/>
    <sheet name="katz centrality" sheetId="10" r:id="rId6"/>
    <sheet name="Sheet3" sheetId="7" r:id="rId7"/>
    <sheet name="Sheet1" sheetId="9" r:id="rId8"/>
  </sheets>
  <definedNames>
    <definedName name="_xlnm._FilterDatabase" localSheetId="0" hidden="1">degree!$A$1:$B$29</definedName>
    <definedName name="_xlnm._FilterDatabase" localSheetId="5" hidden="1">'katz centrality'!$A$1:$B$1</definedName>
    <definedName name="_xlnm._FilterDatabase" localSheetId="7" hidden="1">Sheet1!$A$2:$G$2</definedName>
    <definedName name="ExternalData_1" localSheetId="2" hidden="1">'betweenness centrality'!$A$1:$B$29</definedName>
    <definedName name="ExternalData_1" localSheetId="1" hidden="1">'closeness centrality'!$A$1:$B$29</definedName>
    <definedName name="ExternalData_1" localSheetId="4" hidden="1">'subgraph centrality'!$A$1:$B$29</definedName>
    <definedName name="ExternalData_2" localSheetId="3" hidden="1">'eigenvector centrality'!$A$1:$B$29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3" i="7" l="1"/>
  <c r="G23" i="7" s="1"/>
  <c r="H23" i="7" s="1"/>
  <c r="E23" i="7"/>
  <c r="D23" i="7"/>
  <c r="C23" i="7"/>
  <c r="B23" i="7"/>
  <c r="F21" i="7"/>
  <c r="G21" i="7" s="1"/>
  <c r="H21" i="7" s="1"/>
  <c r="E21" i="7"/>
  <c r="D21" i="7"/>
  <c r="C21" i="7"/>
  <c r="F22" i="7"/>
  <c r="E22" i="7"/>
  <c r="D22" i="7"/>
  <c r="C22" i="7"/>
  <c r="F20" i="7"/>
  <c r="E20" i="7"/>
  <c r="D20" i="7"/>
  <c r="C20" i="7"/>
  <c r="F19" i="7"/>
  <c r="E19" i="7"/>
  <c r="D19" i="7"/>
  <c r="C19" i="7"/>
  <c r="G20" i="7"/>
  <c r="H20" i="7" s="1"/>
  <c r="G19" i="7"/>
  <c r="H19" i="7" s="1"/>
  <c r="G22" i="7"/>
  <c r="H22" i="7" s="1"/>
  <c r="G18" i="7"/>
  <c r="H18" i="7" s="1"/>
  <c r="F18" i="7"/>
  <c r="E18" i="7"/>
  <c r="D18" i="7"/>
  <c r="C18" i="7"/>
  <c r="B18" i="7"/>
  <c r="B22" i="7"/>
  <c r="B21" i="7"/>
  <c r="B20" i="7"/>
  <c r="B19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AB264A3-12D1-4576-ADFF-2D9B3014846A}" keepAlive="1" name="Query - betweenness centrality" description="Connection to the 'betweenness centrality' query in the workbook." type="5" refreshedVersion="8" background="1" saveData="1">
    <dbPr connection="Provider=Microsoft.Mashup.OleDb.1;Data Source=$Workbook$;Location=&quot;betweenness centrality&quot;;Extended Properties=&quot;&quot;" command="SELECT * FROM [betweenness centrality]"/>
  </connection>
  <connection id="2" xr16:uid="{5A868CFA-7DE0-430E-8054-1F88CA8067E2}" keepAlive="1" name="Query - closeness centrality" description="Connection to the 'closeness centrality' query in the workbook." type="5" refreshedVersion="8" background="1" saveData="1">
    <dbPr connection="Provider=Microsoft.Mashup.OleDb.1;Data Source=$Workbook$;Location=&quot;closeness centrality&quot;;Extended Properties=&quot;&quot;" command="SELECT * FROM [closeness centrality]"/>
  </connection>
  <connection id="3" xr16:uid="{62ADE8E8-7061-4F04-8309-BC79FD911E3B}" keepAlive="1" name="Query - eigenvector centrality" description="Connection to the 'eigenvector centrality' query in the workbook." type="5" refreshedVersion="0" background="1">
    <dbPr connection="Provider=Microsoft.Mashup.OleDb.1;Data Source=$Workbook$;Location=&quot;eigenvector centrality&quot;;Extended Properties=&quot;&quot;" command="SELECT * FROM [eigenvector centrality]"/>
  </connection>
  <connection id="4" xr16:uid="{04302BCB-9A53-4579-B18D-9BAE32453E0A}" keepAlive="1" name="Query - eigenvector centrality (2)" description="Connection to the 'eigenvector centrality (2)' query in the workbook." type="5" refreshedVersion="8" background="1" saveData="1">
    <dbPr connection="Provider=Microsoft.Mashup.OleDb.1;Data Source=$Workbook$;Location=&quot;eigenvector centrality (2)&quot;;Extended Properties=&quot;&quot;" command="SELECT * FROM [eigenvector centrality (2)]"/>
  </connection>
  <connection id="5" xr16:uid="{377B5EE5-8C7A-4E71-83EF-D976FA61D845}" keepAlive="1" name="Query - Sheet1" description="Connection to the 'Sheet1' query in the workbook." type="5" refreshedVersion="0" background="1">
    <dbPr connection="Provider=Microsoft.Mashup.OleDb.1;Data Source=$Workbook$;Location=Sheet1;Extended Properties=&quot;&quot;" command="SELECT * FROM [Sheet1]"/>
  </connection>
  <connection id="6" xr16:uid="{FBE1D78A-89B5-466A-9398-696216B8DAC5}" keepAlive="1" name="Query - subgraph centrality" description="Connection to the 'subgraph centrality' query in the workbook." type="5" refreshedVersion="8" background="1" saveData="1">
    <dbPr connection="Provider=Microsoft.Mashup.OleDb.1;Data Source=$Workbook$;Location=&quot;subgraph centrality&quot;;Extended Properties=&quot;&quot;" command="SELECT * FROM [subgraph centrality]"/>
  </connection>
</connections>
</file>

<file path=xl/sharedStrings.xml><?xml version="1.0" encoding="utf-8"?>
<sst xmlns="http://schemas.openxmlformats.org/spreadsheetml/2006/main" count="50" uniqueCount="25">
  <si>
    <t>Column1</t>
  </si>
  <si>
    <t>Column2</t>
  </si>
  <si>
    <t>Node no.</t>
  </si>
  <si>
    <t>Degree</t>
  </si>
  <si>
    <t xml:space="preserve">Descriptive Statistics </t>
  </si>
  <si>
    <t>maximum value</t>
  </si>
  <si>
    <t>minimum value</t>
  </si>
  <si>
    <t>mean</t>
  </si>
  <si>
    <t>median</t>
  </si>
  <si>
    <t>variance</t>
  </si>
  <si>
    <t>standard deviation</t>
  </si>
  <si>
    <t>standard error in mean</t>
  </si>
  <si>
    <t>TABLE</t>
  </si>
  <si>
    <t>TABLE NO. 4</t>
  </si>
  <si>
    <t>values</t>
  </si>
  <si>
    <t>Centrality index</t>
  </si>
  <si>
    <t>Closeness Centrality</t>
  </si>
  <si>
    <t>Betweenness Centrality</t>
  </si>
  <si>
    <t>Subgraph Centrality</t>
  </si>
  <si>
    <t>Eigenvector Centrality</t>
  </si>
  <si>
    <t>Katz Centrality</t>
  </si>
  <si>
    <t>Degree Centrality (Degree)</t>
  </si>
  <si>
    <t>Degree Centrality</t>
  </si>
  <si>
    <t xml:space="preserve">Degree Centrality </t>
  </si>
  <si>
    <t xml:space="preserve">Top ten central nodes as ranked by various centraility indices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</si>
</sst>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1" xfId="0" applyFill="1" applyBorder="1" applyAlignment="1">
      <alignment wrapText="1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0" xfId="0" applyFont="1"/>
    <xf numFmtId="0" fontId="2" fillId="0" borderId="0" xfId="0" applyFont="1"/>
    <xf numFmtId="0" fontId="0" fillId="2" borderId="1" xfId="0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5" fillId="0" borderId="1" xfId="0" applyFont="1" applyBorder="1" applyAlignment="1">
      <alignment horizontal="center" vertical="top" wrapText="1"/>
    </xf>
    <xf numFmtId="0" fontId="0" fillId="0" borderId="1" xfId="0" applyBorder="1" applyAlignment="1">
      <alignment horizontal="center"/>
    </xf>
    <xf numFmtId="0" fontId="3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92687</xdr:colOff>
      <xdr:row>1</xdr:row>
      <xdr:rowOff>518584</xdr:rowOff>
    </xdr:from>
    <xdr:to>
      <xdr:col>1</xdr:col>
      <xdr:colOff>1496277</xdr:colOff>
      <xdr:row>1</xdr:row>
      <xdr:rowOff>1211432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EA4C7B-1673-4212-97A9-F54135A3910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26426"/>
        <a:stretch/>
      </xdr:blipFill>
      <xdr:spPr>
        <a:xfrm>
          <a:off x="1775745" y="814506"/>
          <a:ext cx="1403590" cy="692848"/>
        </a:xfrm>
        <a:prstGeom prst="rect">
          <a:avLst/>
        </a:prstGeom>
      </xdr:spPr>
    </xdr:pic>
    <xdr:clientData/>
  </xdr:twoCellAnchor>
  <xdr:twoCellAnchor editAs="oneCell">
    <xdr:from>
      <xdr:col>3</xdr:col>
      <xdr:colOff>31750</xdr:colOff>
      <xdr:row>1</xdr:row>
      <xdr:rowOff>571498</xdr:rowOff>
    </xdr:from>
    <xdr:to>
      <xdr:col>3</xdr:col>
      <xdr:colOff>1572664</xdr:colOff>
      <xdr:row>1</xdr:row>
      <xdr:rowOff>1257669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61EA75E-7E4B-4E18-AD28-46118033E7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080925" y="867420"/>
          <a:ext cx="1540914" cy="686171"/>
        </a:xfrm>
        <a:prstGeom prst="rect">
          <a:avLst/>
        </a:prstGeom>
      </xdr:spPr>
    </xdr:pic>
    <xdr:clientData/>
  </xdr:twoCellAnchor>
  <xdr:twoCellAnchor editAs="oneCell">
    <xdr:from>
      <xdr:col>2</xdr:col>
      <xdr:colOff>51639</xdr:colOff>
      <xdr:row>1</xdr:row>
      <xdr:rowOff>465666</xdr:rowOff>
    </xdr:from>
    <xdr:to>
      <xdr:col>2</xdr:col>
      <xdr:colOff>1525849</xdr:colOff>
      <xdr:row>1</xdr:row>
      <xdr:rowOff>1243996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A925AC2-1E76-499B-8213-9565FBBE1F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417756" y="761588"/>
          <a:ext cx="1474210" cy="778330"/>
        </a:xfrm>
        <a:prstGeom prst="rect">
          <a:avLst/>
        </a:prstGeom>
      </xdr:spPr>
    </xdr:pic>
    <xdr:clientData/>
  </xdr:twoCellAnchor>
  <xdr:twoCellAnchor editAs="oneCell">
    <xdr:from>
      <xdr:col>5</xdr:col>
      <xdr:colOff>74915</xdr:colOff>
      <xdr:row>1</xdr:row>
      <xdr:rowOff>443024</xdr:rowOff>
    </xdr:from>
    <xdr:to>
      <xdr:col>5</xdr:col>
      <xdr:colOff>1387136</xdr:colOff>
      <xdr:row>1</xdr:row>
      <xdr:rowOff>1372640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B81C98E-D337-40C3-9101-3914CA5C87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490206" y="738946"/>
          <a:ext cx="1312221" cy="929616"/>
        </a:xfrm>
        <a:prstGeom prst="rect">
          <a:avLst/>
        </a:prstGeom>
      </xdr:spPr>
    </xdr:pic>
    <xdr:clientData/>
  </xdr:twoCellAnchor>
  <xdr:twoCellAnchor editAs="oneCell">
    <xdr:from>
      <xdr:col>4</xdr:col>
      <xdr:colOff>91601</xdr:colOff>
      <xdr:row>1</xdr:row>
      <xdr:rowOff>419760</xdr:rowOff>
    </xdr:from>
    <xdr:to>
      <xdr:col>4</xdr:col>
      <xdr:colOff>1498107</xdr:colOff>
      <xdr:row>1</xdr:row>
      <xdr:rowOff>1480593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ED9487D9-DEB9-4B96-AF6D-D8EC19E8717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l="5187" r="6982"/>
        <a:stretch/>
      </xdr:blipFill>
      <xdr:spPr>
        <a:xfrm>
          <a:off x="6823834" y="715682"/>
          <a:ext cx="1406506" cy="1060833"/>
        </a:xfrm>
        <a:prstGeom prst="rect">
          <a:avLst/>
        </a:prstGeom>
      </xdr:spPr>
    </xdr:pic>
    <xdr:clientData/>
  </xdr:twoCellAnchor>
  <xdr:twoCellAnchor editAs="oneCell">
    <xdr:from>
      <xdr:col>6</xdr:col>
      <xdr:colOff>123023</xdr:colOff>
      <xdr:row>1</xdr:row>
      <xdr:rowOff>621771</xdr:rowOff>
    </xdr:from>
    <xdr:to>
      <xdr:col>6</xdr:col>
      <xdr:colOff>1570883</xdr:colOff>
      <xdr:row>1</xdr:row>
      <xdr:rowOff>1270000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5E0E2FA7-EF7D-4692-9DCE-44ED2ECBEA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203648" y="912813"/>
          <a:ext cx="1447860" cy="648229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F476EDBE-464B-4DE2-9DCE-EA13817DE20E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6EA12975-E152-4818-B9B6-695423C2D9E7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4" xr16:uid="{FB75060E-9FF1-48BF-811A-C1F90AB8932D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8D554746-F290-43B7-A38D-FEC8F0F9C635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56128C-5D01-4402-B897-255507912686}" name="closeness_centrality" displayName="closeness_centrality" ref="A1:B29" tableType="queryTable" totalsRowShown="0">
  <autoFilter ref="A1:B29" xr:uid="{2756128C-5D01-4402-B897-255507912686}"/>
  <sortState xmlns:xlrd2="http://schemas.microsoft.com/office/spreadsheetml/2017/richdata2" ref="A2:B29">
    <sortCondition ref="A1:A29"/>
  </sortState>
  <tableColumns count="2">
    <tableColumn id="1" xr3:uid="{714A29D4-9D1F-46F9-9871-B153B6307FC4}" uniqueName="1" name="Column1" queryTableFieldId="1"/>
    <tableColumn id="2" xr3:uid="{373E8EFB-D288-4980-AD22-82AFEA4325E9}" uniqueName="2" name="Column2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C34CF7-27BF-4A0A-8416-BCF898B4CFAD}" name="betweenness_centrality" displayName="betweenness_centrality" ref="A1:B29" tableType="queryTable" totalsRowShown="0">
  <autoFilter ref="A1:B29" xr:uid="{DDC34CF7-27BF-4A0A-8416-BCF898B4CFAD}"/>
  <sortState xmlns:xlrd2="http://schemas.microsoft.com/office/spreadsheetml/2017/richdata2" ref="A2:B29">
    <sortCondition ref="A1:A29"/>
  </sortState>
  <tableColumns count="2">
    <tableColumn id="1" xr3:uid="{9B05257A-A024-4F85-9797-0E0417E22835}" uniqueName="1" name="Column1" queryTableFieldId="1"/>
    <tableColumn id="2" xr3:uid="{064393B3-36BF-413D-9E2A-22047AFB78BF}" uniqueName="2" name="Column2" queryTableFieldId="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E97681D-B339-4CFB-A2A8-E3FD29142602}" name="eigenvector_centrality__2" displayName="eigenvector_centrality__2" ref="A1:B29" tableType="queryTable" totalsRowShown="0">
  <autoFilter ref="A1:B29" xr:uid="{DE97681D-B339-4CFB-A2A8-E3FD29142602}"/>
  <sortState xmlns:xlrd2="http://schemas.microsoft.com/office/spreadsheetml/2017/richdata2" ref="A2:B29">
    <sortCondition ref="A1:A29"/>
  </sortState>
  <tableColumns count="2">
    <tableColumn id="1" xr3:uid="{D2AD32E7-AFA9-45C7-BAF0-B98E4D283682}" uniqueName="1" name="Column1" queryTableFieldId="1"/>
    <tableColumn id="2" xr3:uid="{F1213627-6540-44FE-8BB4-3618B8868BC1}" uniqueName="2" name="Column2" queryTableFieldId="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CBD8CD4-2048-463B-A117-65231E2FDB58}" name="subgraph_centrality" displayName="subgraph_centrality" ref="A1:B29" tableType="queryTable" totalsRowShown="0">
  <autoFilter ref="A1:B29" xr:uid="{BCBD8CD4-2048-463B-A117-65231E2FDB58}"/>
  <sortState xmlns:xlrd2="http://schemas.microsoft.com/office/spreadsheetml/2017/richdata2" ref="A2:B29">
    <sortCondition ref="A1:A29"/>
  </sortState>
  <tableColumns count="2">
    <tableColumn id="1" xr3:uid="{2F682578-DD8F-4F5F-86DC-6D442BAE4E11}" uniqueName="1" name="Column1" queryTableFieldId="1"/>
    <tableColumn id="2" xr3:uid="{347DBDB5-2B96-4E74-9A00-A08AFB583F4B}" uniqueName="2" name="Column2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9"/>
  <sheetViews>
    <sheetView workbookViewId="0">
      <selection activeCell="B24" activeCellId="5" sqref="B7 B13 B14 B25 B16 B24"/>
    </sheetView>
  </sheetViews>
  <sheetFormatPr defaultRowHeight="15" x14ac:dyDescent="0.25"/>
  <cols>
    <col min="1" max="2" width="9.140625" style="2"/>
  </cols>
  <sheetData>
    <row r="1" spans="1:2" x14ac:dyDescent="0.25">
      <c r="A1" s="1" t="s">
        <v>2</v>
      </c>
      <c r="B1" s="3" t="s">
        <v>3</v>
      </c>
    </row>
    <row r="2" spans="1:2" x14ac:dyDescent="0.25">
      <c r="A2" s="1">
        <v>1</v>
      </c>
      <c r="B2" s="2">
        <v>3</v>
      </c>
    </row>
    <row r="3" spans="1:2" x14ac:dyDescent="0.25">
      <c r="A3" s="1">
        <v>2</v>
      </c>
      <c r="B3" s="2">
        <v>1</v>
      </c>
    </row>
    <row r="4" spans="1:2" x14ac:dyDescent="0.25">
      <c r="A4" s="1">
        <v>3</v>
      </c>
      <c r="B4" s="2">
        <v>4</v>
      </c>
    </row>
    <row r="5" spans="1:2" x14ac:dyDescent="0.25">
      <c r="A5" s="1">
        <v>4</v>
      </c>
      <c r="B5" s="2">
        <v>10</v>
      </c>
    </row>
    <row r="6" spans="1:2" x14ac:dyDescent="0.25">
      <c r="A6" s="1">
        <v>5</v>
      </c>
      <c r="B6" s="2">
        <v>6</v>
      </c>
    </row>
    <row r="7" spans="1:2" x14ac:dyDescent="0.25">
      <c r="A7" s="1">
        <v>6</v>
      </c>
      <c r="B7" s="2">
        <v>5</v>
      </c>
    </row>
    <row r="8" spans="1:2" x14ac:dyDescent="0.25">
      <c r="A8" s="1">
        <v>7</v>
      </c>
      <c r="B8" s="2">
        <v>3</v>
      </c>
    </row>
    <row r="9" spans="1:2" x14ac:dyDescent="0.25">
      <c r="A9" s="1">
        <v>8</v>
      </c>
      <c r="B9" s="2">
        <v>4</v>
      </c>
    </row>
    <row r="10" spans="1:2" x14ac:dyDescent="0.25">
      <c r="A10" s="1">
        <v>9</v>
      </c>
      <c r="B10" s="2">
        <v>4</v>
      </c>
    </row>
    <row r="11" spans="1:2" x14ac:dyDescent="0.25">
      <c r="A11" s="1">
        <v>10</v>
      </c>
      <c r="B11" s="2">
        <v>3</v>
      </c>
    </row>
    <row r="12" spans="1:2" x14ac:dyDescent="0.25">
      <c r="A12" s="1">
        <v>11</v>
      </c>
      <c r="B12" s="2">
        <v>7</v>
      </c>
    </row>
    <row r="13" spans="1:2" x14ac:dyDescent="0.25">
      <c r="A13" s="1">
        <v>12</v>
      </c>
      <c r="B13" s="2">
        <v>5</v>
      </c>
    </row>
    <row r="14" spans="1:2" x14ac:dyDescent="0.25">
      <c r="A14" s="1">
        <v>13</v>
      </c>
      <c r="B14" s="2">
        <v>5</v>
      </c>
    </row>
    <row r="15" spans="1:2" x14ac:dyDescent="0.25">
      <c r="A15" s="1">
        <v>14</v>
      </c>
      <c r="B15" s="2">
        <v>6</v>
      </c>
    </row>
    <row r="16" spans="1:2" x14ac:dyDescent="0.25">
      <c r="A16" s="1">
        <v>15</v>
      </c>
      <c r="B16" s="2">
        <v>5</v>
      </c>
    </row>
    <row r="17" spans="1:2" x14ac:dyDescent="0.25">
      <c r="A17" s="1">
        <v>16</v>
      </c>
      <c r="B17" s="2">
        <v>7</v>
      </c>
    </row>
    <row r="18" spans="1:2" x14ac:dyDescent="0.25">
      <c r="A18" s="1">
        <v>17</v>
      </c>
      <c r="B18" s="2">
        <v>9</v>
      </c>
    </row>
    <row r="19" spans="1:2" x14ac:dyDescent="0.25">
      <c r="A19" s="1">
        <v>18</v>
      </c>
      <c r="B19" s="2">
        <v>8</v>
      </c>
    </row>
    <row r="20" spans="1:2" x14ac:dyDescent="0.25">
      <c r="A20" s="1">
        <v>19</v>
      </c>
      <c r="B20" s="2">
        <v>7</v>
      </c>
    </row>
    <row r="21" spans="1:2" x14ac:dyDescent="0.25">
      <c r="A21" s="1">
        <v>20</v>
      </c>
      <c r="B21" s="2">
        <v>9</v>
      </c>
    </row>
    <row r="22" spans="1:2" x14ac:dyDescent="0.25">
      <c r="A22" s="1">
        <v>21</v>
      </c>
      <c r="B22" s="2">
        <v>9</v>
      </c>
    </row>
    <row r="23" spans="1:2" x14ac:dyDescent="0.25">
      <c r="A23" s="1">
        <v>22</v>
      </c>
      <c r="B23" s="2">
        <v>6</v>
      </c>
    </row>
    <row r="24" spans="1:2" x14ac:dyDescent="0.25">
      <c r="A24" s="1">
        <v>23</v>
      </c>
      <c r="B24" s="2">
        <v>5</v>
      </c>
    </row>
    <row r="25" spans="1:2" x14ac:dyDescent="0.25">
      <c r="A25" s="1">
        <v>24</v>
      </c>
      <c r="B25" s="2">
        <v>5</v>
      </c>
    </row>
    <row r="26" spans="1:2" x14ac:dyDescent="0.25">
      <c r="A26" s="1">
        <v>25</v>
      </c>
      <c r="B26" s="2">
        <v>13</v>
      </c>
    </row>
    <row r="27" spans="1:2" x14ac:dyDescent="0.25">
      <c r="A27" s="1">
        <v>26</v>
      </c>
      <c r="B27" s="2">
        <v>8</v>
      </c>
    </row>
    <row r="28" spans="1:2" x14ac:dyDescent="0.25">
      <c r="A28" s="1">
        <v>27</v>
      </c>
      <c r="B28" s="2">
        <v>23</v>
      </c>
    </row>
    <row r="29" spans="1:2" x14ac:dyDescent="0.25">
      <c r="A29" s="1">
        <v>28</v>
      </c>
      <c r="B29" s="2">
        <v>2</v>
      </c>
    </row>
  </sheetData>
  <autoFilter ref="A1:B29" xr:uid="{00000000-0001-0000-0000-000000000000}">
    <sortState xmlns:xlrd2="http://schemas.microsoft.com/office/spreadsheetml/2017/richdata2" ref="A2:B29">
      <sortCondition ref="A1:A29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47387-C78D-4F88-A673-05B3564A295B}">
  <dimension ref="A1:B29"/>
  <sheetViews>
    <sheetView workbookViewId="0">
      <selection activeCell="B24" activeCellId="1" sqref="B16 B24"/>
    </sheetView>
  </sheetViews>
  <sheetFormatPr defaultRowHeight="15" x14ac:dyDescent="0.25"/>
  <cols>
    <col min="1" max="1" width="11.140625" bestFit="1" customWidth="1"/>
    <col min="2" max="2" width="12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1</v>
      </c>
      <c r="B2">
        <v>0.5</v>
      </c>
    </row>
    <row r="3" spans="1:2" x14ac:dyDescent="0.25">
      <c r="A3">
        <v>2</v>
      </c>
      <c r="B3">
        <v>0.47368421052631576</v>
      </c>
    </row>
    <row r="4" spans="1:2" x14ac:dyDescent="0.25">
      <c r="A4">
        <v>3</v>
      </c>
      <c r="B4">
        <v>0.52941176470588236</v>
      </c>
    </row>
    <row r="5" spans="1:2" x14ac:dyDescent="0.25">
      <c r="A5">
        <v>4</v>
      </c>
      <c r="B5">
        <v>0.6</v>
      </c>
    </row>
    <row r="6" spans="1:2" x14ac:dyDescent="0.25">
      <c r="A6">
        <v>5</v>
      </c>
      <c r="B6">
        <v>0.55102040816326525</v>
      </c>
    </row>
    <row r="7" spans="1:2" x14ac:dyDescent="0.25">
      <c r="A7">
        <v>6</v>
      </c>
      <c r="B7">
        <v>0.52941176470588236</v>
      </c>
    </row>
    <row r="8" spans="1:2" x14ac:dyDescent="0.25">
      <c r="A8">
        <v>7</v>
      </c>
      <c r="B8">
        <v>0.50943396226415094</v>
      </c>
    </row>
    <row r="9" spans="1:2" x14ac:dyDescent="0.25">
      <c r="A9">
        <v>8</v>
      </c>
      <c r="B9">
        <v>0.52941176470588236</v>
      </c>
    </row>
    <row r="10" spans="1:2" x14ac:dyDescent="0.25">
      <c r="A10">
        <v>9</v>
      </c>
      <c r="B10">
        <v>0.52941176470588236</v>
      </c>
    </row>
    <row r="11" spans="1:2" x14ac:dyDescent="0.25">
      <c r="A11">
        <v>10</v>
      </c>
      <c r="B11">
        <v>0.50943396226415094</v>
      </c>
    </row>
    <row r="12" spans="1:2" x14ac:dyDescent="0.25">
      <c r="A12">
        <v>11</v>
      </c>
      <c r="B12">
        <v>0.5625</v>
      </c>
    </row>
    <row r="13" spans="1:2" x14ac:dyDescent="0.25">
      <c r="A13">
        <v>12</v>
      </c>
      <c r="B13">
        <v>0.54</v>
      </c>
    </row>
    <row r="14" spans="1:2" x14ac:dyDescent="0.25">
      <c r="A14">
        <v>13</v>
      </c>
      <c r="B14">
        <v>0.52941176470588236</v>
      </c>
    </row>
    <row r="15" spans="1:2" x14ac:dyDescent="0.25">
      <c r="A15">
        <v>14</v>
      </c>
      <c r="B15">
        <v>0.55102040816326525</v>
      </c>
    </row>
    <row r="16" spans="1:2" x14ac:dyDescent="0.25">
      <c r="A16">
        <v>15</v>
      </c>
      <c r="B16">
        <v>0.54</v>
      </c>
    </row>
    <row r="17" spans="1:2" x14ac:dyDescent="0.25">
      <c r="A17">
        <v>16</v>
      </c>
      <c r="B17">
        <v>0.57446808510638303</v>
      </c>
    </row>
    <row r="18" spans="1:2" x14ac:dyDescent="0.25">
      <c r="A18">
        <v>17</v>
      </c>
      <c r="B18">
        <v>0.6</v>
      </c>
    </row>
    <row r="19" spans="1:2" x14ac:dyDescent="0.25">
      <c r="A19">
        <v>18</v>
      </c>
      <c r="B19">
        <v>0.57446808510638303</v>
      </c>
    </row>
    <row r="20" spans="1:2" x14ac:dyDescent="0.25">
      <c r="A20">
        <v>19</v>
      </c>
      <c r="B20">
        <v>0.5625</v>
      </c>
    </row>
    <row r="21" spans="1:2" x14ac:dyDescent="0.25">
      <c r="A21">
        <v>20</v>
      </c>
      <c r="B21">
        <v>0.58695652173913049</v>
      </c>
    </row>
    <row r="22" spans="1:2" x14ac:dyDescent="0.25">
      <c r="A22">
        <v>21</v>
      </c>
      <c r="B22">
        <v>0.58695652173913049</v>
      </c>
    </row>
    <row r="23" spans="1:2" x14ac:dyDescent="0.25">
      <c r="A23">
        <v>22</v>
      </c>
      <c r="B23">
        <v>0.55102040816326525</v>
      </c>
    </row>
    <row r="24" spans="1:2" x14ac:dyDescent="0.25">
      <c r="A24">
        <v>23</v>
      </c>
      <c r="B24">
        <v>0.54</v>
      </c>
    </row>
    <row r="25" spans="1:2" x14ac:dyDescent="0.25">
      <c r="A25">
        <v>24</v>
      </c>
      <c r="B25">
        <v>0.4576271186440678</v>
      </c>
    </row>
    <row r="26" spans="1:2" x14ac:dyDescent="0.25">
      <c r="A26">
        <v>25</v>
      </c>
      <c r="B26">
        <v>0.6</v>
      </c>
    </row>
    <row r="27" spans="1:2" x14ac:dyDescent="0.25">
      <c r="A27">
        <v>26</v>
      </c>
      <c r="B27">
        <v>0.5</v>
      </c>
    </row>
    <row r="28" spans="1:2" x14ac:dyDescent="0.25">
      <c r="A28">
        <v>27</v>
      </c>
      <c r="B28">
        <v>0.87096774193548387</v>
      </c>
    </row>
    <row r="29" spans="1:2" x14ac:dyDescent="0.25">
      <c r="A29">
        <v>28</v>
      </c>
      <c r="B29">
        <v>0.40909090909090912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B176F8-8159-4E62-8FF9-5E799A76C2F0}">
  <dimension ref="A1:B29"/>
  <sheetViews>
    <sheetView topLeftCell="A15" workbookViewId="0">
      <selection activeCell="B24" sqref="B24"/>
    </sheetView>
  </sheetViews>
  <sheetFormatPr defaultRowHeight="15" x14ac:dyDescent="0.25"/>
  <cols>
    <col min="1" max="1" width="11.140625" bestFit="1" customWidth="1"/>
    <col min="2" max="2" width="12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1</v>
      </c>
      <c r="B2">
        <v>7.1974808816914081E-4</v>
      </c>
    </row>
    <row r="3" spans="1:2" x14ac:dyDescent="0.25">
      <c r="A3">
        <v>2</v>
      </c>
      <c r="B3">
        <v>0</v>
      </c>
    </row>
    <row r="4" spans="1:2" x14ac:dyDescent="0.25">
      <c r="A4">
        <v>3</v>
      </c>
      <c r="B4">
        <v>2.4093293537737984E-2</v>
      </c>
    </row>
    <row r="5" spans="1:2" x14ac:dyDescent="0.25">
      <c r="A5">
        <v>4</v>
      </c>
      <c r="B5">
        <v>7.2164350369478589E-2</v>
      </c>
    </row>
    <row r="6" spans="1:2" x14ac:dyDescent="0.25">
      <c r="A6">
        <v>5</v>
      </c>
      <c r="B6">
        <v>1.6244799668101509E-2</v>
      </c>
    </row>
    <row r="7" spans="1:2" x14ac:dyDescent="0.25">
      <c r="A7">
        <v>6</v>
      </c>
      <c r="B7">
        <v>6.3514674625785731E-3</v>
      </c>
    </row>
    <row r="8" spans="1:2" x14ac:dyDescent="0.25">
      <c r="A8">
        <v>7</v>
      </c>
      <c r="B8">
        <v>7.7364731350238591E-3</v>
      </c>
    </row>
    <row r="9" spans="1:2" x14ac:dyDescent="0.25">
      <c r="A9">
        <v>8</v>
      </c>
      <c r="B9">
        <v>6.0092749588925931E-3</v>
      </c>
    </row>
    <row r="10" spans="1:2" x14ac:dyDescent="0.25">
      <c r="A10">
        <v>9</v>
      </c>
      <c r="B10">
        <v>2.5153632524204999E-3</v>
      </c>
    </row>
    <row r="11" spans="1:2" x14ac:dyDescent="0.25">
      <c r="A11">
        <v>10</v>
      </c>
      <c r="B11">
        <v>1.5096593481658709E-3</v>
      </c>
    </row>
    <row r="12" spans="1:2" x14ac:dyDescent="0.25">
      <c r="A12">
        <v>11</v>
      </c>
      <c r="B12">
        <v>8.8020449014209884E-3</v>
      </c>
    </row>
    <row r="13" spans="1:2" x14ac:dyDescent="0.25">
      <c r="A13">
        <v>12</v>
      </c>
      <c r="B13">
        <v>1.9230769230769234E-3</v>
      </c>
    </row>
    <row r="14" spans="1:2" x14ac:dyDescent="0.25">
      <c r="A14">
        <v>13</v>
      </c>
      <c r="B14">
        <v>6.6864834885429856E-3</v>
      </c>
    </row>
    <row r="15" spans="1:2" x14ac:dyDescent="0.25">
      <c r="A15">
        <v>14</v>
      </c>
      <c r="B15">
        <v>1.758837045880602E-2</v>
      </c>
    </row>
    <row r="16" spans="1:2" x14ac:dyDescent="0.25">
      <c r="A16">
        <v>15</v>
      </c>
      <c r="B16">
        <v>1.4322608713512115E-2</v>
      </c>
    </row>
    <row r="17" spans="1:2" x14ac:dyDescent="0.25">
      <c r="A17">
        <v>16</v>
      </c>
      <c r="B17">
        <v>2.2243829041830178E-2</v>
      </c>
    </row>
    <row r="18" spans="1:2" x14ac:dyDescent="0.25">
      <c r="A18">
        <v>17</v>
      </c>
      <c r="B18">
        <v>3.3254468071792886E-2</v>
      </c>
    </row>
    <row r="19" spans="1:2" x14ac:dyDescent="0.25">
      <c r="A19">
        <v>18</v>
      </c>
      <c r="B19">
        <v>1.4262633695343115E-2</v>
      </c>
    </row>
    <row r="20" spans="1:2" x14ac:dyDescent="0.25">
      <c r="A20">
        <v>19</v>
      </c>
      <c r="B20">
        <v>8.4317875867192301E-3</v>
      </c>
    </row>
    <row r="21" spans="1:2" x14ac:dyDescent="0.25">
      <c r="A21">
        <v>20</v>
      </c>
      <c r="B21">
        <v>2.7161526174072869E-2</v>
      </c>
    </row>
    <row r="22" spans="1:2" x14ac:dyDescent="0.25">
      <c r="A22">
        <v>21</v>
      </c>
      <c r="B22">
        <v>2.0244774000225899E-2</v>
      </c>
    </row>
    <row r="23" spans="1:2" x14ac:dyDescent="0.25">
      <c r="A23">
        <v>22</v>
      </c>
      <c r="B23">
        <v>8.4317875867192301E-3</v>
      </c>
    </row>
    <row r="24" spans="1:2" x14ac:dyDescent="0.25">
      <c r="A24">
        <v>23</v>
      </c>
      <c r="B24">
        <v>1.1753420019276969E-2</v>
      </c>
    </row>
    <row r="25" spans="1:2" x14ac:dyDescent="0.25">
      <c r="A25">
        <v>24</v>
      </c>
      <c r="B25">
        <v>1.0331026997693666E-2</v>
      </c>
    </row>
    <row r="26" spans="1:2" x14ac:dyDescent="0.25">
      <c r="A26">
        <v>25</v>
      </c>
      <c r="B26">
        <v>6.9637556176017718E-2</v>
      </c>
    </row>
    <row r="27" spans="1:2" x14ac:dyDescent="0.25">
      <c r="A27">
        <v>26</v>
      </c>
      <c r="B27">
        <v>3.0228824673269112E-2</v>
      </c>
    </row>
    <row r="28" spans="1:2" x14ac:dyDescent="0.25">
      <c r="A28">
        <v>27</v>
      </c>
      <c r="B28">
        <v>0.46760776192752174</v>
      </c>
    </row>
    <row r="29" spans="1:2" x14ac:dyDescent="0.25">
      <c r="A29">
        <v>28</v>
      </c>
      <c r="B29">
        <v>1.4245014245014246E-3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E0C64-7CBB-48A6-9689-7588076472F0}">
  <dimension ref="A1:B29"/>
  <sheetViews>
    <sheetView workbookViewId="0">
      <selection activeCell="B10" sqref="B10"/>
    </sheetView>
  </sheetViews>
  <sheetFormatPr defaultRowHeight="15" x14ac:dyDescent="0.25"/>
  <cols>
    <col min="1" max="1" width="11.140625" bestFit="1" customWidth="1"/>
    <col min="2" max="2" width="12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1</v>
      </c>
      <c r="B2">
        <v>8.1403405228569217E-2</v>
      </c>
    </row>
    <row r="3" spans="1:2" x14ac:dyDescent="0.25">
      <c r="A3">
        <v>2</v>
      </c>
      <c r="B3">
        <v>5.1807758753493832E-2</v>
      </c>
    </row>
    <row r="4" spans="1:2" x14ac:dyDescent="0.25">
      <c r="A4">
        <v>3</v>
      </c>
      <c r="B4">
        <v>8.0049065981248557E-2</v>
      </c>
    </row>
    <row r="5" spans="1:2" x14ac:dyDescent="0.25">
      <c r="A5">
        <v>4</v>
      </c>
      <c r="B5">
        <v>0.23191047246973509</v>
      </c>
    </row>
    <row r="6" spans="1:2" x14ac:dyDescent="0.25">
      <c r="A6">
        <v>5</v>
      </c>
      <c r="B6">
        <v>0.14248491215498332</v>
      </c>
    </row>
    <row r="7" spans="1:2" x14ac:dyDescent="0.25">
      <c r="A7">
        <v>6</v>
      </c>
      <c r="B7">
        <v>0.10717782955502457</v>
      </c>
    </row>
    <row r="8" spans="1:2" x14ac:dyDescent="0.25">
      <c r="A8">
        <v>7</v>
      </c>
      <c r="B8">
        <v>8.0818777193085362E-2</v>
      </c>
    </row>
    <row r="9" spans="1:2" x14ac:dyDescent="0.25">
      <c r="A9">
        <v>8</v>
      </c>
      <c r="B9">
        <v>0.1204432704423925</v>
      </c>
    </row>
    <row r="10" spans="1:2" x14ac:dyDescent="0.25">
      <c r="A10">
        <v>9</v>
      </c>
      <c r="B10">
        <v>0.14537498378251659</v>
      </c>
    </row>
    <row r="11" spans="1:2" x14ac:dyDescent="0.25">
      <c r="A11">
        <v>10</v>
      </c>
      <c r="B11">
        <v>0.11460530537886139</v>
      </c>
    </row>
    <row r="12" spans="1:2" x14ac:dyDescent="0.25">
      <c r="A12">
        <v>11</v>
      </c>
      <c r="B12">
        <v>0.22398973667970926</v>
      </c>
    </row>
    <row r="13" spans="1:2" x14ac:dyDescent="0.25">
      <c r="A13">
        <v>12</v>
      </c>
      <c r="B13">
        <v>0.15538870528091517</v>
      </c>
    </row>
    <row r="14" spans="1:2" x14ac:dyDescent="0.25">
      <c r="A14">
        <v>13</v>
      </c>
      <c r="B14">
        <v>0.13035343919520748</v>
      </c>
    </row>
    <row r="15" spans="1:2" x14ac:dyDescent="0.25">
      <c r="A15">
        <v>14</v>
      </c>
      <c r="B15">
        <v>0.14238086684284804</v>
      </c>
    </row>
    <row r="16" spans="1:2" x14ac:dyDescent="0.25">
      <c r="A16">
        <v>15</v>
      </c>
      <c r="B16">
        <v>0.1129527521718291</v>
      </c>
    </row>
    <row r="17" spans="1:2" x14ac:dyDescent="0.25">
      <c r="A17">
        <v>16</v>
      </c>
      <c r="B17">
        <v>0.20110789640764726</v>
      </c>
    </row>
    <row r="18" spans="1:2" x14ac:dyDescent="0.25">
      <c r="A18">
        <v>17</v>
      </c>
      <c r="B18">
        <v>0.25443685734628108</v>
      </c>
    </row>
    <row r="19" spans="1:2" x14ac:dyDescent="0.25">
      <c r="A19">
        <v>18</v>
      </c>
      <c r="B19">
        <v>0.24240942969864052</v>
      </c>
    </row>
    <row r="20" spans="1:2" x14ac:dyDescent="0.25">
      <c r="A20">
        <v>19</v>
      </c>
      <c r="B20">
        <v>0.22285405148288551</v>
      </c>
    </row>
    <row r="21" spans="1:2" x14ac:dyDescent="0.25">
      <c r="A21">
        <v>20</v>
      </c>
      <c r="B21">
        <v>0.24825425179987154</v>
      </c>
    </row>
    <row r="22" spans="1:2" x14ac:dyDescent="0.25">
      <c r="A22">
        <v>21</v>
      </c>
      <c r="B22">
        <v>0.25957342620814544</v>
      </c>
    </row>
    <row r="23" spans="1:2" x14ac:dyDescent="0.25">
      <c r="A23">
        <v>22</v>
      </c>
      <c r="B23">
        <v>0.19208437307923032</v>
      </c>
    </row>
    <row r="24" spans="1:2" x14ac:dyDescent="0.25">
      <c r="A24">
        <v>23</v>
      </c>
      <c r="B24">
        <v>0.14505242604543325</v>
      </c>
    </row>
    <row r="25" spans="1:2" x14ac:dyDescent="0.25">
      <c r="A25">
        <v>24</v>
      </c>
      <c r="B25">
        <v>0.10146260324158465</v>
      </c>
    </row>
    <row r="26" spans="1:2" x14ac:dyDescent="0.25">
      <c r="A26">
        <v>25</v>
      </c>
      <c r="B26">
        <v>0.2978517350863632</v>
      </c>
    </row>
    <row r="27" spans="1:2" x14ac:dyDescent="0.25">
      <c r="A27">
        <v>26</v>
      </c>
      <c r="B27">
        <v>0.16468510719568769</v>
      </c>
    </row>
    <row r="28" spans="1:2" x14ac:dyDescent="0.25">
      <c r="A28">
        <v>27</v>
      </c>
      <c r="B28">
        <v>0.43704800772729269</v>
      </c>
    </row>
    <row r="29" spans="1:2" x14ac:dyDescent="0.25">
      <c r="A29">
        <v>28</v>
      </c>
      <c r="B29">
        <v>3.6979563169381502E-2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25412-DDE4-42C4-BA00-15D1378ED939}">
  <dimension ref="A1:B29"/>
  <sheetViews>
    <sheetView workbookViewId="0">
      <selection activeCell="D2" sqref="D2:D29"/>
    </sheetView>
  </sheetViews>
  <sheetFormatPr defaultRowHeight="15" x14ac:dyDescent="0.25"/>
  <cols>
    <col min="1" max="1" width="11.140625" bestFit="1" customWidth="1"/>
    <col min="2" max="2" width="12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1</v>
      </c>
      <c r="B2">
        <v>34.353804276419915</v>
      </c>
    </row>
    <row r="3" spans="1:2" x14ac:dyDescent="0.25">
      <c r="A3">
        <v>2</v>
      </c>
      <c r="B3">
        <v>13.756571016021201</v>
      </c>
    </row>
    <row r="4" spans="1:2" x14ac:dyDescent="0.25">
      <c r="A4">
        <v>3</v>
      </c>
      <c r="B4">
        <v>33.195027515408</v>
      </c>
    </row>
    <row r="5" spans="1:2" x14ac:dyDescent="0.25">
      <c r="A5">
        <v>4</v>
      </c>
      <c r="B5">
        <v>253.04617253654953</v>
      </c>
    </row>
    <row r="6" spans="1:2" x14ac:dyDescent="0.25">
      <c r="A6">
        <v>5</v>
      </c>
      <c r="B6">
        <v>98.941975267004196</v>
      </c>
    </row>
    <row r="7" spans="1:2" x14ac:dyDescent="0.25">
      <c r="A7">
        <v>6</v>
      </c>
      <c r="B7">
        <v>59.623007998130092</v>
      </c>
    </row>
    <row r="8" spans="1:2" x14ac:dyDescent="0.25">
      <c r="A8">
        <v>7</v>
      </c>
      <c r="B8">
        <v>32.912922635724293</v>
      </c>
    </row>
    <row r="9" spans="1:2" x14ac:dyDescent="0.25">
      <c r="A9">
        <v>8</v>
      </c>
      <c r="B9">
        <v>69.52796952326851</v>
      </c>
    </row>
    <row r="10" spans="1:2" x14ac:dyDescent="0.25">
      <c r="A10">
        <v>9</v>
      </c>
      <c r="B10">
        <v>99.432917732018353</v>
      </c>
    </row>
    <row r="11" spans="1:2" x14ac:dyDescent="0.25">
      <c r="A11">
        <v>10</v>
      </c>
      <c r="B11">
        <v>62.388197664925173</v>
      </c>
    </row>
    <row r="12" spans="1:2" x14ac:dyDescent="0.25">
      <c r="A12">
        <v>11</v>
      </c>
      <c r="B12">
        <v>233.63562177065324</v>
      </c>
    </row>
    <row r="13" spans="1:2" x14ac:dyDescent="0.25">
      <c r="A13">
        <v>12</v>
      </c>
      <c r="B13">
        <v>114.81910479496725</v>
      </c>
    </row>
    <row r="14" spans="1:2" x14ac:dyDescent="0.25">
      <c r="A14">
        <v>13</v>
      </c>
      <c r="B14">
        <v>83.450497056338008</v>
      </c>
    </row>
    <row r="15" spans="1:2" x14ac:dyDescent="0.25">
      <c r="A15">
        <v>14</v>
      </c>
      <c r="B15">
        <v>99.225578588699889</v>
      </c>
    </row>
    <row r="16" spans="1:2" x14ac:dyDescent="0.25">
      <c r="A16">
        <v>15</v>
      </c>
      <c r="B16">
        <v>64.115957430415648</v>
      </c>
    </row>
    <row r="17" spans="1:2" x14ac:dyDescent="0.25">
      <c r="A17">
        <v>16</v>
      </c>
      <c r="B17">
        <v>188.87738882274138</v>
      </c>
    </row>
    <row r="18" spans="1:2" x14ac:dyDescent="0.25">
      <c r="A18">
        <v>17</v>
      </c>
      <c r="B18">
        <v>300.74552693352069</v>
      </c>
    </row>
    <row r="19" spans="1:2" x14ac:dyDescent="0.25">
      <c r="A19">
        <v>18</v>
      </c>
      <c r="B19">
        <v>273.41302694359422</v>
      </c>
    </row>
    <row r="20" spans="1:2" x14ac:dyDescent="0.25">
      <c r="A20">
        <v>19</v>
      </c>
      <c r="B20">
        <v>231.82862685396447</v>
      </c>
    </row>
    <row r="21" spans="1:2" x14ac:dyDescent="0.25">
      <c r="A21">
        <v>20</v>
      </c>
      <c r="B21">
        <v>286.45292155000294</v>
      </c>
    </row>
    <row r="22" spans="1:2" x14ac:dyDescent="0.25">
      <c r="A22">
        <v>21</v>
      </c>
      <c r="B22">
        <v>313.62978620771702</v>
      </c>
    </row>
    <row r="23" spans="1:2" x14ac:dyDescent="0.25">
      <c r="A23">
        <v>22</v>
      </c>
      <c r="B23">
        <v>172.22124696655121</v>
      </c>
    </row>
    <row r="24" spans="1:2" x14ac:dyDescent="0.25">
      <c r="A24">
        <v>23</v>
      </c>
      <c r="B24">
        <v>100.05326583925685</v>
      </c>
    </row>
    <row r="25" spans="1:2" x14ac:dyDescent="0.25">
      <c r="A25">
        <v>24</v>
      </c>
      <c r="B25">
        <v>50.891028692111561</v>
      </c>
    </row>
    <row r="26" spans="1:2" x14ac:dyDescent="0.25">
      <c r="A26">
        <v>25</v>
      </c>
      <c r="B26">
        <v>412.67137956889934</v>
      </c>
    </row>
    <row r="27" spans="1:2" x14ac:dyDescent="0.25">
      <c r="A27">
        <v>26</v>
      </c>
      <c r="B27">
        <v>130.33285538224445</v>
      </c>
    </row>
    <row r="28" spans="1:2" x14ac:dyDescent="0.25">
      <c r="A28">
        <v>27</v>
      </c>
      <c r="B28">
        <v>883.29867606571361</v>
      </c>
    </row>
    <row r="29" spans="1:2" x14ac:dyDescent="0.25">
      <c r="A29">
        <v>28</v>
      </c>
      <c r="B29">
        <v>8.6174257199505711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F33CB-4C34-4F43-9283-EF9675AAF254}">
  <dimension ref="A1:B29"/>
  <sheetViews>
    <sheetView workbookViewId="0">
      <selection activeCell="B2" sqref="B2:B29"/>
    </sheetView>
  </sheetViews>
  <sheetFormatPr defaultRowHeight="15" x14ac:dyDescent="0.25"/>
  <sheetData>
    <row r="1" spans="1:2" x14ac:dyDescent="0.25">
      <c r="A1" t="s">
        <v>2</v>
      </c>
      <c r="B1" t="s">
        <v>14</v>
      </c>
    </row>
    <row r="2" spans="1:2" x14ac:dyDescent="0.25">
      <c r="A2">
        <v>28</v>
      </c>
      <c r="B2">
        <v>6.6379143706044405E-2</v>
      </c>
    </row>
    <row r="3" spans="1:2" x14ac:dyDescent="0.25">
      <c r="A3">
        <v>2</v>
      </c>
      <c r="B3">
        <v>7.4613092824597396E-2</v>
      </c>
    </row>
    <row r="4" spans="1:2" x14ac:dyDescent="0.25">
      <c r="A4">
        <v>7</v>
      </c>
      <c r="B4">
        <v>0.102643093960592</v>
      </c>
    </row>
    <row r="5" spans="1:2" x14ac:dyDescent="0.25">
      <c r="A5">
        <v>1</v>
      </c>
      <c r="B5">
        <v>0.10310580671918</v>
      </c>
    </row>
    <row r="6" spans="1:2" x14ac:dyDescent="0.25">
      <c r="A6">
        <v>3</v>
      </c>
      <c r="B6">
        <v>0.104847955271308</v>
      </c>
    </row>
    <row r="7" spans="1:2" x14ac:dyDescent="0.25">
      <c r="A7">
        <v>24</v>
      </c>
      <c r="B7">
        <v>0.121589496939496</v>
      </c>
    </row>
    <row r="8" spans="1:2" x14ac:dyDescent="0.25">
      <c r="A8">
        <v>10</v>
      </c>
      <c r="B8">
        <v>0.12577084423017201</v>
      </c>
    </row>
    <row r="9" spans="1:2" x14ac:dyDescent="0.25">
      <c r="A9">
        <v>6</v>
      </c>
      <c r="B9">
        <v>0.12833688657461201</v>
      </c>
    </row>
    <row r="10" spans="1:2" x14ac:dyDescent="0.25">
      <c r="A10">
        <v>15</v>
      </c>
      <c r="B10">
        <v>0.13280996161060099</v>
      </c>
    </row>
    <row r="11" spans="1:2" x14ac:dyDescent="0.25">
      <c r="A11">
        <v>8</v>
      </c>
      <c r="B11">
        <v>0.133326432571619</v>
      </c>
    </row>
    <row r="12" spans="1:2" x14ac:dyDescent="0.25">
      <c r="A12">
        <v>13</v>
      </c>
      <c r="B12">
        <v>0.14458165558116301</v>
      </c>
    </row>
    <row r="13" spans="1:2" x14ac:dyDescent="0.25">
      <c r="A13">
        <v>9</v>
      </c>
      <c r="B13">
        <v>0.150329128199025</v>
      </c>
    </row>
    <row r="14" spans="1:2" x14ac:dyDescent="0.25">
      <c r="A14">
        <v>23</v>
      </c>
      <c r="B14">
        <v>0.15395426051202399</v>
      </c>
    </row>
    <row r="15" spans="1:2" x14ac:dyDescent="0.25">
      <c r="A15">
        <v>5</v>
      </c>
      <c r="B15">
        <v>0.15659030033591201</v>
      </c>
    </row>
    <row r="16" spans="1:2" x14ac:dyDescent="0.25">
      <c r="A16">
        <v>14</v>
      </c>
      <c r="B16">
        <v>0.15674060332581699</v>
      </c>
    </row>
    <row r="17" spans="1:2" x14ac:dyDescent="0.25">
      <c r="A17">
        <v>12</v>
      </c>
      <c r="B17">
        <v>0.16024471522553599</v>
      </c>
    </row>
    <row r="18" spans="1:2" x14ac:dyDescent="0.25">
      <c r="A18">
        <v>26</v>
      </c>
      <c r="B18">
        <v>0.17545210310690099</v>
      </c>
    </row>
    <row r="19" spans="1:2" x14ac:dyDescent="0.25">
      <c r="A19">
        <v>22</v>
      </c>
      <c r="B19">
        <v>0.18919911219948099</v>
      </c>
    </row>
    <row r="20" spans="1:2" x14ac:dyDescent="0.25">
      <c r="A20">
        <v>16</v>
      </c>
      <c r="B20">
        <v>0.19975135860208701</v>
      </c>
    </row>
    <row r="21" spans="1:2" x14ac:dyDescent="0.25">
      <c r="A21">
        <v>19</v>
      </c>
      <c r="B21">
        <v>0.213757396168334</v>
      </c>
    </row>
    <row r="22" spans="1:2" x14ac:dyDescent="0.25">
      <c r="A22">
        <v>11</v>
      </c>
      <c r="B22">
        <v>0.21455541277915699</v>
      </c>
    </row>
    <row r="23" spans="1:2" x14ac:dyDescent="0.25">
      <c r="A23">
        <v>4</v>
      </c>
      <c r="B23">
        <v>0.22904342099781</v>
      </c>
    </row>
    <row r="24" spans="1:2" x14ac:dyDescent="0.25">
      <c r="A24">
        <v>18</v>
      </c>
      <c r="B24">
        <v>0.23057988131635501</v>
      </c>
    </row>
    <row r="25" spans="1:2" x14ac:dyDescent="0.25">
      <c r="A25">
        <v>20</v>
      </c>
      <c r="B25">
        <v>0.23930646484694201</v>
      </c>
    </row>
    <row r="26" spans="1:2" x14ac:dyDescent="0.25">
      <c r="A26">
        <v>17</v>
      </c>
      <c r="B26">
        <v>0.24273882906100899</v>
      </c>
    </row>
    <row r="27" spans="1:2" x14ac:dyDescent="0.25">
      <c r="A27">
        <v>21</v>
      </c>
      <c r="B27">
        <v>0.24558288955822599</v>
      </c>
    </row>
    <row r="28" spans="1:2" x14ac:dyDescent="0.25">
      <c r="A28">
        <v>25</v>
      </c>
      <c r="B28">
        <v>0.282534194836778</v>
      </c>
    </row>
    <row r="29" spans="1:2" x14ac:dyDescent="0.25">
      <c r="A29">
        <v>27</v>
      </c>
      <c r="B29">
        <v>0.41623089148638798</v>
      </c>
    </row>
  </sheetData>
  <autoFilter ref="A1:B1" xr:uid="{0A1F33CB-4C34-4F43-9283-EF9675AAF254}">
    <sortState xmlns:xlrd2="http://schemas.microsoft.com/office/spreadsheetml/2017/richdata2" ref="A2:B29">
      <sortCondition ref="B1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476B24-55CB-4777-ABC7-95A34A2BDA6E}">
  <sheetPr>
    <pageSetUpPr fitToPage="1"/>
  </sheetPr>
  <dimension ref="A1:Q23"/>
  <sheetViews>
    <sheetView topLeftCell="A19" zoomScale="73" zoomScaleNormal="73" workbookViewId="0">
      <selection activeCell="A2" sqref="A2"/>
    </sheetView>
  </sheetViews>
  <sheetFormatPr defaultColWidth="12.28515625" defaultRowHeight="15" x14ac:dyDescent="0.25"/>
  <cols>
    <col min="8" max="8" width="14.28515625" customWidth="1"/>
    <col min="11" max="11" width="13.42578125" customWidth="1"/>
  </cols>
  <sheetData>
    <row r="1" spans="1:17" ht="18.75" x14ac:dyDescent="0.3">
      <c r="A1" s="7" t="s">
        <v>12</v>
      </c>
    </row>
    <row r="2" spans="1:17" ht="15.75" x14ac:dyDescent="0.25">
      <c r="A2" s="6" t="s">
        <v>24</v>
      </c>
    </row>
    <row r="3" spans="1:17" ht="45" x14ac:dyDescent="0.25">
      <c r="A3" s="4" t="s">
        <v>2</v>
      </c>
      <c r="B3" s="4" t="s">
        <v>21</v>
      </c>
      <c r="D3" s="4" t="s">
        <v>2</v>
      </c>
      <c r="E3" s="4" t="s">
        <v>16</v>
      </c>
      <c r="G3" s="4" t="s">
        <v>2</v>
      </c>
      <c r="H3" s="4" t="s">
        <v>17</v>
      </c>
      <c r="J3" s="4" t="s">
        <v>2</v>
      </c>
      <c r="K3" s="4" t="s">
        <v>19</v>
      </c>
      <c r="M3" s="4" t="s">
        <v>2</v>
      </c>
      <c r="N3" s="4" t="s">
        <v>18</v>
      </c>
      <c r="P3" s="4" t="s">
        <v>2</v>
      </c>
      <c r="Q3" s="4" t="s">
        <v>20</v>
      </c>
    </row>
    <row r="4" spans="1:17" x14ac:dyDescent="0.25">
      <c r="A4" s="4">
        <v>27</v>
      </c>
      <c r="B4" s="4">
        <v>23</v>
      </c>
      <c r="D4" s="4">
        <v>27</v>
      </c>
      <c r="E4" s="4">
        <v>0.87096774193548387</v>
      </c>
      <c r="G4" s="4">
        <v>27</v>
      </c>
      <c r="H4" s="4">
        <v>0.46760776192752174</v>
      </c>
      <c r="J4" s="4">
        <v>27</v>
      </c>
      <c r="K4" s="4">
        <v>0.43704800772729269</v>
      </c>
      <c r="M4" s="4">
        <v>27</v>
      </c>
      <c r="N4" s="4">
        <v>883.29867606571361</v>
      </c>
      <c r="P4" s="4">
        <v>27</v>
      </c>
      <c r="Q4" s="4">
        <v>0.41623089148638798</v>
      </c>
    </row>
    <row r="5" spans="1:17" x14ac:dyDescent="0.25">
      <c r="A5" s="4">
        <v>25</v>
      </c>
      <c r="B5" s="4">
        <v>13</v>
      </c>
      <c r="D5" s="4">
        <v>4</v>
      </c>
      <c r="E5" s="4">
        <v>0.6</v>
      </c>
      <c r="G5" s="4">
        <v>4</v>
      </c>
      <c r="H5" s="4">
        <v>7.2164350369478589E-2</v>
      </c>
      <c r="J5" s="4">
        <v>25</v>
      </c>
      <c r="K5" s="4">
        <v>0.2978517350863632</v>
      </c>
      <c r="M5" s="4">
        <v>25</v>
      </c>
      <c r="N5" s="4">
        <v>412.67137956889934</v>
      </c>
      <c r="P5" s="4">
        <v>25</v>
      </c>
      <c r="Q5" s="4">
        <v>0.282534194836778</v>
      </c>
    </row>
    <row r="6" spans="1:17" x14ac:dyDescent="0.25">
      <c r="A6" s="4">
        <v>4</v>
      </c>
      <c r="B6" s="4">
        <v>10</v>
      </c>
      <c r="D6" s="4">
        <v>17</v>
      </c>
      <c r="E6" s="4">
        <v>0.6</v>
      </c>
      <c r="G6" s="4">
        <v>25</v>
      </c>
      <c r="H6" s="4">
        <v>6.9637556176017718E-2</v>
      </c>
      <c r="J6" s="4">
        <v>21</v>
      </c>
      <c r="K6" s="4">
        <v>0.25957342620814544</v>
      </c>
      <c r="M6" s="4">
        <v>21</v>
      </c>
      <c r="N6" s="4">
        <v>313.62978620771702</v>
      </c>
      <c r="P6" s="4">
        <v>21</v>
      </c>
      <c r="Q6" s="4">
        <v>0.24558288955822599</v>
      </c>
    </row>
    <row r="7" spans="1:17" x14ac:dyDescent="0.25">
      <c r="A7" s="4">
        <v>17</v>
      </c>
      <c r="B7" s="4">
        <v>9</v>
      </c>
      <c r="D7" s="4">
        <v>25</v>
      </c>
      <c r="E7" s="4">
        <v>0.6</v>
      </c>
      <c r="G7" s="4">
        <v>17</v>
      </c>
      <c r="H7" s="4">
        <v>3.3254468071792886E-2</v>
      </c>
      <c r="J7" s="4">
        <v>17</v>
      </c>
      <c r="K7" s="4">
        <v>0.25443685734628108</v>
      </c>
      <c r="M7" s="4">
        <v>17</v>
      </c>
      <c r="N7" s="4">
        <v>300.74552693352069</v>
      </c>
      <c r="P7" s="4">
        <v>17</v>
      </c>
      <c r="Q7" s="4">
        <v>0.24273882906100899</v>
      </c>
    </row>
    <row r="8" spans="1:17" x14ac:dyDescent="0.25">
      <c r="A8" s="4">
        <v>20</v>
      </c>
      <c r="B8" s="4">
        <v>9</v>
      </c>
      <c r="D8" s="4">
        <v>20</v>
      </c>
      <c r="E8" s="4">
        <v>0.58695652173913049</v>
      </c>
      <c r="G8" s="4">
        <v>26</v>
      </c>
      <c r="H8" s="4">
        <v>3.0228824673269112E-2</v>
      </c>
      <c r="J8" s="4">
        <v>20</v>
      </c>
      <c r="K8" s="4">
        <v>0.24825425179987154</v>
      </c>
      <c r="M8" s="4">
        <v>20</v>
      </c>
      <c r="N8" s="4">
        <v>286.45292155000294</v>
      </c>
      <c r="P8" s="4">
        <v>20</v>
      </c>
      <c r="Q8" s="4">
        <v>0.23930646484694201</v>
      </c>
    </row>
    <row r="9" spans="1:17" x14ac:dyDescent="0.25">
      <c r="A9" s="4">
        <v>21</v>
      </c>
      <c r="B9" s="4">
        <v>9</v>
      </c>
      <c r="D9" s="4">
        <v>21</v>
      </c>
      <c r="E9" s="4">
        <v>0.58695652173913049</v>
      </c>
      <c r="G9" s="4">
        <v>20</v>
      </c>
      <c r="H9" s="4">
        <v>2.7161526174072869E-2</v>
      </c>
      <c r="J9" s="4">
        <v>18</v>
      </c>
      <c r="K9" s="4">
        <v>0.24240942969864052</v>
      </c>
      <c r="M9" s="4">
        <v>18</v>
      </c>
      <c r="N9" s="4">
        <v>273.41302694359422</v>
      </c>
      <c r="P9" s="4">
        <v>18</v>
      </c>
      <c r="Q9" s="4">
        <v>0.23057988131635501</v>
      </c>
    </row>
    <row r="10" spans="1:17" x14ac:dyDescent="0.25">
      <c r="A10" s="4">
        <v>18</v>
      </c>
      <c r="B10" s="4">
        <v>8</v>
      </c>
      <c r="D10" s="4">
        <v>16</v>
      </c>
      <c r="E10" s="4">
        <v>0.57446808510638303</v>
      </c>
      <c r="G10" s="4">
        <v>3</v>
      </c>
      <c r="H10" s="4">
        <v>2.4093293537737984E-2</v>
      </c>
      <c r="J10" s="4">
        <v>4</v>
      </c>
      <c r="K10" s="4">
        <v>0.23191047246973509</v>
      </c>
      <c r="M10" s="4">
        <v>4</v>
      </c>
      <c r="N10" s="4">
        <v>253.04617253654953</v>
      </c>
      <c r="P10" s="4">
        <v>4</v>
      </c>
      <c r="Q10" s="4">
        <v>0.22904342099781</v>
      </c>
    </row>
    <row r="11" spans="1:17" x14ac:dyDescent="0.25">
      <c r="A11" s="4">
        <v>26</v>
      </c>
      <c r="B11" s="4">
        <v>8</v>
      </c>
      <c r="D11" s="4">
        <v>18</v>
      </c>
      <c r="E11" s="4">
        <v>0.57446808510638303</v>
      </c>
      <c r="G11" s="4">
        <v>16</v>
      </c>
      <c r="H11" s="4">
        <v>2.2243829041830178E-2</v>
      </c>
      <c r="J11" s="4">
        <v>11</v>
      </c>
      <c r="K11" s="4">
        <v>0.22398973667970926</v>
      </c>
      <c r="M11" s="4">
        <v>11</v>
      </c>
      <c r="N11" s="4">
        <v>233.63562177065324</v>
      </c>
      <c r="P11" s="4">
        <v>11</v>
      </c>
      <c r="Q11" s="4">
        <v>0.21455541277915699</v>
      </c>
    </row>
    <row r="12" spans="1:17" x14ac:dyDescent="0.25">
      <c r="A12" s="4">
        <v>11</v>
      </c>
      <c r="B12" s="4">
        <v>7</v>
      </c>
      <c r="D12" s="4">
        <v>11</v>
      </c>
      <c r="E12" s="4">
        <v>0.5625</v>
      </c>
      <c r="G12" s="4">
        <v>21</v>
      </c>
      <c r="H12" s="4">
        <v>2.0244774000225899E-2</v>
      </c>
      <c r="J12" s="4">
        <v>19</v>
      </c>
      <c r="K12" s="4">
        <v>0.22285405148288551</v>
      </c>
      <c r="M12" s="4">
        <v>19</v>
      </c>
      <c r="N12" s="4">
        <v>231.82862685396447</v>
      </c>
      <c r="P12" s="4">
        <v>19</v>
      </c>
      <c r="Q12" s="4">
        <v>0.213757396168334</v>
      </c>
    </row>
    <row r="13" spans="1:17" x14ac:dyDescent="0.25">
      <c r="A13" s="4">
        <v>16</v>
      </c>
      <c r="B13" s="4">
        <v>7</v>
      </c>
      <c r="D13" s="4">
        <v>19</v>
      </c>
      <c r="E13" s="4">
        <v>0.5625</v>
      </c>
      <c r="G13" s="4">
        <v>14</v>
      </c>
      <c r="H13" s="4">
        <v>1.758837045880602E-2</v>
      </c>
      <c r="J13" s="4">
        <v>16</v>
      </c>
      <c r="K13" s="4">
        <v>0.20110789640764726</v>
      </c>
      <c r="M13" s="4">
        <v>16</v>
      </c>
      <c r="N13" s="4">
        <v>188.87738882274138</v>
      </c>
      <c r="P13" s="4">
        <v>16</v>
      </c>
      <c r="Q13" s="4">
        <v>0.19975135860208701</v>
      </c>
    </row>
    <row r="15" spans="1:17" ht="18.75" x14ac:dyDescent="0.3">
      <c r="A15" s="7" t="s">
        <v>12</v>
      </c>
    </row>
    <row r="16" spans="1:17" ht="15.75" x14ac:dyDescent="0.25">
      <c r="A16" s="6" t="s">
        <v>4</v>
      </c>
    </row>
    <row r="17" spans="1:9" ht="45" x14ac:dyDescent="0.25">
      <c r="A17" s="4" t="s">
        <v>15</v>
      </c>
      <c r="B17" s="4" t="s">
        <v>5</v>
      </c>
      <c r="C17" s="4" t="s">
        <v>6</v>
      </c>
      <c r="D17" s="4" t="s">
        <v>7</v>
      </c>
      <c r="E17" s="4" t="s">
        <v>8</v>
      </c>
      <c r="F17" s="4" t="s">
        <v>9</v>
      </c>
      <c r="G17" s="4" t="s">
        <v>10</v>
      </c>
      <c r="H17" s="4" t="s">
        <v>11</v>
      </c>
      <c r="I17" s="5"/>
    </row>
    <row r="18" spans="1:9" ht="30" x14ac:dyDescent="0.25">
      <c r="A18" s="4" t="s">
        <v>22</v>
      </c>
      <c r="B18" s="4">
        <f>MAX(B4:B13)</f>
        <v>23</v>
      </c>
      <c r="C18" s="4">
        <f>MIN(Sheet1!B3:B30)</f>
        <v>1</v>
      </c>
      <c r="D18" s="4">
        <f>AVERAGE(Sheet1!B3:B30)</f>
        <v>6.5</v>
      </c>
      <c r="E18" s="4">
        <f>MEDIAN(Sheet1!B3:B30)</f>
        <v>5.5</v>
      </c>
      <c r="F18" s="4">
        <f>_xlfn.VAR.S(Sheet1!B3:B30)</f>
        <v>17.444444444444443</v>
      </c>
      <c r="G18" s="4">
        <f>_xlfn.STDEV.S(Sheet1!B3:B30)</f>
        <v>4.1766546953805559</v>
      </c>
      <c r="H18" s="4">
        <f t="shared" ref="H18:H23" si="0">G18/(SQRT(28))</f>
        <v>0.78931354544051313</v>
      </c>
      <c r="I18" s="5"/>
    </row>
    <row r="19" spans="1:9" ht="30" x14ac:dyDescent="0.25">
      <c r="A19" s="4" t="s">
        <v>16</v>
      </c>
      <c r="B19" s="4">
        <f>MAX(E4:E13)</f>
        <v>0.87096774193548387</v>
      </c>
      <c r="C19" s="4">
        <f>MIN(closeness_centrality[Column2])</f>
        <v>0.40909090909090912</v>
      </c>
      <c r="D19" s="4">
        <f>AVERAGE(closeness_centrality[Column2])</f>
        <v>0.54993597022983254</v>
      </c>
      <c r="E19" s="4">
        <f>MEDIAN(closeness_centrality[Column2])</f>
        <v>0.54</v>
      </c>
      <c r="F19" s="4">
        <f>_xlfn.VAR.S(closeness_centrality[Column2])</f>
        <v>5.9143536471917774E-3</v>
      </c>
      <c r="G19" s="4">
        <f>SQRT(F19)</f>
        <v>7.6904835005295852E-2</v>
      </c>
      <c r="H19" s="4">
        <f t="shared" si="0"/>
        <v>1.4533647717319107E-2</v>
      </c>
      <c r="I19" s="5"/>
    </row>
    <row r="20" spans="1:9" ht="30" x14ac:dyDescent="0.25">
      <c r="A20" s="4" t="s">
        <v>17</v>
      </c>
      <c r="B20" s="4">
        <f>MAX(H4:H13)</f>
        <v>0.46760776192752174</v>
      </c>
      <c r="C20" s="4">
        <f>MIN(betweenness_centrality[Column2])</f>
        <v>0</v>
      </c>
      <c r="D20" s="4">
        <f>AVERAGE(betweenness_centrality[Column2])</f>
        <v>3.2560032560032565E-2</v>
      </c>
      <c r="E20" s="4">
        <f>MEDIAN(betweenness_centrality[Column2])</f>
        <v>1.1042223508485317E-2</v>
      </c>
      <c r="F20" s="4">
        <f>_xlfn.VAR.S(betweenness_centrality[Column2])</f>
        <v>7.5894246864659466E-3</v>
      </c>
      <c r="G20" s="4">
        <f>SQRT(F20)</f>
        <v>8.7117304173544921E-2</v>
      </c>
      <c r="H20" s="4">
        <f t="shared" si="0"/>
        <v>1.6463622980969227E-2</v>
      </c>
      <c r="I20" s="5"/>
    </row>
    <row r="21" spans="1:9" ht="30" x14ac:dyDescent="0.25">
      <c r="A21" s="4" t="s">
        <v>19</v>
      </c>
      <c r="B21" s="4">
        <f>MAX(K4:K13)</f>
        <v>0.43704800772729269</v>
      </c>
      <c r="C21" s="4">
        <f>MIN(eigenvector_centrality__2[Column2])</f>
        <v>3.6979563169381502E-2</v>
      </c>
      <c r="D21" s="4">
        <f>AVERAGE(eigenvector_centrality__2[Column2])</f>
        <v>0.16874789319995945</v>
      </c>
      <c r="E21" s="4">
        <f>MEDIAN(eigenvector_centrality__2[Column2])</f>
        <v>0.14521370491397492</v>
      </c>
      <c r="F21" s="4">
        <f>_xlfn.VAR.S(eigenvector_centrality__2[Column2])</f>
        <v>7.5065244124482323E-3</v>
      </c>
      <c r="G21" s="4">
        <f>SQRT(F21)</f>
        <v>8.6640200902630832E-2</v>
      </c>
      <c r="H21" s="4">
        <f t="shared" si="0"/>
        <v>1.6373458937788216E-2</v>
      </c>
      <c r="I21" s="5"/>
    </row>
    <row r="22" spans="1:9" ht="30" x14ac:dyDescent="0.25">
      <c r="A22" s="4" t="s">
        <v>18</v>
      </c>
      <c r="B22" s="4">
        <f>MAX(N4:N13)</f>
        <v>883.29867606571361</v>
      </c>
      <c r="C22" s="4">
        <f>MIN(subgraph_centrality[Column2])</f>
        <v>8.6174257199505711</v>
      </c>
      <c r="D22" s="4">
        <f>AVERAGE(subgraph_centrality[Column2])</f>
        <v>168.05208861974324</v>
      </c>
      <c r="E22" s="4">
        <f>MEDIAN(subgraph_centrality[Column2])</f>
        <v>99.743091785637603</v>
      </c>
      <c r="F22" s="4">
        <f>_xlfn.VAR.S(subgraph_centrality[Column2])</f>
        <v>31198.098898313074</v>
      </c>
      <c r="G22" s="4">
        <f>SQRT(F22)</f>
        <v>176.62983581012884</v>
      </c>
      <c r="H22" s="4">
        <f t="shared" si="0"/>
        <v>33.379901404840837</v>
      </c>
    </row>
    <row r="23" spans="1:9" ht="30" x14ac:dyDescent="0.25">
      <c r="A23" s="4" t="s">
        <v>20</v>
      </c>
      <c r="B23" s="4">
        <f>MAX('katz centrality'!B:B)</f>
        <v>0.41623089148638798</v>
      </c>
      <c r="C23" s="4">
        <f>MIN('katz centrality'!B:B)</f>
        <v>6.6379143706044405E-2</v>
      </c>
      <c r="D23" s="4">
        <f>AVERAGE('katz centrality'!B:B)</f>
        <v>0.17480697616239885</v>
      </c>
      <c r="E23" s="4">
        <f>MEDIAN('katz centrality'!B:B)</f>
        <v>0.1566654518308645</v>
      </c>
      <c r="F23" s="4">
        <f>_xlfn.VAR.S('katz centrality'!B:B)</f>
        <v>5.3477996436605332E-3</v>
      </c>
      <c r="G23" s="4">
        <f>SQRT(F23)</f>
        <v>7.3128651318484825E-2</v>
      </c>
      <c r="H23" s="4">
        <f t="shared" si="0"/>
        <v>1.3820016078733323E-2</v>
      </c>
    </row>
  </sheetData>
  <pageMargins left="0.7" right="0.7" top="0.75" bottom="0.75" header="0.3" footer="0.3"/>
  <pageSetup scale="57" fitToHeight="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1CC47-DA10-40CD-A390-3E86FE41E45D}">
  <sheetPr>
    <pageSetUpPr fitToPage="1"/>
  </sheetPr>
  <dimension ref="A1:G47"/>
  <sheetViews>
    <sheetView tabSelected="1" zoomScale="72" workbookViewId="0">
      <selection activeCell="F2" sqref="A2:F2"/>
    </sheetView>
  </sheetViews>
  <sheetFormatPr defaultColWidth="25.28515625" defaultRowHeight="15" x14ac:dyDescent="0.25"/>
  <cols>
    <col min="1" max="16384" width="25.28515625" style="5"/>
  </cols>
  <sheetData>
    <row r="1" spans="1:7" ht="23.25" x14ac:dyDescent="0.25">
      <c r="A1" s="11" t="s">
        <v>13</v>
      </c>
    </row>
    <row r="2" spans="1:7" ht="121.5" customHeight="1" x14ac:dyDescent="0.25">
      <c r="A2" s="12" t="s">
        <v>2</v>
      </c>
      <c r="B2" s="12" t="s">
        <v>23</v>
      </c>
      <c r="C2" s="12" t="s">
        <v>16</v>
      </c>
      <c r="D2" s="12" t="s">
        <v>17</v>
      </c>
      <c r="E2" s="12" t="s">
        <v>19</v>
      </c>
      <c r="F2" s="12" t="s">
        <v>18</v>
      </c>
      <c r="G2" s="12" t="s">
        <v>20</v>
      </c>
    </row>
    <row r="3" spans="1:7" x14ac:dyDescent="0.25">
      <c r="A3" s="4">
        <v>1</v>
      </c>
      <c r="B3" s="4">
        <v>3</v>
      </c>
      <c r="C3" s="4">
        <v>0.5</v>
      </c>
      <c r="D3" s="4">
        <v>7.1974808816914081E-4</v>
      </c>
      <c r="E3" s="4">
        <v>8.1403405228569217E-2</v>
      </c>
      <c r="F3" s="4">
        <v>34.353804276419915</v>
      </c>
      <c r="G3" s="13">
        <v>0.10310580671918</v>
      </c>
    </row>
    <row r="4" spans="1:7" x14ac:dyDescent="0.25">
      <c r="A4" s="4">
        <v>2</v>
      </c>
      <c r="B4" s="4">
        <v>1</v>
      </c>
      <c r="C4" s="4">
        <v>0.47368421052631576</v>
      </c>
      <c r="D4" s="4">
        <v>0</v>
      </c>
      <c r="E4" s="4">
        <v>5.1807758753493832E-2</v>
      </c>
      <c r="F4" s="4">
        <v>13.756571016021201</v>
      </c>
      <c r="G4" s="13">
        <v>7.4613092824597396E-2</v>
      </c>
    </row>
    <row r="5" spans="1:7" x14ac:dyDescent="0.25">
      <c r="A5" s="9">
        <v>3</v>
      </c>
      <c r="B5" s="4">
        <v>4</v>
      </c>
      <c r="C5" s="4">
        <v>0.52941176470588236</v>
      </c>
      <c r="D5" s="10">
        <v>2.4093293537737984E-2</v>
      </c>
      <c r="E5" s="4">
        <v>8.0049065981248557E-2</v>
      </c>
      <c r="F5" s="4">
        <v>33.195027515408</v>
      </c>
      <c r="G5" s="13">
        <v>0.104847955271308</v>
      </c>
    </row>
    <row r="6" spans="1:7" x14ac:dyDescent="0.25">
      <c r="A6" s="9">
        <v>4</v>
      </c>
      <c r="B6" s="10">
        <v>10</v>
      </c>
      <c r="C6" s="10">
        <v>0.6</v>
      </c>
      <c r="D6" s="10">
        <v>7.2164350369478589E-2</v>
      </c>
      <c r="E6" s="10">
        <v>0.23191047246973509</v>
      </c>
      <c r="F6" s="10">
        <v>253.04617253654953</v>
      </c>
      <c r="G6" s="14">
        <v>0.22904342099781</v>
      </c>
    </row>
    <row r="7" spans="1:7" x14ac:dyDescent="0.25">
      <c r="A7" s="4">
        <v>5</v>
      </c>
      <c r="B7" s="4">
        <v>6</v>
      </c>
      <c r="C7" s="4">
        <v>0.55102040816326525</v>
      </c>
      <c r="D7" s="4">
        <v>1.6244799668101509E-2</v>
      </c>
      <c r="E7" s="4">
        <v>0.14248491215498332</v>
      </c>
      <c r="F7" s="4">
        <v>98.941975267004196</v>
      </c>
      <c r="G7" s="13">
        <v>0.15659030033591201</v>
      </c>
    </row>
    <row r="8" spans="1:7" x14ac:dyDescent="0.25">
      <c r="A8" s="4">
        <v>6</v>
      </c>
      <c r="B8" s="4">
        <v>5</v>
      </c>
      <c r="C8" s="4">
        <v>0.52941176470588236</v>
      </c>
      <c r="D8" s="4">
        <v>6.3514674625785731E-3</v>
      </c>
      <c r="E8" s="4">
        <v>0.10717782955502457</v>
      </c>
      <c r="F8" s="4">
        <v>59.623007998130092</v>
      </c>
      <c r="G8" s="13">
        <v>0.12833688657461201</v>
      </c>
    </row>
    <row r="9" spans="1:7" x14ac:dyDescent="0.25">
      <c r="A9" s="4">
        <v>7</v>
      </c>
      <c r="B9" s="4">
        <v>3</v>
      </c>
      <c r="C9" s="4">
        <v>0.50943396226415094</v>
      </c>
      <c r="D9" s="4">
        <v>7.7364731350238591E-3</v>
      </c>
      <c r="E9" s="4">
        <v>8.0818777193085362E-2</v>
      </c>
      <c r="F9" s="4">
        <v>32.912922635724293</v>
      </c>
      <c r="G9" s="13">
        <v>0.102643093960592</v>
      </c>
    </row>
    <row r="10" spans="1:7" x14ac:dyDescent="0.25">
      <c r="A10" s="4">
        <v>8</v>
      </c>
      <c r="B10" s="4">
        <v>4</v>
      </c>
      <c r="C10" s="4">
        <v>0.52941176470588236</v>
      </c>
      <c r="D10" s="4">
        <v>6.0092749588925931E-3</v>
      </c>
      <c r="E10" s="4">
        <v>0.1204432704423925</v>
      </c>
      <c r="F10" s="4">
        <v>69.52796952326851</v>
      </c>
      <c r="G10" s="13">
        <v>0.133326432571619</v>
      </c>
    </row>
    <row r="11" spans="1:7" x14ac:dyDescent="0.25">
      <c r="A11" s="4">
        <v>9</v>
      </c>
      <c r="B11" s="4">
        <v>4</v>
      </c>
      <c r="C11" s="4">
        <v>0.52941176470588236</v>
      </c>
      <c r="D11" s="4">
        <v>2.5153632524204999E-3</v>
      </c>
      <c r="E11" s="4">
        <v>0.14537498378251659</v>
      </c>
      <c r="F11" s="4">
        <v>99.432917732018353</v>
      </c>
      <c r="G11" s="13">
        <v>0.150329128199025</v>
      </c>
    </row>
    <row r="12" spans="1:7" x14ac:dyDescent="0.25">
      <c r="A12" s="4">
        <v>10</v>
      </c>
      <c r="B12" s="4">
        <v>3</v>
      </c>
      <c r="C12" s="4">
        <v>0.50943396226415094</v>
      </c>
      <c r="D12" s="4">
        <v>1.5096593481658709E-3</v>
      </c>
      <c r="E12" s="4">
        <v>0.11460530537886139</v>
      </c>
      <c r="F12" s="4">
        <v>62.388197664925173</v>
      </c>
      <c r="G12" s="13">
        <v>0.12577084423017201</v>
      </c>
    </row>
    <row r="13" spans="1:7" x14ac:dyDescent="0.25">
      <c r="A13" s="9">
        <v>11</v>
      </c>
      <c r="B13" s="10">
        <v>7</v>
      </c>
      <c r="C13" s="10">
        <v>0.5625</v>
      </c>
      <c r="D13" s="4">
        <v>8.8020449014209884E-3</v>
      </c>
      <c r="E13" s="10">
        <v>0.22398973667970926</v>
      </c>
      <c r="F13" s="10">
        <v>233.63562177065324</v>
      </c>
      <c r="G13" s="14">
        <v>0.21455541277915699</v>
      </c>
    </row>
    <row r="14" spans="1:7" x14ac:dyDescent="0.25">
      <c r="A14" s="4">
        <v>12</v>
      </c>
      <c r="B14" s="4">
        <v>5</v>
      </c>
      <c r="C14" s="4">
        <v>0.54</v>
      </c>
      <c r="D14" s="4">
        <v>1.9230769230769234E-3</v>
      </c>
      <c r="E14" s="4">
        <v>0.15538870528091517</v>
      </c>
      <c r="F14" s="4">
        <v>114.81910479496725</v>
      </c>
      <c r="G14" s="13">
        <v>0.16024471522553599</v>
      </c>
    </row>
    <row r="15" spans="1:7" x14ac:dyDescent="0.25">
      <c r="A15" s="4">
        <v>13</v>
      </c>
      <c r="B15" s="4">
        <v>5</v>
      </c>
      <c r="C15" s="4">
        <v>0.52941176470588236</v>
      </c>
      <c r="D15" s="4">
        <v>6.6864834885429856E-3</v>
      </c>
      <c r="E15" s="4">
        <v>0.13035343919520748</v>
      </c>
      <c r="F15" s="4">
        <v>83.450497056338008</v>
      </c>
      <c r="G15" s="13">
        <v>0.14458165558116301</v>
      </c>
    </row>
    <row r="16" spans="1:7" x14ac:dyDescent="0.25">
      <c r="A16" s="9">
        <v>14</v>
      </c>
      <c r="B16" s="4">
        <v>6</v>
      </c>
      <c r="C16" s="4">
        <v>0.55102040816326525</v>
      </c>
      <c r="D16" s="10">
        <v>1.758837045880602E-2</v>
      </c>
      <c r="E16" s="4">
        <v>0.14238086684284804</v>
      </c>
      <c r="F16" s="4">
        <v>99.225578588699889</v>
      </c>
      <c r="G16" s="13">
        <v>0.15674060332581699</v>
      </c>
    </row>
    <row r="17" spans="1:7" x14ac:dyDescent="0.25">
      <c r="A17" s="4">
        <v>15</v>
      </c>
      <c r="B17" s="4">
        <v>5</v>
      </c>
      <c r="C17" s="4">
        <v>0.54</v>
      </c>
      <c r="D17" s="4">
        <v>1.4322608713512115E-2</v>
      </c>
      <c r="E17" s="4">
        <v>0.1129527521718291</v>
      </c>
      <c r="F17" s="4">
        <v>64.115957430415648</v>
      </c>
      <c r="G17" s="13">
        <v>0.13280996161060099</v>
      </c>
    </row>
    <row r="18" spans="1:7" x14ac:dyDescent="0.25">
      <c r="A18" s="9">
        <v>16</v>
      </c>
      <c r="B18" s="10">
        <v>7</v>
      </c>
      <c r="C18" s="10">
        <v>0.57446808510638303</v>
      </c>
      <c r="D18" s="10">
        <v>2.2243829041830178E-2</v>
      </c>
      <c r="E18" s="10">
        <v>0.20110789640764726</v>
      </c>
      <c r="F18" s="10">
        <v>188.87738882274138</v>
      </c>
      <c r="G18" s="14">
        <v>0.19975135860208701</v>
      </c>
    </row>
    <row r="19" spans="1:7" x14ac:dyDescent="0.25">
      <c r="A19" s="9">
        <v>17</v>
      </c>
      <c r="B19" s="10">
        <v>9</v>
      </c>
      <c r="C19" s="10">
        <v>0.6</v>
      </c>
      <c r="D19" s="10">
        <v>3.3254468071792886E-2</v>
      </c>
      <c r="E19" s="10">
        <v>0.25443685734628108</v>
      </c>
      <c r="F19" s="10">
        <v>300.74552693352069</v>
      </c>
      <c r="G19" s="14">
        <v>0.24273882906100899</v>
      </c>
    </row>
    <row r="20" spans="1:7" x14ac:dyDescent="0.25">
      <c r="A20" s="9">
        <v>18</v>
      </c>
      <c r="B20" s="10">
        <v>8</v>
      </c>
      <c r="C20" s="10">
        <v>0.57446808510638303</v>
      </c>
      <c r="D20" s="4">
        <v>1.4262633695343115E-2</v>
      </c>
      <c r="E20" s="10">
        <v>0.24240942969864052</v>
      </c>
      <c r="F20" s="10">
        <v>273.41302694359422</v>
      </c>
      <c r="G20" s="14">
        <v>0.23057988131635501</v>
      </c>
    </row>
    <row r="21" spans="1:7" x14ac:dyDescent="0.25">
      <c r="A21" s="9">
        <v>19</v>
      </c>
      <c r="B21" s="4">
        <v>7</v>
      </c>
      <c r="C21" s="10">
        <v>0.5625</v>
      </c>
      <c r="D21" s="4">
        <v>8.4317875867192301E-3</v>
      </c>
      <c r="E21" s="10">
        <v>0.22285405148288551</v>
      </c>
      <c r="F21" s="10">
        <v>231.82862685396447</v>
      </c>
      <c r="G21" s="14">
        <v>0.213757396168334</v>
      </c>
    </row>
    <row r="22" spans="1:7" x14ac:dyDescent="0.25">
      <c r="A22" s="9">
        <v>20</v>
      </c>
      <c r="B22" s="10">
        <v>9</v>
      </c>
      <c r="C22" s="10">
        <v>0.58695652173913049</v>
      </c>
      <c r="D22" s="10">
        <v>2.7161526174072869E-2</v>
      </c>
      <c r="E22" s="10">
        <v>0.24825425179987154</v>
      </c>
      <c r="F22" s="10">
        <v>286.45292155000294</v>
      </c>
      <c r="G22" s="14">
        <v>0.23930646484694201</v>
      </c>
    </row>
    <row r="23" spans="1:7" x14ac:dyDescent="0.25">
      <c r="A23" s="9">
        <v>21</v>
      </c>
      <c r="B23" s="10">
        <v>9</v>
      </c>
      <c r="C23" s="10">
        <v>0.58695652173913049</v>
      </c>
      <c r="D23" s="10">
        <v>2.0244774000225899E-2</v>
      </c>
      <c r="E23" s="10">
        <v>0.25957342620814544</v>
      </c>
      <c r="F23" s="10">
        <v>313.62978620771702</v>
      </c>
      <c r="G23" s="14">
        <v>0.24558288955822599</v>
      </c>
    </row>
    <row r="24" spans="1:7" x14ac:dyDescent="0.25">
      <c r="A24" s="4">
        <v>22</v>
      </c>
      <c r="B24" s="4">
        <v>6</v>
      </c>
      <c r="C24" s="4">
        <v>0.55102040816326525</v>
      </c>
      <c r="D24" s="4">
        <v>8.4317875867192301E-3</v>
      </c>
      <c r="E24" s="4">
        <v>0.19208437307923032</v>
      </c>
      <c r="F24" s="4">
        <v>172.22124696655121</v>
      </c>
      <c r="G24" s="13">
        <v>0.18919911219948099</v>
      </c>
    </row>
    <row r="25" spans="1:7" x14ac:dyDescent="0.25">
      <c r="A25" s="4">
        <v>23</v>
      </c>
      <c r="B25" s="4">
        <v>5</v>
      </c>
      <c r="C25" s="4">
        <v>0.54</v>
      </c>
      <c r="D25" s="4">
        <v>1.1753420019276969E-2</v>
      </c>
      <c r="E25" s="4">
        <v>0.14505242604543325</v>
      </c>
      <c r="F25" s="4">
        <v>100.05326583925685</v>
      </c>
      <c r="G25" s="13">
        <v>0.15395426051202399</v>
      </c>
    </row>
    <row r="26" spans="1:7" x14ac:dyDescent="0.25">
      <c r="A26" s="4">
        <v>24</v>
      </c>
      <c r="B26" s="4">
        <v>5</v>
      </c>
      <c r="C26" s="4">
        <v>0.4576271186440678</v>
      </c>
      <c r="D26" s="4">
        <v>1.0331026997693666E-2</v>
      </c>
      <c r="E26" s="4">
        <v>0.10146260324158465</v>
      </c>
      <c r="F26" s="4">
        <v>50.891028692111561</v>
      </c>
      <c r="G26" s="13">
        <v>0.121589496939496</v>
      </c>
    </row>
    <row r="27" spans="1:7" x14ac:dyDescent="0.25">
      <c r="A27" s="9">
        <v>25</v>
      </c>
      <c r="B27" s="10">
        <v>13</v>
      </c>
      <c r="C27" s="10">
        <v>0.6</v>
      </c>
      <c r="D27" s="10">
        <v>6.9637556176017718E-2</v>
      </c>
      <c r="E27" s="10">
        <v>0.2978517350863632</v>
      </c>
      <c r="F27" s="10">
        <v>412.67137956889934</v>
      </c>
      <c r="G27" s="14">
        <v>0.282534194836778</v>
      </c>
    </row>
    <row r="28" spans="1:7" x14ac:dyDescent="0.25">
      <c r="A28" s="9">
        <v>26</v>
      </c>
      <c r="B28" s="8">
        <v>8</v>
      </c>
      <c r="C28" s="4">
        <v>0.5</v>
      </c>
      <c r="D28" s="10">
        <v>3.0228824673269112E-2</v>
      </c>
      <c r="E28" s="4">
        <v>0.16468510719568769</v>
      </c>
      <c r="F28" s="4">
        <v>130.33285538224445</v>
      </c>
      <c r="G28" s="13">
        <v>0.17545210310690099</v>
      </c>
    </row>
    <row r="29" spans="1:7" x14ac:dyDescent="0.25">
      <c r="A29" s="9">
        <v>27</v>
      </c>
      <c r="B29" s="10">
        <v>23</v>
      </c>
      <c r="C29" s="10">
        <v>0.87096774193548387</v>
      </c>
      <c r="D29" s="10">
        <v>0.46760776192752174</v>
      </c>
      <c r="E29" s="10">
        <v>0.43704800772729269</v>
      </c>
      <c r="F29" s="10">
        <v>883.29867606571361</v>
      </c>
      <c r="G29" s="14">
        <v>0.41623089148638798</v>
      </c>
    </row>
    <row r="30" spans="1:7" x14ac:dyDescent="0.25">
      <c r="A30" s="4">
        <v>28</v>
      </c>
      <c r="B30" s="4">
        <v>2</v>
      </c>
      <c r="C30" s="4">
        <v>0.40909090909090912</v>
      </c>
      <c r="D30" s="4">
        <v>1.4245014245014246E-3</v>
      </c>
      <c r="E30" s="4">
        <v>3.6979563169381502E-2</v>
      </c>
      <c r="F30" s="4">
        <v>8.6174257199505711</v>
      </c>
      <c r="G30" s="13">
        <v>6.6379143706044405E-2</v>
      </c>
    </row>
    <row r="31" spans="1:7" customFormat="1" x14ac:dyDescent="0.25"/>
    <row r="32" spans="1:7" customFormat="1" x14ac:dyDescent="0.25"/>
    <row r="33" customFormat="1" x14ac:dyDescent="0.25"/>
    <row r="34" customFormat="1" x14ac:dyDescent="0.25"/>
    <row r="35" customFormat="1" x14ac:dyDescent="0.25"/>
    <row r="36" customFormat="1" x14ac:dyDescent="0.25"/>
    <row r="37" customFormat="1" x14ac:dyDescent="0.25"/>
    <row r="38" customFormat="1" x14ac:dyDescent="0.25"/>
    <row r="39" customFormat="1" x14ac:dyDescent="0.25"/>
    <row r="40" customFormat="1" x14ac:dyDescent="0.25"/>
    <row r="41" customFormat="1" x14ac:dyDescent="0.25"/>
    <row r="42" customFormat="1" x14ac:dyDescent="0.25"/>
    <row r="43" customFormat="1" x14ac:dyDescent="0.25"/>
    <row r="44" customFormat="1" x14ac:dyDescent="0.25"/>
    <row r="45" customFormat="1" x14ac:dyDescent="0.25"/>
    <row r="46" customFormat="1" x14ac:dyDescent="0.25"/>
    <row r="47" customFormat="1" x14ac:dyDescent="0.25"/>
  </sheetData>
  <autoFilter ref="A2:G2" xr:uid="{2E11CC47-DA10-40CD-A390-3E86FE41E45D}">
    <sortState xmlns:xlrd2="http://schemas.microsoft.com/office/spreadsheetml/2017/richdata2" ref="A3:G30">
      <sortCondition ref="A2"/>
    </sortState>
  </autoFilter>
  <pageMargins left="0.25" right="0.25" top="0.75" bottom="0.75" header="0.3" footer="0.3"/>
  <pageSetup scale="67" fitToHeight="0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A F A A B Q S w M E F A A C A A g A b n W n V i y + a n 6 l A A A A 9 g A A A B I A H A B D b 2 5 m a W c v U G F j a 2 F n Z S 5 4 b W w g o h g A K K A U A A A A A A A A A A A A A A A A A A A A A A A A A A A A h Y 8 x D o I w G I W v Q r r T l q K J I T 9 l c D I R Y 2 J i X J t S o R G K o c V y N w e P 5 B X E K O r m + L 7 3 D e / d r z f I h q Y O L q q z u j U p i j B F g T K y L b Q p U 9 S 7 Y 7 h A G Y e t k C d R q m C U j U 0 G W 6 S o c u 6 c E O K 9 x z 7 G b V c S R m l E D v l 6 J y v V C P S R 9 X 8 5 1 M Y 6 Y a R C H P a v M Z z h K J p j N o s x B T J B y L X 5 C m z c + 2 x / I C z 7 2 v W d 4 s q E q w 2 Q K Q J 5 f + A P U E s D B B Q A A g A I A G 5 1 p 1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u d a d W Y q 6 z F Q k C A A B 8 C g A A E w A c A E Z v c m 1 1 b G F z L 1 N l Y 3 R p b 2 4 x L m 0 g o h g A K K A U A A A A A A A A A A A A A A A A A A A A A A A A A A A A 3 Z P L i t s w F I b 3 g b y D 0 G w c M I Z 4 L o s W L 2 a c t A n t X K g d u o h D k O U z s Y g s B U m e S Q h 5 9 8 p 1 0 m Z A 7 a K F l s Q b o f 8 X 5 / Y d a 6 C G S Y G S 9 u y / 7 3 a 6 H V 0 S B Q W 6 w D m Y V w A h Q G t E Q R h F O D M b j C L E w X Q 7 y H 6 J r B U F q 8 T 6 J R h I W l f 2 n f e B c Q h i K Y y 9 a A / H 7 7 K J B q W z 0 V M 2 A L 0 0 c p U l D 5 M s J e I F A N 1 D q a Q N P r 8 n p o S K G E Y 1 8 r 6 A B q J o 2 Z v f E U P L 8 D K b f E T p a J i M k + x V q i U T C 0 R r p W w K v s k 0 q V Y c U G N k o E 1 N 1 C Z z l x + Y t c E 9 f z o A z i p m Q E U Y Y R / F k t e V 0 F H o o 6 G g s r D h o 3 5 4 H c 5 6 f t v p B Y 5 L I h a A 0 s 0 K m h m k J L d d p o o I / S x V 1 Q Z o T O 2 1 U / G 3 W 9 y q f Z t g L M z N V d D 4 O x 8 d j N A a x k p I 1 F U O a r f r d T t M u B K + J U O 5 1 H C q X F z F n w U V Y A u w k 6 N G q l P k 4 i 7 / b 8 k U / x x N 4 W K j 6 3 y h y K o 8 R T C O 2 s + E i n v l k B f 2 T g b O G f 8 1 S Q l g + k 4 Q w z U F H n y 1 g 8 i l X P 5 n F J Q o x X J G x L O U R X Y E Y c 3 1 2 l K w b X N u J 6 B q O M y 5 b W 3 + / b D t t H 1 t p 2 M D V Y R b E / u f m C j 2 N z z b T Q f E k N k P T k 9 K V t L Y K Y 2 A F L b X n 6 z 2 z l 7 3 j l P 5 a L p 3 b z l P K O F E 6 a i p 6 8 8 W w F F F s w 3 p 7 d 3 n I X p 4 D N D V A T w R G 9 c + v J U v 3 f I v g l y 7 5 Z t j + X e L 9 g 1 Q S w E C L Q A U A A I A C A B u d a d W L L 5 q f q U A A A D 2 A A A A E g A A A A A A A A A A A A A A A A A A A A A A Q 2 9 u Z m l n L 1 B h Y 2 t h Z 2 U u e G 1 s U E s B A i 0 A F A A C A A g A b n W n V g / K 6 a u k A A A A 6 Q A A A B M A A A A A A A A A A A A A A A A A 8 Q A A A F t D b 2 5 0 Z W 5 0 X 1 R 5 c G V z X S 5 4 b W x Q S w E C L Q A U A A I A C A B u d a d W Y q 6 z F Q k C A A B 8 C g A A E w A A A A A A A A A A A A A A A A D i A Q A A R m 9 y b X V s Y X M v U 2 V j d G l v b j E u b V B L B Q Y A A A A A A w A D A M I A A A A 4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u L w A A A A A A A I w v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i Z X R 3 Z W V u b m V z c y U y M G N l b n R y Y W x p d H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Y m V 0 d 2 V l b m 5 l c 3 N f Y 2 V u d H J h b G l 0 e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i 0 w N V Q x M T o z M z o 1 M C 4 1 M j M z N D Q 0 W i I g L z 4 8 R W 5 0 c n k g V H l w Z T 0 i R m l s b E N v b H V t b l R 5 c G V z I i B W Y W x 1 Z T 0 i c 0 F 3 V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m V 0 d 2 V l b m 5 l c 3 M g Y 2 V u d H J h b G l 0 e S 9 D a G F u Z 2 U g V H l w Z S 5 7 Q 2 9 s d W 1 u M S w w f S Z x d W 9 0 O y w m c X V v d D t T Z W N 0 a W 9 u M S 9 i Z X R 3 Z W V u b m V z c y B j Z W 5 0 c m F s a X R 5 L 0 N o Y W 5 n Z S B U e X B l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J l d H d l Z W 5 u Z X N z I G N l b n R y Y W x p d H k v Q 2 h h b m d l I F R 5 c G U u e 0 N v b H V t b j E s M H 0 m c X V v d D s s J n F 1 b 3 Q 7 U 2 V j d G l v b j E v Y m V 0 d 2 V l b m 5 l c 3 M g Y 2 V u d H J h b G l 0 e S 9 D a G F u Z 2 U g V H l w Z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m V 0 d 2 V l b m 5 l c 3 M l M j B j Z W 5 0 c m F s a X R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l d H d l Z W 5 u Z X N z J T I w Y 2 V u d H J h b G l 0 e S 9 D a G F u Z 2 U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x v c 2 V u Z X N z J T I w Y 2 V u d H J h b G l 0 e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j b G 9 z Z W 5 l c 3 N f Y 2 V u d H J h b G l 0 e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i 0 w N V Q x M T o z N D o y M S 4 1 N D c 4 M j E 0 W i I g L z 4 8 R W 5 0 c n k g V H l w Z T 0 i R m l s b E N v b H V t b l R 5 c G V z I i B W Y W x 1 Z T 0 i c 0 F 3 V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x v c 2 V u Z X N z I G N l b n R y Y W x p d H k v Q 2 h h b m d l I F R 5 c G U u e 0 N v b H V t b j E s M H 0 m c X V v d D s s J n F 1 b 3 Q 7 U 2 V j d G l v b j E v Y 2 x v c 2 V u Z X N z I G N l b n R y Y W x p d H k v Q 2 h h b m d l I F R 5 c G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Y 2 x v c 2 V u Z X N z I G N l b n R y Y W x p d H k v Q 2 h h b m d l I F R 5 c G U u e 0 N v b H V t b j E s M H 0 m c X V v d D s s J n F 1 b 3 Q 7 U 2 V j d G l v b j E v Y 2 x v c 2 V u Z X N z I G N l b n R y Y W x p d H k v Q 2 h h b m d l I F R 5 c G U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s b 3 N l b m V z c y U y M G N l b n R y Y W x p d H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x v c 2 V u Z X N z J T I w Y 2 V u d H J h b G l 0 e S 9 D a G F u Z 2 U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l n Z W 5 2 Z W N 0 b 3 I l M j B j Z W 5 0 c m F s a X R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y L T A 1 V D E x O j M 0 O j U 2 L j I w M z g y N z h a I i A v P j x F b n R y e S B U e X B l P S J G a W x s Q 2 9 s d W 1 u V H l w Z X M i I F Z h b H V l P S J z Q X d V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a W d l b n Z l Y 3 R v c i B j Z W 5 0 c m F s a X R 5 L 0 N o Y W 5 n Z W Q g V H l w Z S 5 7 Q 2 9 s d W 1 u M S w w f S Z x d W 9 0 O y w m c X V v d D t T Z W N 0 a W 9 u M S 9 l a W d l b n Z l Y 3 R v c i B j Z W 5 0 c m F s a X R 5 L 0 N o Y W 5 n Z W Q g V H l w Z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l a W d l b n Z l Y 3 R v c i B j Z W 5 0 c m F s a X R 5 L 0 N o Y W 5 n Z W Q g V H l w Z S 5 7 Q 2 9 s d W 1 u M S w w f S Z x d W 9 0 O y w m c X V v d D t T Z W N 0 a W 9 u M S 9 l a W d l b n Z l Y 3 R v c i B j Z W 5 0 c m F s a X R 5 L 0 N o Y W 5 n Z W Q g V H l w Z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W l n Z W 5 2 Z W N 0 b 3 I l M j B j Z W 5 0 c m F s a X R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p Z 2 V u d m V j d G 9 y J T I w Y 2 V u d H J h b G l 0 e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1 Y m d y Y X B o J T I w Y 2 V u d H J h b G l 0 e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z d W J n c m F w a F 9 j Z W 5 0 c m F s a X R 5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y L T A 1 V D E x O j M 1 O j Q 4 L j A x N T M y M D l a I i A v P j x F b n R y e S B U e X B l P S J G a W x s Q 2 9 s d W 1 u V H l w Z X M i I F Z h b H V l P S J z Q X d V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d W J n c m F w a C B j Z W 5 0 c m F s a X R 5 L 0 N o Y W 5 n Z W Q g V H l w Z S 5 7 Q 2 9 s d W 1 u M S w w f S Z x d W 9 0 O y w m c X V v d D t T Z W N 0 a W 9 u M S 9 z d W J n c m F w a C B j Z W 5 0 c m F s a X R 5 L 0 N o Y W 5 n Z W Q g V H l w Z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z d W J n c m F w a C B j Z W 5 0 c m F s a X R 5 L 0 N o Y W 5 n Z W Q g V H l w Z S 5 7 Q 2 9 s d W 1 u M S w w f S Z x d W 9 0 O y w m c X V v d D t T Z W N 0 a W 9 u M S 9 z d W J n c m F w a C B j Z W 5 0 c m F s a X R 5 L 0 N o Y W 5 n Z W Q g V H l w Z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3 V i Z 3 J h c G g l M j B j Z W 5 0 c m F s a X R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1 Y m d y Y X B o J T I w Y 2 V u d H J h b G l 0 e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p Z 2 V u d m V j d G 9 y J T I w Y 2 V u d H J h b G l 0 e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l a W d l b n Z l Y 3 R v c l 9 j Z W 5 0 c m F s a X R 5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y L T A 1 V D E 0 O j I x O j I 0 L j Q 3 M D E z N D J a I i A v P j x F b n R y e S B U e X B l P S J G a W x s Q 2 9 s d W 1 u V H l w Z X M i I F Z h b H V l P S J z Q X d V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a W d l b n Z l Y 3 R v c i B j Z W 5 0 c m F s a X R 5 I C g y K S 9 D a G F u Z 2 V k I F R 5 c G U u e 0 N v b H V t b j E s M H 0 m c X V v d D s s J n F 1 b 3 Q 7 U 2 V j d G l v b j E v Z W l n Z W 5 2 Z W N 0 b 3 I g Y 2 V u d H J h b G l 0 e S A o M i k v Q 2 h h b m d l Z C B U e X B l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V p Z 2 V u d m V j d G 9 y I G N l b n R y Y W x p d H k g K D I p L 0 N o Y W 5 n Z W Q g V H l w Z S 5 7 Q 2 9 s d W 1 u M S w w f S Z x d W 9 0 O y w m c X V v d D t T Z W N 0 a W 9 u M S 9 l a W d l b n Z l Y 3 R v c i B j Z W 5 0 c m F s a X R 5 I C g y K S 9 D a G F u Z 2 V k I F R 5 c G U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p Z 2 V u d m V j d G 9 y J T I w Y 2 V u d H J h b G l 0 e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a W d l b n Z l Y 3 R v c i U y M G N l b n R y Y W x p d H k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I t M T J U M T k 6 M z c 6 N D M u M D I w O D I w M F o i I C 8 + P E V u d H J 5 I F R 5 c G U 9 I k Z p b G x D b 2 x 1 b W 5 U e X B l c y I g V m F s d W U 9 I n N B Q U F B Q U F B Q S I g L z 4 8 R W 5 0 c n k g V H l w Z T 0 i R m l s b E N v b H V t b k 5 h b W V z I i B W Y W x 1 Z T 0 i c 1 s m c X V v d D t U Q U J M R S B O T y 4 g N C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a G V l d D E v Q 2 h h b m d l Z C B U e X B l L n t U Q U J M R S B O T y 4 g N C w w f S Z x d W 9 0 O y w m c X V v d D t T Z W N 0 a W 9 u M S 9 T a G V l d D E v Q 2 h h b m d l Z C B U e X B l L n t D b 2 x 1 b W 4 y L D F 9 J n F 1 b 3 Q 7 L C Z x d W 9 0 O 1 N l Y 3 R p b 2 4 x L 1 N o Z W V 0 M S 9 D a G F u Z 2 V k I F R 5 c G U u e 0 N v b H V t b j M s M n 0 m c X V v d D s s J n F 1 b 3 Q 7 U 2 V j d G l v b j E v U 2 h l Z X Q x L 0 N o Y W 5 n Z W Q g V H l w Z S 5 7 Q 2 9 s d W 1 u N C w z f S Z x d W 9 0 O y w m c X V v d D t T Z W N 0 a W 9 u M S 9 T a G V l d D E v Q 2 h h b m d l Z C B U e X B l L n t D b 2 x 1 b W 4 1 L D R 9 J n F 1 b 3 Q 7 L C Z x d W 9 0 O 1 N l Y 3 R p b 2 4 x L 1 N o Z W V 0 M S 9 D a G F u Z 2 V k I F R 5 c G U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U 2 h l Z X Q x L 0 N o Y W 5 n Z W Q g V H l w Z S 5 7 V E F C T E U g T k 8 u I D Q s M H 0 m c X V v d D s s J n F 1 b 3 Q 7 U 2 V j d G l v b j E v U 2 h l Z X Q x L 0 N o Y W 5 n Z W Q g V H l w Z S 5 7 Q 2 9 s d W 1 u M i w x f S Z x d W 9 0 O y w m c X V v d D t T Z W N 0 a W 9 u M S 9 T a G V l d D E v Q 2 h h b m d l Z C B U e X B l L n t D b 2 x 1 b W 4 z L D J 9 J n F 1 b 3 Q 7 L C Z x d W 9 0 O 1 N l Y 3 R p b 2 4 x L 1 N o Z W V 0 M S 9 D a G F u Z 2 V k I F R 5 c G U u e 0 N v b H V t b j Q s M 3 0 m c X V v d D s s J n F 1 b 3 Q 7 U 2 V j d G l v b j E v U 2 h l Z X Q x L 0 N o Y W 5 n Z W Q g V H l w Z S 5 7 Q 2 9 s d W 1 u N S w 0 f S Z x d W 9 0 O y w m c X V v d D t T Z W N 0 a W 9 u M S 9 T a G V l d D E v Q 2 h h b m d l Z C B U e X B l L n t D b 2 x 1 b W 4 2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a G V l d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1 N o Z W V 0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1 6 e X I P Y I a U S + R J U w v O T D 6 g A A A A A C A A A A A A A Q Z g A A A A E A A C A A A A D 6 B d H T o J 2 e n 9 Y u W H Z b I v n D U A t 0 a J I H i n + C j L n N 3 d L z v w A A A A A O g A A A A A I A A C A A A A D M D C J B R X T g s 3 G o v 7 C 1 2 0 9 X J k v k j R V v Y I T P 7 8 n q j s V 1 g l A A A A B D Q d L U V x f K a + P Q q K + c t Z + U K j l l 6 L 6 f y i s G I E D 8 f 2 J v w 7 4 4 V B Q / w J 8 P d t q s q r K V q l H Z 2 z M S 1 6 / n 6 J p 4 N b x I B w V p i p J K 1 a l 9 5 t b v p g O 4 y Q G q O 0 A A A A A R N x j 5 F 7 6 D l l f R 4 / 9 S f 1 t c s o f N n M u v k V S U L p 4 w 7 O + Q N X u 5 v g L o R H k a P F Z M d J e q R 7 2 u P 2 9 1 6 z u G W P 5 2 R 5 f b i a I L < / D a t a M a s h u p > 
</file>

<file path=customXml/itemProps1.xml><?xml version="1.0" encoding="utf-8"?>
<ds:datastoreItem xmlns:ds="http://schemas.openxmlformats.org/officeDocument/2006/customXml" ds:itemID="{A0B9E9D0-4566-4558-B3FF-7249C984338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degree</vt:lpstr>
      <vt:lpstr>closeness centrality</vt:lpstr>
      <vt:lpstr>betweenness centrality</vt:lpstr>
      <vt:lpstr>eigenvector centrality</vt:lpstr>
      <vt:lpstr>subgraph centrality</vt:lpstr>
      <vt:lpstr>katz centrality</vt:lpstr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Tanvee Mehrotra</dc:creator>
  <cp:lastModifiedBy>HP</cp:lastModifiedBy>
  <cp:lastPrinted>2023-02-12T19:49:28Z</cp:lastPrinted>
  <dcterms:created xsi:type="dcterms:W3CDTF">2015-06-05T18:17:20Z</dcterms:created>
  <dcterms:modified xsi:type="dcterms:W3CDTF">2023-05-07T14:04:59Z</dcterms:modified>
</cp:coreProperties>
</file>