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616CFAD-8ABD-4C75-9AB2-8E2F7158A63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fo" sheetId="8" r:id="rId1"/>
    <sheet name="Roots" sheetId="1" r:id="rId2"/>
    <sheet name="Bisection Method" sheetId="2" r:id="rId3"/>
    <sheet name="False Position Method" sheetId="4" r:id="rId4"/>
    <sheet name="Newton-Raphson Method" sheetId="5" r:id="rId5"/>
    <sheet name="Secant Method" sheetId="6" r:id="rId6"/>
    <sheet name="Excel functions" sheetId="3" r:id="rId7"/>
    <sheet name="Sheet4" sheetId="7" r:id="rId8"/>
  </sheets>
  <definedNames>
    <definedName name="solver_adj" localSheetId="6" hidden="1">'Excel functions'!$H$37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'Excel functions'!$I$37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3</definedName>
    <definedName name="solver_val" localSheetId="6" hidden="1">0</definedName>
    <definedName name="solver_ver" localSheetId="6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I37" i="3" l="1"/>
  <c r="I36" i="3"/>
  <c r="I31" i="3"/>
  <c r="I30" i="3"/>
  <c r="I25" i="3"/>
  <c r="I24" i="3"/>
  <c r="I19" i="3"/>
  <c r="I18" i="3"/>
  <c r="I13" i="3"/>
  <c r="I12" i="3"/>
  <c r="I7" i="3"/>
  <c r="I6" i="3"/>
  <c r="B37" i="3"/>
  <c r="B36" i="3"/>
  <c r="B31" i="3"/>
  <c r="B30" i="3"/>
  <c r="B25" i="3"/>
  <c r="B24" i="3"/>
  <c r="B19" i="3"/>
  <c r="B18" i="3"/>
  <c r="B13" i="3"/>
  <c r="B12" i="3"/>
  <c r="F31" i="5"/>
  <c r="D53" i="5" l="1"/>
  <c r="C53" i="5"/>
  <c r="B54" i="5" s="1"/>
  <c r="G15" i="6"/>
  <c r="D54" i="5" l="1"/>
  <c r="C54" i="5"/>
  <c r="B55" i="5" s="1"/>
  <c r="E54" i="5"/>
  <c r="B25" i="6"/>
  <c r="D25" i="6" s="1"/>
  <c r="E24" i="6"/>
  <c r="D24" i="6"/>
  <c r="G5" i="6"/>
  <c r="B15" i="6"/>
  <c r="D15" i="6" s="1"/>
  <c r="E14" i="6"/>
  <c r="D14" i="6"/>
  <c r="B5" i="6"/>
  <c r="D5" i="6" s="1"/>
  <c r="E4" i="6"/>
  <c r="D4" i="6"/>
  <c r="C25" i="6" l="1"/>
  <c r="E25" i="6" s="1"/>
  <c r="C15" i="6"/>
  <c r="C5" i="6"/>
  <c r="F5" i="6" s="1"/>
  <c r="D55" i="5"/>
  <c r="C55" i="5"/>
  <c r="E55" i="5"/>
  <c r="G16" i="6"/>
  <c r="F42" i="5"/>
  <c r="D42" i="5"/>
  <c r="C42" i="5"/>
  <c r="D31" i="5"/>
  <c r="C31" i="5"/>
  <c r="F20" i="5"/>
  <c r="D20" i="5"/>
  <c r="C20" i="5"/>
  <c r="B21" i="5" s="1"/>
  <c r="F9" i="5"/>
  <c r="D9" i="5"/>
  <c r="C9" i="5"/>
  <c r="B10" i="5" s="1"/>
  <c r="D10" i="5" l="1"/>
  <c r="F10" i="5"/>
  <c r="E10" i="5"/>
  <c r="C10" i="5"/>
  <c r="B11" i="5" s="1"/>
  <c r="B32" i="5"/>
  <c r="C32" i="5" s="1"/>
  <c r="B6" i="6"/>
  <c r="D6" i="6" s="1"/>
  <c r="B26" i="6"/>
  <c r="D26" i="6" s="1"/>
  <c r="F25" i="6"/>
  <c r="C26" i="6"/>
  <c r="F26" i="6" s="1"/>
  <c r="B43" i="5"/>
  <c r="C43" i="5" s="1"/>
  <c r="B56" i="5"/>
  <c r="E56" i="5" s="1"/>
  <c r="G6" i="6"/>
  <c r="E5" i="6"/>
  <c r="C6" i="6" s="1"/>
  <c r="F6" i="6" s="1"/>
  <c r="E26" i="6"/>
  <c r="C27" i="6" s="1"/>
  <c r="B27" i="6"/>
  <c r="D27" i="6" s="1"/>
  <c r="B16" i="6"/>
  <c r="D16" i="6" s="1"/>
  <c r="E15" i="6"/>
  <c r="C16" i="6" s="1"/>
  <c r="F15" i="6"/>
  <c r="F43" i="5"/>
  <c r="D21" i="5"/>
  <c r="C21" i="5"/>
  <c r="F21" i="5"/>
  <c r="E21" i="5"/>
  <c r="D5" i="5"/>
  <c r="D6" i="5"/>
  <c r="D4" i="5"/>
  <c r="F27" i="2"/>
  <c r="E27" i="2"/>
  <c r="D27" i="2"/>
  <c r="G27" i="2" s="1"/>
  <c r="F36" i="4"/>
  <c r="E36" i="4"/>
  <c r="F16" i="4"/>
  <c r="D16" i="4" s="1"/>
  <c r="E16" i="4"/>
  <c r="F4" i="4"/>
  <c r="C11" i="5" l="1"/>
  <c r="D11" i="5"/>
  <c r="F11" i="5"/>
  <c r="E11" i="5"/>
  <c r="B44" i="5"/>
  <c r="F44" i="5" s="1"/>
  <c r="G16" i="4"/>
  <c r="J16" i="4"/>
  <c r="D32" i="5"/>
  <c r="B33" i="5" s="1"/>
  <c r="D4" i="4"/>
  <c r="J4" i="4" s="1"/>
  <c r="D43" i="5"/>
  <c r="C56" i="5"/>
  <c r="E43" i="5"/>
  <c r="D56" i="5"/>
  <c r="E32" i="5"/>
  <c r="F32" i="5"/>
  <c r="E6" i="6"/>
  <c r="G7" i="6"/>
  <c r="B7" i="6"/>
  <c r="D7" i="6" s="1"/>
  <c r="G17" i="6"/>
  <c r="E27" i="6"/>
  <c r="C28" i="6" s="1"/>
  <c r="B28" i="6"/>
  <c r="D28" i="6" s="1"/>
  <c r="F27" i="6"/>
  <c r="B17" i="6"/>
  <c r="D17" i="6" s="1"/>
  <c r="C44" i="5"/>
  <c r="B22" i="5"/>
  <c r="C22" i="5" s="1"/>
  <c r="D22" i="5"/>
  <c r="H27" i="2"/>
  <c r="D36" i="4"/>
  <c r="G36" i="4" s="1"/>
  <c r="H36" i="4" s="1"/>
  <c r="H16" i="4"/>
  <c r="G4" i="4" l="1"/>
  <c r="H4" i="4" s="1"/>
  <c r="B5" i="4" s="1"/>
  <c r="E5" i="4" s="1"/>
  <c r="F33" i="5"/>
  <c r="D33" i="5"/>
  <c r="E33" i="5"/>
  <c r="C33" i="5"/>
  <c r="D44" i="5"/>
  <c r="B45" i="5" s="1"/>
  <c r="B23" i="5"/>
  <c r="C28" i="2"/>
  <c r="F28" i="2" s="1"/>
  <c r="B28" i="2"/>
  <c r="E44" i="5"/>
  <c r="B57" i="5"/>
  <c r="B12" i="5"/>
  <c r="C37" i="4"/>
  <c r="F37" i="4" s="1"/>
  <c r="B37" i="4"/>
  <c r="E37" i="4" s="1"/>
  <c r="C17" i="4"/>
  <c r="F17" i="4" s="1"/>
  <c r="B17" i="4"/>
  <c r="E17" i="4" s="1"/>
  <c r="C7" i="6"/>
  <c r="F7" i="6" s="1"/>
  <c r="F16" i="6"/>
  <c r="E16" i="6"/>
  <c r="F28" i="6"/>
  <c r="E28" i="6"/>
  <c r="B34" i="5"/>
  <c r="E34" i="5"/>
  <c r="E22" i="5"/>
  <c r="F22" i="5"/>
  <c r="F23" i="5"/>
  <c r="E23" i="5"/>
  <c r="D23" i="5"/>
  <c r="C23" i="5"/>
  <c r="B24" i="5" s="1"/>
  <c r="C5" i="4" l="1"/>
  <c r="C45" i="5"/>
  <c r="E45" i="5"/>
  <c r="D45" i="5"/>
  <c r="F45" i="5"/>
  <c r="F12" i="5"/>
  <c r="E12" i="5"/>
  <c r="C12" i="5"/>
  <c r="B13" i="5" s="1"/>
  <c r="D12" i="5"/>
  <c r="C34" i="5"/>
  <c r="F34" i="5"/>
  <c r="E57" i="5"/>
  <c r="D57" i="5"/>
  <c r="B58" i="5" s="1"/>
  <c r="C57" i="5"/>
  <c r="E28" i="2"/>
  <c r="D28" i="2"/>
  <c r="F5" i="4"/>
  <c r="D5" i="4" s="1"/>
  <c r="D17" i="4"/>
  <c r="B8" i="6"/>
  <c r="D8" i="6" s="1"/>
  <c r="G8" i="6"/>
  <c r="E7" i="6"/>
  <c r="C8" i="6" s="1"/>
  <c r="F8" i="6" s="1"/>
  <c r="C17" i="6"/>
  <c r="E17" i="6" s="1"/>
  <c r="D34" i="5"/>
  <c r="E24" i="5"/>
  <c r="D24" i="5"/>
  <c r="C24" i="5"/>
  <c r="B25" i="5" s="1"/>
  <c r="F24" i="5"/>
  <c r="D37" i="4"/>
  <c r="D58" i="5" l="1"/>
  <c r="C58" i="5"/>
  <c r="E58" i="5"/>
  <c r="B59" i="5"/>
  <c r="B46" i="5"/>
  <c r="I28" i="2"/>
  <c r="G28" i="2"/>
  <c r="H28" i="2" s="1"/>
  <c r="F13" i="5"/>
  <c r="E13" i="5"/>
  <c r="C13" i="5"/>
  <c r="D13" i="5"/>
  <c r="B14" i="5" s="1"/>
  <c r="B35" i="5"/>
  <c r="F35" i="5" s="1"/>
  <c r="J5" i="4"/>
  <c r="I5" i="4"/>
  <c r="G5" i="4"/>
  <c r="H5" i="4" s="1"/>
  <c r="G17" i="4"/>
  <c r="H17" i="4" s="1"/>
  <c r="J17" i="4"/>
  <c r="I17" i="4"/>
  <c r="B9" i="6"/>
  <c r="D9" i="6" s="1"/>
  <c r="G9" i="6"/>
  <c r="E8" i="6"/>
  <c r="C9" i="6" s="1"/>
  <c r="F17" i="6"/>
  <c r="C18" i="6"/>
  <c r="G19" i="6" s="1"/>
  <c r="B18" i="6"/>
  <c r="D18" i="6" s="1"/>
  <c r="G18" i="6"/>
  <c r="E59" i="5"/>
  <c r="D35" i="5"/>
  <c r="D25" i="5"/>
  <c r="C25" i="5"/>
  <c r="B26" i="5" s="1"/>
  <c r="F25" i="5"/>
  <c r="E25" i="5"/>
  <c r="G37" i="4"/>
  <c r="H37" i="4" s="1"/>
  <c r="I37" i="4"/>
  <c r="F9" i="6" l="1"/>
  <c r="B10" i="6"/>
  <c r="D10" i="6" s="1"/>
  <c r="C59" i="5"/>
  <c r="B60" i="5" s="1"/>
  <c r="D59" i="5"/>
  <c r="C35" i="5"/>
  <c r="B36" i="5" s="1"/>
  <c r="F36" i="5" s="1"/>
  <c r="E35" i="5"/>
  <c r="E46" i="5"/>
  <c r="F46" i="5"/>
  <c r="D46" i="5"/>
  <c r="C46" i="5"/>
  <c r="B47" i="5" s="1"/>
  <c r="F14" i="5"/>
  <c r="E14" i="5"/>
  <c r="D14" i="5"/>
  <c r="C14" i="5"/>
  <c r="B15" i="5" s="1"/>
  <c r="B29" i="2"/>
  <c r="C29" i="2"/>
  <c r="F29" i="2" s="1"/>
  <c r="C18" i="4"/>
  <c r="F18" i="4" s="1"/>
  <c r="B18" i="4"/>
  <c r="E18" i="4" s="1"/>
  <c r="C38" i="4"/>
  <c r="F38" i="4" s="1"/>
  <c r="B38" i="4"/>
  <c r="E38" i="4" s="1"/>
  <c r="C6" i="4"/>
  <c r="B6" i="4"/>
  <c r="E6" i="4" s="1"/>
  <c r="B19" i="6"/>
  <c r="D19" i="6" s="1"/>
  <c r="E9" i="6"/>
  <c r="C10" i="6" s="1"/>
  <c r="G10" i="6"/>
  <c r="E18" i="6"/>
  <c r="C19" i="6" s="1"/>
  <c r="E19" i="6" s="1"/>
  <c r="F18" i="6"/>
  <c r="C36" i="5"/>
  <c r="B37" i="5" s="1"/>
  <c r="F37" i="5" s="1"/>
  <c r="E36" i="5"/>
  <c r="D36" i="5"/>
  <c r="C26" i="5"/>
  <c r="F26" i="5"/>
  <c r="E26" i="5"/>
  <c r="D26" i="5"/>
  <c r="B27" i="5" s="1"/>
  <c r="B6" i="3"/>
  <c r="F15" i="5" l="1"/>
  <c r="E15" i="5"/>
  <c r="C15" i="5"/>
  <c r="D15" i="5"/>
  <c r="B16" i="5" s="1"/>
  <c r="E47" i="5"/>
  <c r="F47" i="5"/>
  <c r="D47" i="5"/>
  <c r="C47" i="5"/>
  <c r="B48" i="5" s="1"/>
  <c r="E48" i="5" s="1"/>
  <c r="B11" i="6"/>
  <c r="D11" i="6" s="1"/>
  <c r="F10" i="6"/>
  <c r="C60" i="5"/>
  <c r="B61" i="5" s="1"/>
  <c r="E60" i="5"/>
  <c r="D60" i="5"/>
  <c r="D18" i="4"/>
  <c r="I18" i="4" s="1"/>
  <c r="E29" i="2"/>
  <c r="D29" i="2"/>
  <c r="D38" i="4"/>
  <c r="G38" i="4" s="1"/>
  <c r="H38" i="4" s="1"/>
  <c r="C39" i="4" s="1"/>
  <c r="F39" i="4" s="1"/>
  <c r="F6" i="4"/>
  <c r="D6" i="4" s="1"/>
  <c r="J18" i="4"/>
  <c r="G18" i="4"/>
  <c r="H18" i="4" s="1"/>
  <c r="G11" i="6"/>
  <c r="E10" i="6"/>
  <c r="C11" i="6" s="1"/>
  <c r="F11" i="6" s="1"/>
  <c r="F19" i="6"/>
  <c r="B20" i="6"/>
  <c r="D20" i="6" s="1"/>
  <c r="C20" i="6"/>
  <c r="G20" i="6"/>
  <c r="C37" i="5"/>
  <c r="E37" i="5"/>
  <c r="D37" i="5"/>
  <c r="F27" i="5"/>
  <c r="E27" i="5"/>
  <c r="D27" i="5"/>
  <c r="C27" i="5"/>
  <c r="B7" i="3"/>
  <c r="F16" i="5" l="1"/>
  <c r="E16" i="5"/>
  <c r="C16" i="5"/>
  <c r="D16" i="5"/>
  <c r="D61" i="5"/>
  <c r="C61" i="5"/>
  <c r="E61" i="5"/>
  <c r="H29" i="2"/>
  <c r="B38" i="5"/>
  <c r="E38" i="5" s="1"/>
  <c r="F48" i="5"/>
  <c r="C48" i="5"/>
  <c r="D48" i="5"/>
  <c r="B49" i="5" s="1"/>
  <c r="C49" i="5" s="1"/>
  <c r="I29" i="2"/>
  <c r="G29" i="2"/>
  <c r="B39" i="4"/>
  <c r="E39" i="4" s="1"/>
  <c r="I6" i="4"/>
  <c r="G6" i="4"/>
  <c r="H6" i="4" s="1"/>
  <c r="J6" i="4"/>
  <c r="I38" i="4"/>
  <c r="B19" i="4"/>
  <c r="E19" i="4" s="1"/>
  <c r="C19" i="4"/>
  <c r="F19" i="4" s="1"/>
  <c r="E20" i="6"/>
  <c r="F20" i="6"/>
  <c r="E11" i="6"/>
  <c r="D49" i="5"/>
  <c r="C38" i="5"/>
  <c r="B28" i="5"/>
  <c r="D28" i="5" s="1"/>
  <c r="E28" i="5"/>
  <c r="F8" i="2"/>
  <c r="E8" i="2"/>
  <c r="D8" i="2"/>
  <c r="F4" i="2"/>
  <c r="E4" i="2"/>
  <c r="D4" i="2"/>
  <c r="G4" i="2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8" i="1"/>
  <c r="D12" i="1"/>
  <c r="C11" i="1"/>
  <c r="D11" i="1" s="1"/>
  <c r="C10" i="1"/>
  <c r="D10" i="1" s="1"/>
  <c r="D5" i="1"/>
  <c r="E49" i="5" l="1"/>
  <c r="F28" i="5"/>
  <c r="B30" i="2"/>
  <c r="E30" i="2" s="1"/>
  <c r="C30" i="2"/>
  <c r="F38" i="5"/>
  <c r="D38" i="5"/>
  <c r="B39" i="5" s="1"/>
  <c r="C28" i="5"/>
  <c r="F49" i="5"/>
  <c r="D39" i="4"/>
  <c r="G8" i="2"/>
  <c r="H8" i="2" s="1"/>
  <c r="J8" i="2"/>
  <c r="J4" i="2"/>
  <c r="B17" i="5"/>
  <c r="D19" i="4"/>
  <c r="C7" i="4"/>
  <c r="F7" i="4" s="1"/>
  <c r="B7" i="4"/>
  <c r="E7" i="4" s="1"/>
  <c r="B50" i="5"/>
  <c r="C3" i="1"/>
  <c r="D3" i="1" s="1"/>
  <c r="D6" i="1" s="1"/>
  <c r="C4" i="1"/>
  <c r="D4" i="1" s="1"/>
  <c r="H4" i="2"/>
  <c r="D13" i="1"/>
  <c r="C9" i="2" l="1"/>
  <c r="F9" i="2" s="1"/>
  <c r="B9" i="2"/>
  <c r="E39" i="5"/>
  <c r="F39" i="5"/>
  <c r="D39" i="5"/>
  <c r="C39" i="5"/>
  <c r="D30" i="2"/>
  <c r="F30" i="2"/>
  <c r="F17" i="5"/>
  <c r="E17" i="5"/>
  <c r="D17" i="5"/>
  <c r="C17" i="5"/>
  <c r="I39" i="4"/>
  <c r="G39" i="4"/>
  <c r="H39" i="4" s="1"/>
  <c r="J19" i="4"/>
  <c r="G19" i="4"/>
  <c r="H19" i="4" s="1"/>
  <c r="I19" i="4"/>
  <c r="D7" i="4"/>
  <c r="E50" i="5"/>
  <c r="D50" i="5"/>
  <c r="C50" i="5"/>
  <c r="F50" i="5"/>
  <c r="E9" i="2"/>
  <c r="D9" i="2"/>
  <c r="J9" i="2" s="1"/>
  <c r="I30" i="2" l="1"/>
  <c r="G30" i="2"/>
  <c r="H30" i="2" s="1"/>
  <c r="C40" i="4"/>
  <c r="B40" i="4"/>
  <c r="E40" i="4" s="1"/>
  <c r="I7" i="4"/>
  <c r="J7" i="4"/>
  <c r="G7" i="4"/>
  <c r="H7" i="4" s="1"/>
  <c r="C20" i="4"/>
  <c r="F20" i="4" s="1"/>
  <c r="B20" i="4"/>
  <c r="E20" i="4" s="1"/>
  <c r="G9" i="2"/>
  <c r="H9" i="2" s="1"/>
  <c r="I9" i="2"/>
  <c r="C10" i="2" l="1"/>
  <c r="F10" i="2" s="1"/>
  <c r="B10" i="2"/>
  <c r="F40" i="4"/>
  <c r="D40" i="4" s="1"/>
  <c r="C31" i="2"/>
  <c r="F31" i="2" s="1"/>
  <c r="B31" i="2"/>
  <c r="D20" i="4"/>
  <c r="B8" i="4"/>
  <c r="E8" i="4" s="1"/>
  <c r="C8" i="4"/>
  <c r="F8" i="4" s="1"/>
  <c r="D8" i="4" s="1"/>
  <c r="D10" i="2"/>
  <c r="J10" i="2" s="1"/>
  <c r="E10" i="2"/>
  <c r="I40" i="4" l="1"/>
  <c r="G40" i="4"/>
  <c r="H40" i="4" s="1"/>
  <c r="E31" i="2"/>
  <c r="D31" i="2"/>
  <c r="I20" i="4"/>
  <c r="G20" i="4"/>
  <c r="H20" i="4" s="1"/>
  <c r="J20" i="4"/>
  <c r="I8" i="4"/>
  <c r="J8" i="4"/>
  <c r="G8" i="4"/>
  <c r="H8" i="4" s="1"/>
  <c r="G10" i="2"/>
  <c r="H10" i="2" s="1"/>
  <c r="I10" i="2"/>
  <c r="I31" i="2" l="1"/>
  <c r="G31" i="2"/>
  <c r="H31" i="2" s="1"/>
  <c r="C9" i="4"/>
  <c r="F9" i="4" s="1"/>
  <c r="B9" i="4"/>
  <c r="E9" i="4" s="1"/>
  <c r="B21" i="4"/>
  <c r="E21" i="4" s="1"/>
  <c r="C21" i="4"/>
  <c r="C11" i="2"/>
  <c r="F11" i="2" s="1"/>
  <c r="B11" i="2"/>
  <c r="D9" i="4" l="1"/>
  <c r="G9" i="4" s="1"/>
  <c r="H9" i="4" s="1"/>
  <c r="B32" i="2"/>
  <c r="C32" i="2"/>
  <c r="F32" i="2" s="1"/>
  <c r="F21" i="4"/>
  <c r="D21" i="4" s="1"/>
  <c r="D11" i="2"/>
  <c r="J11" i="2" s="1"/>
  <c r="E11" i="2"/>
  <c r="J9" i="4" l="1"/>
  <c r="I9" i="4"/>
  <c r="E32" i="2"/>
  <c r="D32" i="2"/>
  <c r="I21" i="4"/>
  <c r="J21" i="4"/>
  <c r="G21" i="4"/>
  <c r="H21" i="4" s="1"/>
  <c r="C10" i="4"/>
  <c r="F10" i="4" s="1"/>
  <c r="B10" i="4"/>
  <c r="E10" i="4" s="1"/>
  <c r="G11" i="2"/>
  <c r="H11" i="2" s="1"/>
  <c r="I11" i="2"/>
  <c r="D10" i="4" l="1"/>
  <c r="I10" i="4" s="1"/>
  <c r="G32" i="2"/>
  <c r="H32" i="2" s="1"/>
  <c r="I32" i="2"/>
  <c r="B22" i="4"/>
  <c r="E22" i="4" s="1"/>
  <c r="C22" i="4"/>
  <c r="F22" i="4" s="1"/>
  <c r="C12" i="2"/>
  <c r="F12" i="2" s="1"/>
  <c r="B12" i="2"/>
  <c r="J10" i="4" l="1"/>
  <c r="G10" i="4"/>
  <c r="H10" i="4" s="1"/>
  <c r="C11" i="4" s="1"/>
  <c r="F11" i="4" s="1"/>
  <c r="C33" i="2"/>
  <c r="B33" i="2"/>
  <c r="E33" i="2" s="1"/>
  <c r="D22" i="4"/>
  <c r="D12" i="2"/>
  <c r="J12" i="2" s="1"/>
  <c r="E12" i="2"/>
  <c r="B11" i="4" l="1"/>
  <c r="E11" i="4" s="1"/>
  <c r="D33" i="2"/>
  <c r="F33" i="2"/>
  <c r="J22" i="4"/>
  <c r="I22" i="4"/>
  <c r="G22" i="4"/>
  <c r="H22" i="4" s="1"/>
  <c r="G12" i="2"/>
  <c r="H12" i="2" s="1"/>
  <c r="I12" i="2"/>
  <c r="D11" i="4" l="1"/>
  <c r="I33" i="2"/>
  <c r="G33" i="2"/>
  <c r="H33" i="2" s="1"/>
  <c r="B23" i="4"/>
  <c r="E23" i="4" s="1"/>
  <c r="C23" i="4"/>
  <c r="F23" i="4" s="1"/>
  <c r="D23" i="4" s="1"/>
  <c r="C13" i="2"/>
  <c r="F13" i="2" s="1"/>
  <c r="B13" i="2"/>
  <c r="G11" i="4" l="1"/>
  <c r="H11" i="4" s="1"/>
  <c r="I11" i="4"/>
  <c r="J11" i="4"/>
  <c r="B34" i="2"/>
  <c r="C34" i="2"/>
  <c r="F34" i="2" s="1"/>
  <c r="G23" i="4"/>
  <c r="H23" i="4" s="1"/>
  <c r="I23" i="4"/>
  <c r="J23" i="4"/>
  <c r="D13" i="2"/>
  <c r="J13" i="2" s="1"/>
  <c r="E13" i="2"/>
  <c r="C12" i="4" l="1"/>
  <c r="F12" i="4" s="1"/>
  <c r="D12" i="4" s="1"/>
  <c r="G12" i="4" s="1"/>
  <c r="H12" i="4" s="1"/>
  <c r="B12" i="4"/>
  <c r="E12" i="4" s="1"/>
  <c r="E34" i="2"/>
  <c r="D34" i="2"/>
  <c r="C24" i="4"/>
  <c r="F24" i="4" s="1"/>
  <c r="D24" i="4" s="1"/>
  <c r="B24" i="4"/>
  <c r="E24" i="4" s="1"/>
  <c r="I13" i="2"/>
  <c r="G13" i="2"/>
  <c r="H13" i="2" s="1"/>
  <c r="J12" i="4" l="1"/>
  <c r="I12" i="4"/>
  <c r="I34" i="2"/>
  <c r="G34" i="2"/>
  <c r="H34" i="2" s="1"/>
  <c r="J24" i="4"/>
  <c r="G24" i="4"/>
  <c r="H24" i="4" s="1"/>
  <c r="I24" i="4"/>
  <c r="C14" i="2"/>
  <c r="F14" i="2" s="1"/>
  <c r="B14" i="2"/>
  <c r="B35" i="2" l="1"/>
  <c r="C35" i="2"/>
  <c r="F35" i="2" s="1"/>
  <c r="C25" i="4"/>
  <c r="F25" i="4" s="1"/>
  <c r="B25" i="4"/>
  <c r="E25" i="4" s="1"/>
  <c r="E14" i="2"/>
  <c r="D14" i="2"/>
  <c r="J14" i="2" s="1"/>
  <c r="D25" i="4" l="1"/>
  <c r="E35" i="2"/>
  <c r="D35" i="2"/>
  <c r="G25" i="4"/>
  <c r="H25" i="4" s="1"/>
  <c r="J25" i="4"/>
  <c r="I25" i="4"/>
  <c r="I14" i="2"/>
  <c r="G14" i="2"/>
  <c r="H14" i="2" s="1"/>
  <c r="I35" i="2" l="1"/>
  <c r="G35" i="2"/>
  <c r="H35" i="2" s="1"/>
  <c r="C26" i="4"/>
  <c r="B26" i="4"/>
  <c r="E26" i="4" s="1"/>
  <c r="C15" i="2"/>
  <c r="F15" i="2" s="1"/>
  <c r="B15" i="2"/>
  <c r="B36" i="2" l="1"/>
  <c r="E36" i="2" s="1"/>
  <c r="C36" i="2"/>
  <c r="F26" i="4"/>
  <c r="D26" i="4" s="1"/>
  <c r="E15" i="2"/>
  <c r="D15" i="2"/>
  <c r="J15" i="2" s="1"/>
  <c r="D36" i="2" l="1"/>
  <c r="F36" i="2"/>
  <c r="G26" i="4"/>
  <c r="H26" i="4" s="1"/>
  <c r="J26" i="4"/>
  <c r="I26" i="4"/>
  <c r="I15" i="2"/>
  <c r="G15" i="2"/>
  <c r="H15" i="2" s="1"/>
  <c r="I36" i="2" l="1"/>
  <c r="G36" i="2"/>
  <c r="H36" i="2" s="1"/>
  <c r="C27" i="4"/>
  <c r="F27" i="4" s="1"/>
  <c r="B27" i="4"/>
  <c r="E27" i="4" s="1"/>
  <c r="C16" i="2"/>
  <c r="F16" i="2" s="1"/>
  <c r="B16" i="2"/>
  <c r="B37" i="2" l="1"/>
  <c r="E37" i="2" s="1"/>
  <c r="C37" i="2"/>
  <c r="D27" i="4"/>
  <c r="G27" i="4" s="1"/>
  <c r="H27" i="4" s="1"/>
  <c r="I27" i="4"/>
  <c r="D16" i="2"/>
  <c r="J16" i="2" s="1"/>
  <c r="E16" i="2"/>
  <c r="J27" i="4" l="1"/>
  <c r="D37" i="2"/>
  <c r="F37" i="2"/>
  <c r="C28" i="4"/>
  <c r="F28" i="4" s="1"/>
  <c r="D28" i="4" s="1"/>
  <c r="B28" i="4"/>
  <c r="E28" i="4" s="1"/>
  <c r="I16" i="2"/>
  <c r="G16" i="2"/>
  <c r="H16" i="2" s="1"/>
  <c r="I37" i="2" l="1"/>
  <c r="G37" i="2"/>
  <c r="H37" i="2" s="1"/>
  <c r="I28" i="4"/>
  <c r="J28" i="4"/>
  <c r="G28" i="4"/>
  <c r="H28" i="4" s="1"/>
  <c r="C17" i="2"/>
  <c r="F17" i="2" s="1"/>
  <c r="B17" i="2"/>
  <c r="B38" i="2" l="1"/>
  <c r="E38" i="2" s="1"/>
  <c r="C38" i="2"/>
  <c r="C29" i="4"/>
  <c r="F29" i="4" s="1"/>
  <c r="B29" i="4"/>
  <c r="E29" i="4" s="1"/>
  <c r="E17" i="2"/>
  <c r="D17" i="2"/>
  <c r="J17" i="2" s="1"/>
  <c r="D38" i="2" l="1"/>
  <c r="F38" i="2"/>
  <c r="D29" i="4"/>
  <c r="I17" i="2"/>
  <c r="G17" i="2"/>
  <c r="H17" i="2" s="1"/>
  <c r="I38" i="2" l="1"/>
  <c r="G38" i="2"/>
  <c r="H38" i="2" s="1"/>
  <c r="I29" i="4"/>
  <c r="G29" i="4"/>
  <c r="H29" i="4" s="1"/>
  <c r="J29" i="4"/>
  <c r="C18" i="2"/>
  <c r="F18" i="2" s="1"/>
  <c r="B18" i="2"/>
  <c r="B39" i="2" l="1"/>
  <c r="E39" i="2" s="1"/>
  <c r="C39" i="2"/>
  <c r="B30" i="4"/>
  <c r="E30" i="4" s="1"/>
  <c r="C30" i="4"/>
  <c r="F30" i="4" s="1"/>
  <c r="D30" i="4" s="1"/>
  <c r="D18" i="2"/>
  <c r="J18" i="2" s="1"/>
  <c r="E18" i="2"/>
  <c r="D39" i="2" l="1"/>
  <c r="F39" i="2"/>
  <c r="I30" i="4"/>
  <c r="J30" i="4"/>
  <c r="G30" i="4"/>
  <c r="H30" i="4" s="1"/>
  <c r="I18" i="2"/>
  <c r="G18" i="2"/>
  <c r="H18" i="2" s="1"/>
  <c r="I39" i="2" l="1"/>
  <c r="G39" i="2"/>
  <c r="H39" i="2" s="1"/>
  <c r="B31" i="4"/>
  <c r="E31" i="4" s="1"/>
  <c r="C31" i="4"/>
  <c r="F31" i="4" s="1"/>
  <c r="D31" i="4" s="1"/>
  <c r="C19" i="2"/>
  <c r="F19" i="2" s="1"/>
  <c r="B19" i="2"/>
  <c r="B40" i="2" l="1"/>
  <c r="E40" i="2" s="1"/>
  <c r="C40" i="2"/>
  <c r="G31" i="4"/>
  <c r="H31" i="4" s="1"/>
  <c r="I31" i="4"/>
  <c r="J31" i="4"/>
  <c r="E19" i="2"/>
  <c r="D19" i="2"/>
  <c r="J19" i="2" s="1"/>
  <c r="D40" i="2" l="1"/>
  <c r="F40" i="2"/>
  <c r="G19" i="2"/>
  <c r="H19" i="2" s="1"/>
  <c r="I19" i="2"/>
  <c r="I40" i="2" l="1"/>
  <c r="G40" i="2"/>
  <c r="H40" i="2" s="1"/>
  <c r="C20" i="2"/>
  <c r="F20" i="2" s="1"/>
  <c r="B20" i="2"/>
  <c r="B41" i="2" l="1"/>
  <c r="E41" i="2" s="1"/>
  <c r="C41" i="2"/>
  <c r="D20" i="2"/>
  <c r="J20" i="2" s="1"/>
  <c r="E20" i="2"/>
  <c r="D41" i="2" l="1"/>
  <c r="F41" i="2"/>
  <c r="I20" i="2"/>
  <c r="G20" i="2"/>
  <c r="H20" i="2" s="1"/>
  <c r="I41" i="2" l="1"/>
  <c r="G41" i="2"/>
  <c r="H41" i="2" s="1"/>
  <c r="C21" i="2"/>
  <c r="F21" i="2" s="1"/>
  <c r="B21" i="2"/>
  <c r="C42" i="2" l="1"/>
  <c r="F42" i="2" s="1"/>
  <c r="B42" i="2"/>
  <c r="E21" i="2"/>
  <c r="D21" i="2"/>
  <c r="J21" i="2" s="1"/>
  <c r="E42" i="2" l="1"/>
  <c r="D42" i="2"/>
  <c r="G21" i="2"/>
  <c r="H21" i="2" s="1"/>
  <c r="I21" i="2"/>
  <c r="I42" i="2" l="1"/>
  <c r="G42" i="2"/>
  <c r="H42" i="2" s="1"/>
  <c r="C22" i="2"/>
  <c r="F22" i="2" s="1"/>
  <c r="B22" i="2"/>
  <c r="D22" i="2" l="1"/>
  <c r="J22" i="2" s="1"/>
  <c r="E22" i="2"/>
  <c r="I22" i="2" l="1"/>
  <c r="G22" i="2"/>
  <c r="H22" i="2" s="1"/>
  <c r="C23" i="2" l="1"/>
  <c r="F23" i="2" s="1"/>
  <c r="B23" i="2"/>
  <c r="D23" i="2" l="1"/>
  <c r="J23" i="2" s="1"/>
  <c r="E23" i="2"/>
  <c r="G23" i="2" l="1"/>
  <c r="H23" i="2" s="1"/>
  <c r="I23" i="2"/>
</calcChain>
</file>

<file path=xl/sharedStrings.xml><?xml version="1.0" encoding="utf-8"?>
<sst xmlns="http://schemas.openxmlformats.org/spreadsheetml/2006/main" count="240" uniqueCount="67">
  <si>
    <t>Factors</t>
  </si>
  <si>
    <t>Root</t>
  </si>
  <si>
    <t>x</t>
  </si>
  <si>
    <t>Final Calculation</t>
  </si>
  <si>
    <t>Sum</t>
  </si>
  <si>
    <t>http://www.mathgoodies.com/calculators/quadratic_equations.html</t>
  </si>
  <si>
    <r>
      <t>x</t>
    </r>
    <r>
      <rPr>
        <b/>
        <vertAlign val="superscript"/>
        <sz val="11"/>
        <color theme="0"/>
        <rFont val="Calibri"/>
        <family val="2"/>
        <scheme val="minor"/>
      </rPr>
      <t>2</t>
    </r>
  </si>
  <si>
    <t>Quadratic Equations Calculator was used via the Link</t>
  </si>
  <si>
    <t>Equation</t>
  </si>
  <si>
    <r>
      <t>.</t>
    </r>
    <r>
      <rPr>
        <b/>
        <sz val="11"/>
        <color rgb="FFFF0000"/>
        <rFont val="Calibri"/>
        <family val="2"/>
        <scheme val="minor"/>
      </rPr>
      <t>-10</t>
    </r>
    <r>
      <rPr>
        <b/>
        <sz val="11"/>
        <color theme="3"/>
        <rFont val="Calibri"/>
        <family val="2"/>
        <scheme val="minor"/>
      </rPr>
      <t xml:space="preserve"> x</t>
    </r>
    <r>
      <rPr>
        <b/>
        <vertAlign val="superscript"/>
        <sz val="11"/>
        <color theme="3"/>
        <rFont val="Calibri"/>
        <family val="2"/>
        <scheme val="minor"/>
      </rPr>
      <t>2</t>
    </r>
    <r>
      <rPr>
        <b/>
        <sz val="11"/>
        <color rgb="FFFF0000"/>
        <rFont val="Calibri"/>
        <family val="2"/>
        <scheme val="minor"/>
      </rPr>
      <t xml:space="preserve"> + 200</t>
    </r>
    <r>
      <rPr>
        <b/>
        <sz val="11"/>
        <color theme="3"/>
        <rFont val="Calibri"/>
        <family val="2"/>
        <scheme val="minor"/>
      </rPr>
      <t xml:space="preserve"> x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+ 210</t>
    </r>
  </si>
  <si>
    <t>Roots using Bisection Method</t>
  </si>
  <si>
    <t>Xl</t>
  </si>
  <si>
    <t>Xu</t>
  </si>
  <si>
    <t>Xr</t>
  </si>
  <si>
    <t>f(xl)</t>
  </si>
  <si>
    <t>f(xr)</t>
  </si>
  <si>
    <t>f(xu)</t>
  </si>
  <si>
    <t>f(xl)*f(xr)</t>
  </si>
  <si>
    <t>Approximate Error %</t>
  </si>
  <si>
    <t>Exact Error %</t>
  </si>
  <si>
    <t>Graph of the Function within the range</t>
  </si>
  <si>
    <t>f(x)</t>
  </si>
  <si>
    <r>
      <t>.</t>
    </r>
    <r>
      <rPr>
        <b/>
        <sz val="14"/>
        <color rgb="FFFF0000"/>
        <rFont val="Calibri"/>
        <family val="2"/>
        <scheme val="minor"/>
      </rPr>
      <t>-10</t>
    </r>
    <r>
      <rPr>
        <b/>
        <sz val="14"/>
        <color theme="3"/>
        <rFont val="Calibri"/>
        <family val="2"/>
        <scheme val="minor"/>
      </rPr>
      <t xml:space="preserve"> x</t>
    </r>
    <r>
      <rPr>
        <b/>
        <vertAlign val="superscript"/>
        <sz val="14"/>
        <color theme="3"/>
        <rFont val="Calibri"/>
        <family val="2"/>
        <scheme val="minor"/>
      </rPr>
      <t>2</t>
    </r>
    <r>
      <rPr>
        <b/>
        <sz val="14"/>
        <color rgb="FFFF0000"/>
        <rFont val="Calibri"/>
        <family val="2"/>
        <scheme val="minor"/>
      </rPr>
      <t xml:space="preserve"> + 200</t>
    </r>
    <r>
      <rPr>
        <b/>
        <sz val="14"/>
        <color theme="3"/>
        <rFont val="Calibri"/>
        <family val="2"/>
        <scheme val="minor"/>
      </rPr>
      <t xml:space="preserve"> x</t>
    </r>
    <r>
      <rPr>
        <b/>
        <sz val="14"/>
        <color theme="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+ 210</t>
    </r>
  </si>
  <si>
    <t>/</t>
  </si>
  <si>
    <t>Exact Solution</t>
  </si>
  <si>
    <t>($H$3)</t>
  </si>
  <si>
    <t>Finding Roots using Built in Function</t>
  </si>
  <si>
    <r>
      <t>.-10 x</t>
    </r>
    <r>
      <rPr>
        <b/>
        <vertAlign val="superscript"/>
        <sz val="16"/>
        <rFont val="Calibri"/>
        <family val="2"/>
        <scheme val="minor"/>
      </rPr>
      <t>2</t>
    </r>
    <r>
      <rPr>
        <b/>
        <sz val="16"/>
        <rFont val="Calibri"/>
        <family val="2"/>
        <scheme val="minor"/>
      </rPr>
      <t xml:space="preserve"> + 200 x + 210</t>
    </r>
  </si>
  <si>
    <t>What is analysis</t>
  </si>
  <si>
    <t>Goal Seek</t>
  </si>
  <si>
    <t>Solution Using</t>
  </si>
  <si>
    <t>Solver</t>
  </si>
  <si>
    <t>Roots using False Position Method</t>
  </si>
  <si>
    <t>i</t>
  </si>
  <si>
    <t>All the Excel File was prepared by Dr. Harimi Djamila</t>
  </si>
  <si>
    <t>harimidjamila@gmail.com</t>
  </si>
  <si>
    <t xml:space="preserve">Roots </t>
  </si>
  <si>
    <t xml:space="preserve">Version </t>
  </si>
  <si>
    <t>Date</t>
  </si>
  <si>
    <t>Numerical Methods</t>
  </si>
  <si>
    <t>Bisection</t>
  </si>
  <si>
    <t>False Position</t>
  </si>
  <si>
    <t>Newton-Raphson</t>
  </si>
  <si>
    <t>Secant Method</t>
  </si>
  <si>
    <t>Variable</t>
  </si>
  <si>
    <t>Variable Function Power</t>
  </si>
  <si>
    <t>Function Factors</t>
  </si>
  <si>
    <t xml:space="preserve"> Derivative Function Factors</t>
  </si>
  <si>
    <t>xi</t>
  </si>
  <si>
    <t>f(xi)</t>
  </si>
  <si>
    <t>f"(xi)</t>
  </si>
  <si>
    <t>Jumping to different root</t>
  </si>
  <si>
    <t>[-11, 22]</t>
  </si>
  <si>
    <t>f'(xi)</t>
  </si>
  <si>
    <r>
      <rPr>
        <b/>
        <sz val="16"/>
        <color rgb="FFFF0000"/>
        <rFont val="Calibri"/>
        <family val="2"/>
        <scheme val="minor"/>
      </rPr>
      <t>Dr. Harimi Djamila</t>
    </r>
    <r>
      <rPr>
        <sz val="16"/>
        <color rgb="FFFF0000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is a Senior Lecturer at the Universiti Malaysia Sabah</t>
    </r>
  </si>
  <si>
    <r>
      <t>.</t>
    </r>
    <r>
      <rPr>
        <b/>
        <sz val="16"/>
        <color rgb="FFFF0000"/>
        <rFont val="Calibri"/>
        <family val="2"/>
        <scheme val="minor"/>
      </rPr>
      <t>-10</t>
    </r>
    <r>
      <rPr>
        <b/>
        <sz val="16"/>
        <color theme="3"/>
        <rFont val="Calibri"/>
        <family val="2"/>
        <scheme val="minor"/>
      </rPr>
      <t xml:space="preserve"> x</t>
    </r>
    <r>
      <rPr>
        <b/>
        <vertAlign val="superscript"/>
        <sz val="16"/>
        <color theme="3"/>
        <rFont val="Calibri"/>
        <family val="2"/>
        <scheme val="minor"/>
      </rPr>
      <t>2</t>
    </r>
    <r>
      <rPr>
        <b/>
        <sz val="16"/>
        <color rgb="FFFF0000"/>
        <rFont val="Calibri"/>
        <family val="2"/>
        <scheme val="minor"/>
      </rPr>
      <t xml:space="preserve"> + 200</t>
    </r>
    <r>
      <rPr>
        <b/>
        <sz val="16"/>
        <color theme="3"/>
        <rFont val="Calibri"/>
        <family val="2"/>
        <scheme val="minor"/>
      </rPr>
      <t xml:space="preserve"> x</t>
    </r>
    <r>
      <rPr>
        <b/>
        <sz val="16"/>
        <color theme="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+ 210</t>
    </r>
  </si>
  <si>
    <t>xi-1</t>
  </si>
  <si>
    <t>f(xi-1)</t>
  </si>
  <si>
    <t>Harimi Djamila. 8-10 August 2017. Excel Spreadsheet in Teaching Numerical Methods. 1st International Conference on Applied &amp; Industrial Mathematics and Statistics 2017
(ICoAIMS 2017)</t>
  </si>
  <si>
    <t>x*x - x - 2</t>
  </si>
  <si>
    <t>x1</t>
  </si>
  <si>
    <t>x2</t>
  </si>
  <si>
    <t>x0</t>
  </si>
  <si>
    <t>f(x1)</t>
  </si>
  <si>
    <t>f(x2)</t>
  </si>
  <si>
    <t>f(x0)</t>
  </si>
  <si>
    <t>f(x1)*f(x2)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</si>
</sst>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vertAlign val="superscript"/>
      <sz val="14"/>
      <color theme="3"/>
      <name val="Calibri"/>
      <family val="2"/>
      <scheme val="minor"/>
    </font>
    <font>
      <sz val="18"/>
      <name val="Calibri"/>
      <family val="2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vertAlign val="superscript"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vertAlign val="superscript"/>
      <sz val="16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1" xfId="0" applyBorder="1"/>
    <xf numFmtId="0" fontId="2" fillId="3" borderId="5" xfId="0" applyFont="1" applyFill="1" applyBorder="1"/>
    <xf numFmtId="0" fontId="0" fillId="3" borderId="3" xfId="0" applyFill="1" applyBorder="1"/>
    <xf numFmtId="0" fontId="5" fillId="0" borderId="0" xfId="1" applyAlignment="1">
      <alignment horizontal="justify" vertical="center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2" fillId="4" borderId="1" xfId="0" applyFont="1" applyFill="1" applyBorder="1" applyAlignment="1">
      <alignment horizontal="left"/>
    </xf>
    <xf numFmtId="0" fontId="0" fillId="4" borderId="0" xfId="0" applyFill="1"/>
    <xf numFmtId="0" fontId="4" fillId="5" borderId="5" xfId="0" applyFont="1" applyFill="1" applyBorder="1"/>
    <xf numFmtId="0" fontId="2" fillId="4" borderId="6" xfId="0" applyFont="1" applyFill="1" applyBorder="1" applyAlignment="1">
      <alignment horizontal="left"/>
    </xf>
    <xf numFmtId="0" fontId="0" fillId="4" borderId="7" xfId="0" applyFill="1" applyBorder="1"/>
    <xf numFmtId="0" fontId="0" fillId="4" borderId="8" xfId="0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3" borderId="12" xfId="0" applyFill="1" applyBorder="1"/>
    <xf numFmtId="0" fontId="8" fillId="6" borderId="1" xfId="0" applyFont="1" applyFill="1" applyBorder="1"/>
    <xf numFmtId="0" fontId="12" fillId="0" borderId="0" xfId="0" applyFont="1"/>
    <xf numFmtId="0" fontId="12" fillId="4" borderId="0" xfId="0" applyFont="1" applyFill="1"/>
    <xf numFmtId="2" fontId="10" fillId="4" borderId="0" xfId="0" applyNumberFormat="1" applyFont="1" applyFill="1"/>
    <xf numFmtId="2" fontId="12" fillId="0" borderId="1" xfId="0" applyNumberFormat="1" applyFont="1" applyBorder="1"/>
    <xf numFmtId="2" fontId="0" fillId="0" borderId="0" xfId="0" applyNumberFormat="1"/>
    <xf numFmtId="0" fontId="17" fillId="0" borderId="0" xfId="0" applyFont="1"/>
    <xf numFmtId="164" fontId="11" fillId="2" borderId="0" xfId="0" applyNumberFormat="1" applyFont="1" applyFill="1"/>
    <xf numFmtId="164" fontId="0" fillId="0" borderId="0" xfId="0" applyNumberFormat="1"/>
    <xf numFmtId="164" fontId="11" fillId="3" borderId="5" xfId="0" applyNumberFormat="1" applyFont="1" applyFill="1" applyBorder="1"/>
    <xf numFmtId="164" fontId="11" fillId="4" borderId="1" xfId="0" applyNumberFormat="1" applyFont="1" applyFill="1" applyBorder="1" applyAlignment="1">
      <alignment horizontal="left"/>
    </xf>
    <xf numFmtId="164" fontId="12" fillId="0" borderId="1" xfId="0" applyNumberFormat="1" applyFont="1" applyBorder="1"/>
    <xf numFmtId="2" fontId="12" fillId="0" borderId="1" xfId="0" applyNumberFormat="1" applyFont="1" applyBorder="1" applyAlignment="1">
      <alignment horizontal="center"/>
    </xf>
    <xf numFmtId="164" fontId="0" fillId="2" borderId="0" xfId="0" applyNumberFormat="1" applyFill="1"/>
    <xf numFmtId="0" fontId="24" fillId="7" borderId="16" xfId="0" applyFont="1" applyFill="1" applyBorder="1"/>
    <xf numFmtId="0" fontId="24" fillId="7" borderId="15" xfId="0" applyFont="1" applyFill="1" applyBorder="1" applyAlignment="1">
      <alignment horizontal="left"/>
    </xf>
    <xf numFmtId="0" fontId="26" fillId="7" borderId="17" xfId="0" applyFont="1" applyFill="1" applyBorder="1"/>
    <xf numFmtId="0" fontId="26" fillId="7" borderId="18" xfId="0" applyFont="1" applyFill="1" applyBorder="1"/>
    <xf numFmtId="0" fontId="19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2" fillId="8" borderId="0" xfId="0" applyFont="1" applyFill="1"/>
    <xf numFmtId="0" fontId="27" fillId="0" borderId="0" xfId="0" applyFont="1"/>
    <xf numFmtId="0" fontId="8" fillId="7" borderId="1" xfId="0" applyFont="1" applyFill="1" applyBorder="1"/>
    <xf numFmtId="164" fontId="12" fillId="7" borderId="1" xfId="0" applyNumberFormat="1" applyFont="1" applyFill="1" applyBorder="1"/>
    <xf numFmtId="164" fontId="12" fillId="9" borderId="1" xfId="0" applyNumberFormat="1" applyFont="1" applyFill="1" applyBorder="1"/>
    <xf numFmtId="164" fontId="16" fillId="6" borderId="1" xfId="0" applyNumberFormat="1" applyFont="1" applyFill="1" applyBorder="1"/>
    <xf numFmtId="1" fontId="0" fillId="0" borderId="0" xfId="0" applyNumberFormat="1"/>
    <xf numFmtId="1" fontId="16" fillId="6" borderId="1" xfId="0" applyNumberFormat="1" applyFont="1" applyFill="1" applyBorder="1"/>
    <xf numFmtId="164" fontId="16" fillId="7" borderId="1" xfId="0" applyNumberFormat="1" applyFont="1" applyFill="1" applyBorder="1"/>
    <xf numFmtId="164" fontId="12" fillId="6" borderId="1" xfId="0" applyNumberFormat="1" applyFont="1" applyFill="1" applyBorder="1"/>
    <xf numFmtId="0" fontId="23" fillId="0" borderId="0" xfId="0" applyFont="1"/>
    <xf numFmtId="0" fontId="23" fillId="0" borderId="5" xfId="0" applyFont="1" applyBorder="1"/>
    <xf numFmtId="0" fontId="30" fillId="10" borderId="10" xfId="0" applyFont="1" applyFill="1" applyBorder="1"/>
    <xf numFmtId="0" fontId="30" fillId="10" borderId="21" xfId="0" applyFont="1" applyFill="1" applyBorder="1"/>
    <xf numFmtId="0" fontId="22" fillId="0" borderId="0" xfId="0" applyFont="1"/>
    <xf numFmtId="1" fontId="0" fillId="2" borderId="0" xfId="0" applyNumberFormat="1" applyFill="1"/>
    <xf numFmtId="0" fontId="21" fillId="10" borderId="1" xfId="0" applyFont="1" applyFill="1" applyBorder="1" applyAlignment="1">
      <alignment horizontal="left" wrapText="1"/>
    </xf>
    <xf numFmtId="15" fontId="21" fillId="10" borderId="1" xfId="0" applyNumberFormat="1" applyFont="1" applyFill="1" applyBorder="1" applyAlignment="1">
      <alignment horizontal="left" wrapText="1"/>
    </xf>
    <xf numFmtId="0" fontId="0" fillId="2" borderId="0" xfId="0" applyFill="1"/>
    <xf numFmtId="164" fontId="16" fillId="4" borderId="1" xfId="0" applyNumberFormat="1" applyFont="1" applyFill="1" applyBorder="1"/>
    <xf numFmtId="0" fontId="3" fillId="7" borderId="4" xfId="0" applyFont="1" applyFill="1" applyBorder="1" applyAlignment="1">
      <alignment horizontal="left"/>
    </xf>
    <xf numFmtId="0" fontId="12" fillId="7" borderId="0" xfId="0" applyFont="1" applyFill="1"/>
    <xf numFmtId="2" fontId="12" fillId="11" borderId="1" xfId="0" applyNumberFormat="1" applyFont="1" applyFill="1" applyBorder="1" applyAlignment="1">
      <alignment horizontal="center"/>
    </xf>
    <xf numFmtId="0" fontId="0" fillId="0" borderId="19" xfId="0" applyBorder="1"/>
    <xf numFmtId="0" fontId="0" fillId="0" borderId="10" xfId="0" applyBorder="1"/>
    <xf numFmtId="0" fontId="0" fillId="0" borderId="21" xfId="0" applyBorder="1"/>
    <xf numFmtId="0" fontId="23" fillId="12" borderId="5" xfId="0" applyFont="1" applyFill="1" applyBorder="1"/>
    <xf numFmtId="0" fontId="23" fillId="12" borderId="7" xfId="0" applyFont="1" applyFill="1" applyBorder="1"/>
    <xf numFmtId="0" fontId="23" fillId="12" borderId="8" xfId="0" applyFont="1" applyFill="1" applyBorder="1"/>
    <xf numFmtId="0" fontId="23" fillId="12" borderId="24" xfId="0" applyFont="1" applyFill="1" applyBorder="1"/>
    <xf numFmtId="0" fontId="23" fillId="12" borderId="0" xfId="0" applyFont="1" applyFill="1"/>
    <xf numFmtId="0" fontId="23" fillId="12" borderId="25" xfId="0" applyFont="1" applyFill="1" applyBorder="1"/>
    <xf numFmtId="0" fontId="28" fillId="12" borderId="26" xfId="1" applyFont="1" applyFill="1" applyBorder="1"/>
    <xf numFmtId="0" fontId="23" fillId="12" borderId="27" xfId="0" applyFont="1" applyFill="1" applyBorder="1"/>
    <xf numFmtId="0" fontId="23" fillId="12" borderId="28" xfId="0" applyFont="1" applyFill="1" applyBorder="1"/>
    <xf numFmtId="0" fontId="23" fillId="2" borderId="0" xfId="0" applyFont="1" applyFill="1"/>
    <xf numFmtId="0" fontId="18" fillId="3" borderId="1" xfId="0" applyFont="1" applyFill="1" applyBorder="1"/>
    <xf numFmtId="0" fontId="18" fillId="3" borderId="13" xfId="0" applyFont="1" applyFill="1" applyBorder="1"/>
    <xf numFmtId="0" fontId="2" fillId="3" borderId="14" xfId="0" applyFont="1" applyFill="1" applyBorder="1"/>
    <xf numFmtId="164" fontId="12" fillId="0" borderId="0" xfId="0" applyNumberFormat="1" applyFont="1"/>
    <xf numFmtId="0" fontId="2" fillId="2" borderId="1" xfId="0" applyFont="1" applyFill="1" applyBorder="1"/>
    <xf numFmtId="1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9" borderId="1" xfId="0" applyNumberFormat="1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/>
    </xf>
    <xf numFmtId="164" fontId="12" fillId="9" borderId="1" xfId="0" applyNumberFormat="1" applyFont="1" applyFill="1" applyBorder="1" applyAlignment="1">
      <alignment horizontal="center"/>
    </xf>
    <xf numFmtId="164" fontId="12" fillId="4" borderId="0" xfId="0" applyNumberFormat="1" applyFont="1" applyFill="1"/>
    <xf numFmtId="164" fontId="12" fillId="7" borderId="0" xfId="0" applyNumberFormat="1" applyFont="1" applyFill="1"/>
    <xf numFmtId="164" fontId="17" fillId="0" borderId="0" xfId="0" applyNumberFormat="1" applyFont="1"/>
    <xf numFmtId="2" fontId="16" fillId="6" borderId="1" xfId="0" applyNumberFormat="1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19" xfId="0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2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164" fontId="12" fillId="11" borderId="1" xfId="0" applyNumberFormat="1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2" fontId="12" fillId="9" borderId="1" xfId="0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7" borderId="13" xfId="0" applyNumberFormat="1" applyFont="1" applyFill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4" fontId="16" fillId="11" borderId="1" xfId="0" applyNumberFormat="1" applyFont="1" applyFill="1" applyBorder="1" applyAlignment="1">
      <alignment horizontal="center"/>
    </xf>
    <xf numFmtId="164" fontId="16" fillId="7" borderId="1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2" fillId="11" borderId="13" xfId="0" applyNumberFormat="1" applyFont="1" applyFill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164" fontId="32" fillId="7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31" fillId="0" borderId="9" xfId="0" applyNumberFormat="1" applyFont="1" applyBorder="1" applyAlignment="1">
      <alignment horizontal="center"/>
    </xf>
    <xf numFmtId="2" fontId="31" fillId="0" borderId="14" xfId="0" applyNumberFormat="1" applyFont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wrapText="1"/>
    </xf>
    <xf numFmtId="164" fontId="18" fillId="7" borderId="1" xfId="0" applyNumberFormat="1" applyFont="1" applyFill="1" applyBorder="1" applyAlignment="1">
      <alignment horizontal="center"/>
    </xf>
    <xf numFmtId="164" fontId="27" fillId="7" borderId="4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7" borderId="13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23" fillId="0" borderId="0" xfId="0" applyFont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0" fontId="21" fillId="4" borderId="15" xfId="0" applyFont="1" applyFill="1" applyBorder="1" applyAlignment="1">
      <alignment horizontal="center"/>
    </xf>
    <xf numFmtId="0" fontId="23" fillId="4" borderId="18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16" fillId="6" borderId="1" xfId="0" applyNumberFormat="1" applyFont="1" applyFill="1" applyBorder="1" applyAlignment="1">
      <alignment horizontal="center"/>
    </xf>
    <xf numFmtId="164" fontId="16" fillId="6" borderId="1" xfId="0" applyNumberFormat="1" applyFont="1" applyFill="1" applyBorder="1" applyAlignment="1">
      <alignment horizontal="center"/>
    </xf>
    <xf numFmtId="2" fontId="16" fillId="6" borderId="1" xfId="0" applyNumberFormat="1" applyFont="1" applyFill="1" applyBorder="1" applyAlignment="1">
      <alignment horizontal="center"/>
    </xf>
    <xf numFmtId="164" fontId="12" fillId="6" borderId="1" xfId="0" applyNumberFormat="1" applyFont="1" applyFill="1" applyBorder="1" applyAlignment="1">
      <alignment horizontal="center"/>
    </xf>
    <xf numFmtId="1" fontId="16" fillId="9" borderId="1" xfId="0" applyNumberFormat="1" applyFont="1" applyFill="1" applyBorder="1" applyAlignment="1">
      <alignment horizontal="center"/>
    </xf>
    <xf numFmtId="2" fontId="12" fillId="6" borderId="20" xfId="0" applyNumberFormat="1" applyFont="1" applyFill="1" applyBorder="1" applyAlignment="1">
      <alignment horizontal="center"/>
    </xf>
    <xf numFmtId="2" fontId="12" fillId="6" borderId="9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36" fillId="0" borderId="0" xfId="0" applyFont="1"/>
    <xf numFmtId="0" fontId="36" fillId="0" borderId="0" xfId="0" applyFont="1" applyAlignment="1">
      <alignment wrapText="1"/>
    </xf>
    <xf numFmtId="0" fontId="36" fillId="7" borderId="0" xfId="0" applyFont="1" applyFill="1" applyAlignment="1">
      <alignment horizontal="left" wrapText="1"/>
    </xf>
    <xf numFmtId="0" fontId="21" fillId="10" borderId="13" xfId="0" applyFont="1" applyFill="1" applyBorder="1" applyAlignment="1">
      <alignment horizontal="left" wrapText="1"/>
    </xf>
    <xf numFmtId="0" fontId="21" fillId="10" borderId="14" xfId="0" applyFont="1" applyFill="1" applyBorder="1" applyAlignment="1">
      <alignment horizontal="left" wrapText="1"/>
    </xf>
    <xf numFmtId="0" fontId="22" fillId="0" borderId="22" xfId="0" applyFont="1" applyBorder="1" applyAlignment="1">
      <alignment horizontal="left" wrapText="1"/>
    </xf>
    <xf numFmtId="0" fontId="22" fillId="0" borderId="23" xfId="0" applyFont="1" applyBorder="1" applyAlignment="1">
      <alignment horizontal="left" wrapText="1"/>
    </xf>
    <xf numFmtId="0" fontId="21" fillId="10" borderId="2" xfId="0" applyFont="1" applyFill="1" applyBorder="1" applyAlignment="1">
      <alignment horizontal="left" wrapText="1"/>
    </xf>
    <xf numFmtId="0" fontId="21" fillId="10" borderId="1" xfId="0" applyFont="1" applyFill="1" applyBorder="1" applyAlignment="1">
      <alignment horizontal="left" wrapText="1"/>
    </xf>
    <xf numFmtId="0" fontId="21" fillId="10" borderId="9" xfId="0" applyFont="1" applyFill="1" applyBorder="1" applyAlignment="1">
      <alignment horizontal="left" wrapText="1"/>
    </xf>
    <xf numFmtId="0" fontId="20" fillId="7" borderId="16" xfId="0" applyFont="1" applyFill="1" applyBorder="1" applyAlignment="1">
      <alignment horizontal="center"/>
    </xf>
    <xf numFmtId="0" fontId="20" fillId="7" borderId="17" xfId="0" applyFont="1" applyFill="1" applyBorder="1" applyAlignment="1">
      <alignment horizontal="center"/>
    </xf>
    <xf numFmtId="0" fontId="20" fillId="7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93235717051522E-2"/>
          <c:y val="5.1191035633481402E-2"/>
          <c:w val="0.91453770718868177"/>
          <c:h val="0.8779216818323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Roots!$B$17</c:f>
              <c:strCache>
                <c:ptCount val="1"/>
                <c:pt idx="0">
                  <c:v>f(x)</c:v>
                </c:pt>
              </c:strCache>
            </c:strRef>
          </c:tx>
          <c:spPr>
            <a:ln w="28575">
              <a:noFill/>
            </a:ln>
          </c:spPr>
          <c:dPt>
            <c:idx val="10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2F2-4398-AACC-CA77AFA71A7F}"/>
              </c:ext>
            </c:extLst>
          </c:dPt>
          <c:dPt>
            <c:idx val="32"/>
            <c:marker>
              <c:spPr>
                <a:solidFill>
                  <a:srgbClr val="FF00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2F2-4398-AACC-CA77AFA71A7F}"/>
              </c:ext>
            </c:extLst>
          </c:dPt>
          <c:xVal>
            <c:numRef>
              <c:f>Roots!$A$18:$A$51</c:f>
              <c:numCache>
                <c:formatCode>General</c:formatCode>
                <c:ptCount val="34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</c:numCache>
            </c:numRef>
          </c:xVal>
          <c:yVal>
            <c:numRef>
              <c:f>Roots!$B$18:$B$51</c:f>
              <c:numCache>
                <c:formatCode>General</c:formatCode>
                <c:ptCount val="34"/>
                <c:pt idx="0">
                  <c:v>-3200</c:v>
                </c:pt>
                <c:pt idx="1">
                  <c:v>-2790</c:v>
                </c:pt>
                <c:pt idx="2">
                  <c:v>-2400</c:v>
                </c:pt>
                <c:pt idx="3">
                  <c:v>-2030</c:v>
                </c:pt>
                <c:pt idx="4">
                  <c:v>-1680</c:v>
                </c:pt>
                <c:pt idx="5">
                  <c:v>-1350</c:v>
                </c:pt>
                <c:pt idx="6">
                  <c:v>-1040</c:v>
                </c:pt>
                <c:pt idx="7">
                  <c:v>-750</c:v>
                </c:pt>
                <c:pt idx="8">
                  <c:v>-480</c:v>
                </c:pt>
                <c:pt idx="9">
                  <c:v>-230</c:v>
                </c:pt>
                <c:pt idx="10">
                  <c:v>0</c:v>
                </c:pt>
                <c:pt idx="11">
                  <c:v>210</c:v>
                </c:pt>
                <c:pt idx="12">
                  <c:v>400</c:v>
                </c:pt>
                <c:pt idx="13">
                  <c:v>570</c:v>
                </c:pt>
                <c:pt idx="14">
                  <c:v>720</c:v>
                </c:pt>
                <c:pt idx="15">
                  <c:v>850</c:v>
                </c:pt>
                <c:pt idx="16">
                  <c:v>960</c:v>
                </c:pt>
                <c:pt idx="17">
                  <c:v>1050</c:v>
                </c:pt>
                <c:pt idx="18">
                  <c:v>1120</c:v>
                </c:pt>
                <c:pt idx="19">
                  <c:v>1170</c:v>
                </c:pt>
                <c:pt idx="20">
                  <c:v>1200</c:v>
                </c:pt>
                <c:pt idx="21">
                  <c:v>1210</c:v>
                </c:pt>
                <c:pt idx="22">
                  <c:v>1200</c:v>
                </c:pt>
                <c:pt idx="23">
                  <c:v>1170</c:v>
                </c:pt>
                <c:pt idx="24">
                  <c:v>1120</c:v>
                </c:pt>
                <c:pt idx="25">
                  <c:v>1050</c:v>
                </c:pt>
                <c:pt idx="26">
                  <c:v>960</c:v>
                </c:pt>
                <c:pt idx="27">
                  <c:v>850</c:v>
                </c:pt>
                <c:pt idx="28">
                  <c:v>720</c:v>
                </c:pt>
                <c:pt idx="29">
                  <c:v>570</c:v>
                </c:pt>
                <c:pt idx="30">
                  <c:v>400</c:v>
                </c:pt>
                <c:pt idx="31">
                  <c:v>210</c:v>
                </c:pt>
                <c:pt idx="32">
                  <c:v>0</c:v>
                </c:pt>
                <c:pt idx="33">
                  <c:v>-230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F2-4398-AACC-CA77AFA7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97312"/>
        <c:axId val="357198848"/>
      </c:scatterChart>
      <c:valAx>
        <c:axId val="35719731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57198848"/>
        <c:crosses val="autoZero"/>
        <c:crossBetween val="midCat"/>
      </c:valAx>
      <c:valAx>
        <c:axId val="3571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7197312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'False Position Method'!$G$4:$G$12</c:f>
              <c:numCache>
                <c:formatCode>General</c:formatCode>
                <c:ptCount val="9"/>
                <c:pt idx="0">
                  <c:v>400.99692298248169</c:v>
                </c:pt>
                <c:pt idx="1">
                  <c:v>-49.536281516181987</c:v>
                </c:pt>
                <c:pt idx="2">
                  <c:v>4.84502754450628</c:v>
                </c:pt>
                <c:pt idx="3">
                  <c:v>4.8694509968186139E-2</c:v>
                </c:pt>
                <c:pt idx="4">
                  <c:v>4.8843900671613483E-4</c:v>
                </c:pt>
                <c:pt idx="5">
                  <c:v>4.8992783661105932E-6</c:v>
                </c:pt>
                <c:pt idx="6">
                  <c:v>4.9142130364998593E-8</c:v>
                </c:pt>
                <c:pt idx="7">
                  <c:v>4.929177066514967E-10</c:v>
                </c:pt>
                <c:pt idx="8">
                  <c:v>4.9453774408902973E-12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3-424F-965B-FD633019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737935"/>
        <c:axId val="1729738351"/>
      </c:lineChart>
      <c:catAx>
        <c:axId val="172973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38351"/>
        <c:crosses val="autoZero"/>
        <c:auto val="1"/>
        <c:lblAlgn val="ctr"/>
        <c:lblOffset val="100"/>
        <c:noMultiLvlLbl val="0"/>
      </c:catAx>
      <c:valAx>
        <c:axId val="17297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7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891268</xdr:colOff>
      <xdr:row>31</xdr:row>
      <xdr:rowOff>2721</xdr:rowOff>
    </xdr:from>
    <xdr:to>
      <xdr:col>6</xdr:col>
      <xdr:colOff>1122589</xdr:colOff>
      <xdr:row>42</xdr:row>
      <xdr:rowOff>156482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904875</xdr:colOff>
      <xdr:row>30</xdr:row>
      <xdr:rowOff>176893</xdr:rowOff>
    </xdr:from>
    <xdr:to>
      <xdr:col>5</xdr:col>
      <xdr:colOff>88447</xdr:colOff>
      <xdr:row>42</xdr:row>
      <xdr:rowOff>163286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58911" y="5973536"/>
          <a:ext cx="1013732" cy="2272393"/>
        </a:xfrm>
        <a:prstGeom prst="rect">
          <a:avLst/>
        </a:prstGeom>
        <a:noFill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</xdr:col>
      <xdr:colOff>512990</xdr:colOff>
      <xdr:row>31</xdr:row>
      <xdr:rowOff>2721</xdr:rowOff>
    </xdr:from>
    <xdr:to>
      <xdr:col>6</xdr:col>
      <xdr:colOff>646339</xdr:colOff>
      <xdr:row>42</xdr:row>
      <xdr:rowOff>179614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697186" y="5989864"/>
          <a:ext cx="1426028" cy="2272393"/>
        </a:xfrm>
        <a:prstGeom prst="rect">
          <a:avLst/>
        </a:prstGeom>
        <a:noFill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129267</xdr:colOff>
      <xdr:row>26</xdr:row>
      <xdr:rowOff>47625</xdr:rowOff>
    </xdr:from>
    <xdr:to>
      <xdr:col>2</xdr:col>
      <xdr:colOff>632732</xdr:colOff>
      <xdr:row>26</xdr:row>
      <xdr:rowOff>136072</xdr:rowOff>
    </xdr:to>
    <xdr:sp macro="" textlink="">
      <xdr:nvSpPr>
        <xdr:cNvPr id="6" name="Left Arrow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367517" y="5082268"/>
          <a:ext cx="503465" cy="88447"/>
        </a:xfrm>
        <a:prstGeom prst="lef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108858</xdr:colOff>
      <xdr:row>50</xdr:row>
      <xdr:rowOff>47625</xdr:rowOff>
    </xdr:from>
    <xdr:to>
      <xdr:col>2</xdr:col>
      <xdr:colOff>612323</xdr:colOff>
      <xdr:row>50</xdr:row>
      <xdr:rowOff>136072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347108" y="9654268"/>
          <a:ext cx="503465" cy="88447"/>
        </a:xfrm>
        <a:prstGeom prst="lef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1600200</xdr:colOff>
      <xdr:row>1</xdr:row>
      <xdr:rowOff>83820</xdr:rowOff>
    </xdr:from>
    <xdr:to>
      <xdr:col>13</xdr:col>
      <xdr:colOff>68580</xdr:colOff>
      <xdr:row>12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A2BBB-47E0-81EE-FDEE-3E13D3E4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1544053</xdr:colOff>
      <xdr:row>3</xdr:row>
      <xdr:rowOff>75197</xdr:rowOff>
    </xdr:from>
    <xdr:to>
      <xdr:col>3</xdr:col>
      <xdr:colOff>862263</xdr:colOff>
      <xdr:row>4</xdr:row>
      <xdr:rowOff>80210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H="1">
          <a:off x="1544053" y="696829"/>
          <a:ext cx="2045368" cy="19551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1524000</xdr:colOff>
      <xdr:row>4</xdr:row>
      <xdr:rowOff>95250</xdr:rowOff>
    </xdr:from>
    <xdr:to>
      <xdr:col>3</xdr:col>
      <xdr:colOff>842210</xdr:colOff>
      <xdr:row>5</xdr:row>
      <xdr:rowOff>100263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H="1">
          <a:off x="1524000" y="907382"/>
          <a:ext cx="2045368" cy="195513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arimidjamil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thgoodies.com/calculators/quadratic_equa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opLeftCell="A3" workbookViewId="0">
      <selection activeCell="B12" sqref="B12:N12"/>
    </sheetView>
  </sheetViews>
  <sheetFormatPr defaultColWidth="9.109375" defaultRowHeight="21" x14ac:dyDescent="0.4"/>
  <cols>
    <col min="1" max="1" width="3" style="49" customWidth="1"/>
    <col min="2" max="3" width="9.109375" style="49"/>
    <col min="4" max="4" width="12.88671875" style="49" customWidth="1"/>
    <col min="5" max="5" width="23.109375" style="49" customWidth="1"/>
    <col min="6" max="8" width="9.109375" style="49"/>
    <col min="9" max="9" width="15.5546875" style="49" customWidth="1"/>
    <col min="10" max="16384" width="9.109375" style="49"/>
  </cols>
  <sheetData>
    <row r="1" spans="1:15" ht="21.6" thickBot="1" x14ac:dyDescent="0.45">
      <c r="B1" s="53" t="s">
        <v>39</v>
      </c>
      <c r="K1" s="53"/>
      <c r="L1" s="53"/>
    </row>
    <row r="2" spans="1:15" x14ac:dyDescent="0.4">
      <c r="A2" s="74"/>
      <c r="B2" s="65" t="s">
        <v>34</v>
      </c>
      <c r="C2" s="66"/>
      <c r="D2" s="66"/>
      <c r="E2" s="66"/>
      <c r="F2" s="66"/>
      <c r="G2" s="66"/>
      <c r="H2" s="66"/>
      <c r="I2" s="67"/>
    </row>
    <row r="3" spans="1:15" x14ac:dyDescent="0.4">
      <c r="A3" s="74"/>
      <c r="B3" s="68" t="s">
        <v>54</v>
      </c>
      <c r="C3" s="69"/>
      <c r="D3" s="69"/>
      <c r="E3" s="69"/>
      <c r="F3" s="69"/>
      <c r="G3" s="69"/>
      <c r="H3" s="69"/>
      <c r="I3" s="70"/>
    </row>
    <row r="4" spans="1:15" ht="21.6" thickBot="1" x14ac:dyDescent="0.45">
      <c r="A4" s="74"/>
      <c r="B4" s="71" t="s">
        <v>35</v>
      </c>
      <c r="C4" s="72"/>
      <c r="D4" s="72"/>
      <c r="E4" s="72"/>
      <c r="F4" s="72"/>
      <c r="G4" s="72"/>
      <c r="H4" s="72"/>
      <c r="I4" s="73"/>
    </row>
    <row r="5" spans="1:15" ht="21.6" thickBot="1" x14ac:dyDescent="0.45"/>
    <row r="6" spans="1:15" x14ac:dyDescent="0.4">
      <c r="A6" s="50"/>
      <c r="B6" s="161" t="s">
        <v>36</v>
      </c>
      <c r="C6" s="161"/>
      <c r="D6" s="161"/>
      <c r="E6" s="162"/>
    </row>
    <row r="7" spans="1:15" ht="17.25" customHeight="1" x14ac:dyDescent="0.4">
      <c r="A7" s="51">
        <v>1</v>
      </c>
      <c r="B7" s="164" t="s">
        <v>40</v>
      </c>
      <c r="C7" s="164"/>
      <c r="D7" s="164"/>
      <c r="E7" s="165"/>
      <c r="G7" s="163" t="s">
        <v>37</v>
      </c>
      <c r="H7" s="163"/>
      <c r="I7" s="163" t="s">
        <v>38</v>
      </c>
      <c r="J7" s="163"/>
    </row>
    <row r="8" spans="1:15" x14ac:dyDescent="0.4">
      <c r="A8" s="51">
        <v>2</v>
      </c>
      <c r="B8" s="164" t="s">
        <v>41</v>
      </c>
      <c r="C8" s="164"/>
      <c r="D8" s="164"/>
      <c r="E8" s="165"/>
      <c r="G8" s="55">
        <v>1</v>
      </c>
      <c r="H8" s="55"/>
      <c r="I8" s="56">
        <v>42881</v>
      </c>
      <c r="J8" s="56"/>
    </row>
    <row r="9" spans="1:15" x14ac:dyDescent="0.4">
      <c r="A9" s="51">
        <v>3</v>
      </c>
      <c r="B9" s="164" t="s">
        <v>42</v>
      </c>
      <c r="C9" s="164"/>
      <c r="D9" s="164"/>
      <c r="E9" s="165"/>
    </row>
    <row r="10" spans="1:15" ht="21.6" thickBot="1" x14ac:dyDescent="0.45">
      <c r="A10" s="52">
        <v>4</v>
      </c>
      <c r="B10" s="159" t="s">
        <v>43</v>
      </c>
      <c r="C10" s="159"/>
      <c r="D10" s="159"/>
      <c r="E10" s="160"/>
    </row>
    <row r="11" spans="1:15" ht="54.75" customHeight="1" x14ac:dyDescent="0.4"/>
    <row r="12" spans="1:15" s="156" customFormat="1" ht="28.5" customHeight="1" x14ac:dyDescent="0.3">
      <c r="B12" s="158" t="s">
        <v>58</v>
      </c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7"/>
    </row>
  </sheetData>
  <mergeCells count="8">
    <mergeCell ref="B12:N12"/>
    <mergeCell ref="B10:E10"/>
    <mergeCell ref="B6:E6"/>
    <mergeCell ref="G7:H7"/>
    <mergeCell ref="I7:J7"/>
    <mergeCell ref="B7:E7"/>
    <mergeCell ref="B8:E8"/>
    <mergeCell ref="B9:E9"/>
  </mergeCells>
  <hyperlinks>
    <hyperlink ref="B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zoomScale="140" zoomScaleNormal="140" workbookViewId="0">
      <selection activeCell="F14" sqref="F14"/>
    </sheetView>
  </sheetViews>
  <sheetFormatPr defaultRowHeight="14.4" x14ac:dyDescent="0.3"/>
  <cols>
    <col min="1" max="1" width="9.44140625" customWidth="1"/>
    <col min="3" max="3" width="16.6640625" customWidth="1"/>
    <col min="4" max="4" width="18.33203125" customWidth="1"/>
    <col min="6" max="6" width="19.44140625" customWidth="1"/>
    <col min="7" max="7" width="29.88671875" customWidth="1"/>
    <col min="8" max="8" width="67.109375" customWidth="1"/>
  </cols>
  <sheetData>
    <row r="1" spans="1:8" ht="20.25" customHeight="1" thickBot="1" x14ac:dyDescent="0.35">
      <c r="A1" s="2" t="s">
        <v>8</v>
      </c>
      <c r="B1" s="9" t="s">
        <v>9</v>
      </c>
      <c r="C1" s="10"/>
      <c r="D1" s="10"/>
      <c r="F1" s="17" t="s">
        <v>7</v>
      </c>
      <c r="G1" s="17"/>
      <c r="H1" s="4" t="s">
        <v>5</v>
      </c>
    </row>
    <row r="2" spans="1:8" x14ac:dyDescent="0.3">
      <c r="A2" s="2" t="s">
        <v>44</v>
      </c>
      <c r="B2" s="5" t="s">
        <v>0</v>
      </c>
      <c r="C2" s="6" t="s">
        <v>1</v>
      </c>
      <c r="D2" s="7" t="s">
        <v>3</v>
      </c>
    </row>
    <row r="3" spans="1:8" ht="16.8" thickBot="1" x14ac:dyDescent="0.35">
      <c r="A3" s="7" t="s">
        <v>6</v>
      </c>
      <c r="B3" s="59">
        <v>-10</v>
      </c>
      <c r="C3" s="7">
        <f>G3^2</f>
        <v>1</v>
      </c>
      <c r="D3" s="7">
        <f>B3*C3</f>
        <v>-10</v>
      </c>
      <c r="F3" s="17" t="s">
        <v>1</v>
      </c>
      <c r="G3" s="10">
        <v>-1</v>
      </c>
    </row>
    <row r="4" spans="1:8" x14ac:dyDescent="0.3">
      <c r="A4" s="7" t="s">
        <v>2</v>
      </c>
      <c r="B4" s="59">
        <v>200</v>
      </c>
      <c r="C4" s="7">
        <f>G3</f>
        <v>-1</v>
      </c>
      <c r="D4" s="7">
        <f t="shared" ref="D4:D5" si="0">B4*C4</f>
        <v>-200</v>
      </c>
    </row>
    <row r="5" spans="1:8" ht="16.5" customHeight="1" x14ac:dyDescent="0.3">
      <c r="A5" s="7"/>
      <c r="B5" s="59">
        <v>210</v>
      </c>
      <c r="C5" s="7">
        <v>1</v>
      </c>
      <c r="D5" s="7">
        <f t="shared" si="0"/>
        <v>210</v>
      </c>
    </row>
    <row r="6" spans="1:8" x14ac:dyDescent="0.3">
      <c r="A6" s="8" t="s">
        <v>4</v>
      </c>
      <c r="B6" s="3"/>
      <c r="C6" s="75"/>
      <c r="D6" s="7">
        <f>SUM(D3:D5)</f>
        <v>0</v>
      </c>
    </row>
    <row r="7" spans="1:8" ht="15" thickBot="1" x14ac:dyDescent="0.35"/>
    <row r="8" spans="1:8" ht="15" customHeight="1" thickBot="1" x14ac:dyDescent="0.35">
      <c r="A8" s="11" t="s">
        <v>8</v>
      </c>
      <c r="B8" s="12" t="s">
        <v>9</v>
      </c>
      <c r="C8" s="13"/>
      <c r="D8" s="14"/>
    </row>
    <row r="9" spans="1:8" x14ac:dyDescent="0.3">
      <c r="A9" s="2" t="s">
        <v>1</v>
      </c>
      <c r="B9" s="5" t="s">
        <v>0</v>
      </c>
      <c r="C9" s="6" t="s">
        <v>1</v>
      </c>
      <c r="D9" s="15" t="s">
        <v>3</v>
      </c>
    </row>
    <row r="10" spans="1:8" ht="16.8" thickBot="1" x14ac:dyDescent="0.35">
      <c r="A10" s="16" t="s">
        <v>6</v>
      </c>
      <c r="B10" s="59">
        <v>-10</v>
      </c>
      <c r="C10" s="7">
        <f>G10^2</f>
        <v>441</v>
      </c>
      <c r="D10" s="15">
        <f>B10*C10</f>
        <v>-4410</v>
      </c>
      <c r="F10" s="17" t="s">
        <v>1</v>
      </c>
      <c r="G10" s="10">
        <v>21</v>
      </c>
    </row>
    <row r="11" spans="1:8" x14ac:dyDescent="0.3">
      <c r="A11" s="16" t="s">
        <v>2</v>
      </c>
      <c r="B11" s="59">
        <v>200</v>
      </c>
      <c r="C11" s="7">
        <f>G10</f>
        <v>21</v>
      </c>
      <c r="D11" s="15">
        <f t="shared" ref="D11:D12" si="1">B11*C11</f>
        <v>4200</v>
      </c>
    </row>
    <row r="12" spans="1:8" x14ac:dyDescent="0.3">
      <c r="A12" s="16"/>
      <c r="B12" s="59">
        <v>210</v>
      </c>
      <c r="C12" s="7">
        <v>1</v>
      </c>
      <c r="D12" s="15">
        <f t="shared" si="1"/>
        <v>210</v>
      </c>
    </row>
    <row r="13" spans="1:8" ht="15" thickBot="1" x14ac:dyDescent="0.35">
      <c r="A13" s="17" t="s">
        <v>4</v>
      </c>
      <c r="B13" s="18"/>
      <c r="C13" s="76"/>
      <c r="D13" s="77">
        <f>SUM(D10:D12)</f>
        <v>0</v>
      </c>
    </row>
    <row r="15" spans="1:8" ht="15" thickBot="1" x14ac:dyDescent="0.35">
      <c r="A15" s="17" t="s">
        <v>20</v>
      </c>
      <c r="B15" s="17"/>
      <c r="C15" s="17"/>
      <c r="D15" s="10" t="s">
        <v>52</v>
      </c>
    </row>
    <row r="17" spans="1:3" x14ac:dyDescent="0.3">
      <c r="A17" s="1" t="s">
        <v>2</v>
      </c>
      <c r="B17" s="1" t="s">
        <v>21</v>
      </c>
    </row>
    <row r="18" spans="1:3" x14ac:dyDescent="0.3">
      <c r="A18" s="1">
        <v>-11</v>
      </c>
      <c r="B18" s="1">
        <f>-10*(A18^2)+200*A18+210</f>
        <v>-3200</v>
      </c>
    </row>
    <row r="19" spans="1:3" x14ac:dyDescent="0.3">
      <c r="A19" s="1">
        <v>-10</v>
      </c>
      <c r="B19" s="1">
        <f t="shared" ref="B19:B51" si="2">-10*(A19^2)+200*A19+210</f>
        <v>-2790</v>
      </c>
    </row>
    <row r="20" spans="1:3" x14ac:dyDescent="0.3">
      <c r="A20" s="1">
        <v>-9</v>
      </c>
      <c r="B20" s="1">
        <f t="shared" si="2"/>
        <v>-2400</v>
      </c>
    </row>
    <row r="21" spans="1:3" x14ac:dyDescent="0.3">
      <c r="A21" s="1">
        <v>-8</v>
      </c>
      <c r="B21" s="1">
        <f t="shared" si="2"/>
        <v>-2030</v>
      </c>
    </row>
    <row r="22" spans="1:3" x14ac:dyDescent="0.3">
      <c r="A22" s="1">
        <v>-7</v>
      </c>
      <c r="B22" s="1">
        <f t="shared" si="2"/>
        <v>-1680</v>
      </c>
    </row>
    <row r="23" spans="1:3" x14ac:dyDescent="0.3">
      <c r="A23" s="7">
        <v>-6</v>
      </c>
      <c r="B23" s="7">
        <f t="shared" si="2"/>
        <v>-1350</v>
      </c>
    </row>
    <row r="24" spans="1:3" x14ac:dyDescent="0.3">
      <c r="A24" s="7">
        <v>-5</v>
      </c>
      <c r="B24" s="7">
        <f t="shared" si="2"/>
        <v>-1040</v>
      </c>
    </row>
    <row r="25" spans="1:3" x14ac:dyDescent="0.3">
      <c r="A25" s="7">
        <v>-4</v>
      </c>
      <c r="B25" s="7">
        <f t="shared" si="2"/>
        <v>-750</v>
      </c>
    </row>
    <row r="26" spans="1:3" x14ac:dyDescent="0.3">
      <c r="A26" s="7">
        <v>-3</v>
      </c>
      <c r="B26" s="7">
        <f t="shared" si="2"/>
        <v>-480</v>
      </c>
    </row>
    <row r="27" spans="1:3" x14ac:dyDescent="0.3">
      <c r="A27" s="7">
        <v>-2</v>
      </c>
      <c r="B27" s="7">
        <f t="shared" si="2"/>
        <v>-230</v>
      </c>
    </row>
    <row r="28" spans="1:3" x14ac:dyDescent="0.3">
      <c r="A28" s="79">
        <v>-1</v>
      </c>
      <c r="B28" s="79">
        <f t="shared" si="2"/>
        <v>0</v>
      </c>
      <c r="C28" s="57"/>
    </row>
    <row r="29" spans="1:3" x14ac:dyDescent="0.3">
      <c r="A29" s="7">
        <v>0</v>
      </c>
      <c r="B29" s="7">
        <f t="shared" si="2"/>
        <v>210</v>
      </c>
    </row>
    <row r="30" spans="1:3" x14ac:dyDescent="0.3">
      <c r="A30" s="7">
        <v>1</v>
      </c>
      <c r="B30" s="7">
        <f t="shared" si="2"/>
        <v>400</v>
      </c>
    </row>
    <row r="31" spans="1:3" x14ac:dyDescent="0.3">
      <c r="A31" s="7">
        <v>2</v>
      </c>
      <c r="B31" s="7">
        <f t="shared" si="2"/>
        <v>570</v>
      </c>
    </row>
    <row r="32" spans="1:3" x14ac:dyDescent="0.3">
      <c r="A32" s="7">
        <v>3</v>
      </c>
      <c r="B32" s="7">
        <f t="shared" si="2"/>
        <v>720</v>
      </c>
    </row>
    <row r="33" spans="1:2" x14ac:dyDescent="0.3">
      <c r="A33" s="7">
        <v>4</v>
      </c>
      <c r="B33" s="7">
        <f t="shared" si="2"/>
        <v>850</v>
      </c>
    </row>
    <row r="34" spans="1:2" x14ac:dyDescent="0.3">
      <c r="A34" s="19">
        <v>5</v>
      </c>
      <c r="B34" s="19">
        <f t="shared" si="2"/>
        <v>960</v>
      </c>
    </row>
    <row r="35" spans="1:2" x14ac:dyDescent="0.3">
      <c r="A35" s="19">
        <v>6</v>
      </c>
      <c r="B35" s="19">
        <f t="shared" si="2"/>
        <v>1050</v>
      </c>
    </row>
    <row r="36" spans="1:2" x14ac:dyDescent="0.3">
      <c r="A36" s="19">
        <v>7</v>
      </c>
      <c r="B36" s="19">
        <f t="shared" si="2"/>
        <v>1120</v>
      </c>
    </row>
    <row r="37" spans="1:2" x14ac:dyDescent="0.3">
      <c r="A37" s="7">
        <v>8</v>
      </c>
      <c r="B37" s="7">
        <f t="shared" si="2"/>
        <v>1170</v>
      </c>
    </row>
    <row r="38" spans="1:2" x14ac:dyDescent="0.3">
      <c r="A38" s="7">
        <v>9</v>
      </c>
      <c r="B38" s="7">
        <f t="shared" si="2"/>
        <v>1200</v>
      </c>
    </row>
    <row r="39" spans="1:2" x14ac:dyDescent="0.3">
      <c r="A39" s="7">
        <v>10</v>
      </c>
      <c r="B39" s="7">
        <f t="shared" si="2"/>
        <v>1210</v>
      </c>
    </row>
    <row r="40" spans="1:2" x14ac:dyDescent="0.3">
      <c r="A40" s="7">
        <v>11</v>
      </c>
      <c r="B40" s="7">
        <f t="shared" si="2"/>
        <v>1200</v>
      </c>
    </row>
    <row r="41" spans="1:2" x14ac:dyDescent="0.3">
      <c r="A41" s="7">
        <v>12</v>
      </c>
      <c r="B41" s="7">
        <f t="shared" si="2"/>
        <v>1170</v>
      </c>
    </row>
    <row r="42" spans="1:2" x14ac:dyDescent="0.3">
      <c r="A42" s="7">
        <v>13</v>
      </c>
      <c r="B42" s="7">
        <f t="shared" si="2"/>
        <v>1120</v>
      </c>
    </row>
    <row r="43" spans="1:2" x14ac:dyDescent="0.3">
      <c r="A43" s="7">
        <v>14</v>
      </c>
      <c r="B43" s="7">
        <f t="shared" si="2"/>
        <v>1050</v>
      </c>
    </row>
    <row r="44" spans="1:2" x14ac:dyDescent="0.3">
      <c r="A44" s="7">
        <v>15</v>
      </c>
      <c r="B44" s="7">
        <f t="shared" si="2"/>
        <v>960</v>
      </c>
    </row>
    <row r="45" spans="1:2" x14ac:dyDescent="0.3">
      <c r="A45" s="7">
        <v>16</v>
      </c>
      <c r="B45" s="7">
        <f t="shared" si="2"/>
        <v>850</v>
      </c>
    </row>
    <row r="46" spans="1:2" x14ac:dyDescent="0.3">
      <c r="A46" s="7">
        <v>17</v>
      </c>
      <c r="B46" s="7">
        <f t="shared" si="2"/>
        <v>720</v>
      </c>
    </row>
    <row r="47" spans="1:2" x14ac:dyDescent="0.3">
      <c r="A47" s="7">
        <v>18</v>
      </c>
      <c r="B47" s="7">
        <f t="shared" si="2"/>
        <v>570</v>
      </c>
    </row>
    <row r="48" spans="1:2" x14ac:dyDescent="0.3">
      <c r="A48" s="7">
        <v>19</v>
      </c>
      <c r="B48" s="7">
        <f t="shared" si="2"/>
        <v>400</v>
      </c>
    </row>
    <row r="49" spans="1:3" x14ac:dyDescent="0.3">
      <c r="A49" s="7">
        <v>20</v>
      </c>
      <c r="B49" s="7">
        <f t="shared" si="2"/>
        <v>210</v>
      </c>
    </row>
    <row r="50" spans="1:3" x14ac:dyDescent="0.3">
      <c r="A50" s="79">
        <v>21</v>
      </c>
      <c r="B50" s="79">
        <f t="shared" si="2"/>
        <v>0</v>
      </c>
      <c r="C50" s="57"/>
    </row>
    <row r="51" spans="1:3" x14ac:dyDescent="0.3">
      <c r="A51" s="7">
        <v>22</v>
      </c>
      <c r="B51" s="7">
        <f t="shared" si="2"/>
        <v>-230</v>
      </c>
    </row>
  </sheetData>
  <hyperlinks>
    <hyperlink ref="H1" r:id="rId1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workbookViewId="0">
      <selection activeCell="I28" sqref="I28:I42"/>
    </sheetView>
  </sheetViews>
  <sheetFormatPr defaultColWidth="9.109375" defaultRowHeight="14.4" x14ac:dyDescent="0.3"/>
  <cols>
    <col min="1" max="1" width="5.5546875" style="45" customWidth="1"/>
    <col min="2" max="3" width="12.44140625" style="27" bestFit="1" customWidth="1"/>
    <col min="4" max="4" width="14" style="27" customWidth="1"/>
    <col min="5" max="5" width="17" style="27" bestFit="1" customWidth="1"/>
    <col min="6" max="6" width="17" style="27" customWidth="1"/>
    <col min="7" max="7" width="16.33203125" style="27" customWidth="1"/>
    <col min="8" max="8" width="21" style="27" customWidth="1"/>
    <col min="9" max="9" width="30.33203125" style="24" customWidth="1"/>
    <col min="10" max="10" width="20.33203125" style="24" customWidth="1"/>
    <col min="11" max="11" width="9.109375" style="27"/>
    <col min="12" max="12" width="22.109375" style="27" customWidth="1"/>
    <col min="13" max="13" width="13.6640625" style="27" customWidth="1"/>
    <col min="14" max="16384" width="9.109375" style="27"/>
  </cols>
  <sheetData>
    <row r="1" spans="1:13" ht="30.75" customHeight="1" x14ac:dyDescent="0.35">
      <c r="A1" s="54"/>
      <c r="B1" s="26" t="s">
        <v>10</v>
      </c>
      <c r="C1" s="26"/>
      <c r="D1" s="26"/>
      <c r="E1" s="26"/>
      <c r="F1" s="32"/>
      <c r="G1" s="28" t="s">
        <v>8</v>
      </c>
      <c r="H1" s="29" t="s">
        <v>22</v>
      </c>
      <c r="I1" s="22"/>
      <c r="J1" s="22"/>
    </row>
    <row r="3" spans="1:13" s="78" customFormat="1" ht="23.4" x14ac:dyDescent="0.45">
      <c r="A3" s="80" t="s">
        <v>33</v>
      </c>
      <c r="B3" s="81" t="s">
        <v>11</v>
      </c>
      <c r="C3" s="81" t="s">
        <v>12</v>
      </c>
      <c r="D3" s="81" t="s">
        <v>13</v>
      </c>
      <c r="E3" s="81" t="s">
        <v>14</v>
      </c>
      <c r="F3" s="81" t="s">
        <v>16</v>
      </c>
      <c r="G3" s="81" t="s">
        <v>15</v>
      </c>
      <c r="H3" s="81" t="s">
        <v>17</v>
      </c>
      <c r="I3" s="31" t="s">
        <v>18</v>
      </c>
      <c r="J3" s="31" t="s">
        <v>19</v>
      </c>
      <c r="L3" s="85" t="s">
        <v>24</v>
      </c>
      <c r="M3" s="86">
        <v>-1</v>
      </c>
    </row>
    <row r="4" spans="1:13" s="78" customFormat="1" ht="23.4" x14ac:dyDescent="0.45">
      <c r="A4" s="82">
        <v>1</v>
      </c>
      <c r="B4" s="83">
        <v>-6</v>
      </c>
      <c r="C4" s="83">
        <v>4</v>
      </c>
      <c r="D4" s="84">
        <f>(B4+C4)/2</f>
        <v>-1</v>
      </c>
      <c r="E4" s="81">
        <f>-10*(B4^2)+200*B4+210</f>
        <v>-1350</v>
      </c>
      <c r="F4" s="81">
        <f t="shared" ref="F4:G4" si="0">-10*(C4^2)+200*C4+210</f>
        <v>850</v>
      </c>
      <c r="G4" s="84">
        <f t="shared" si="0"/>
        <v>0</v>
      </c>
      <c r="H4" s="81">
        <f>E4*G4</f>
        <v>0</v>
      </c>
      <c r="I4" s="31" t="s">
        <v>23</v>
      </c>
      <c r="J4" s="31">
        <f>(($M$3-D4)/$M$3)*100</f>
        <v>0</v>
      </c>
    </row>
    <row r="7" spans="1:13" s="44" customFormat="1" ht="36.75" customHeight="1" x14ac:dyDescent="0.45">
      <c r="A7" s="146" t="s">
        <v>33</v>
      </c>
      <c r="B7" s="147" t="s">
        <v>11</v>
      </c>
      <c r="C7" s="147" t="s">
        <v>12</v>
      </c>
      <c r="D7" s="147" t="s">
        <v>13</v>
      </c>
      <c r="E7" s="147" t="s">
        <v>14</v>
      </c>
      <c r="F7" s="147" t="s">
        <v>16</v>
      </c>
      <c r="G7" s="147" t="s">
        <v>15</v>
      </c>
      <c r="H7" s="147" t="s">
        <v>17</v>
      </c>
      <c r="I7" s="148" t="s">
        <v>18</v>
      </c>
      <c r="J7" s="148" t="s">
        <v>19</v>
      </c>
      <c r="L7" s="58" t="s">
        <v>24</v>
      </c>
      <c r="M7" s="47">
        <v>21</v>
      </c>
    </row>
    <row r="8" spans="1:13" ht="23.4" x14ac:dyDescent="0.45">
      <c r="A8" s="146">
        <v>1</v>
      </c>
      <c r="B8" s="83">
        <v>8</v>
      </c>
      <c r="C8" s="83">
        <v>22</v>
      </c>
      <c r="D8" s="81">
        <f>(B8+C8)/2</f>
        <v>15</v>
      </c>
      <c r="E8" s="83">
        <f>-10*(B8^2)+200*B8+210</f>
        <v>1170</v>
      </c>
      <c r="F8" s="83">
        <f t="shared" ref="F8" si="1">-10*(C8^2)+200*C8+210</f>
        <v>-230</v>
      </c>
      <c r="G8" s="83">
        <f t="shared" ref="G8" si="2">-10*(D8^2)+200*D8+210</f>
        <v>960</v>
      </c>
      <c r="H8" s="81">
        <f>E8*G8</f>
        <v>1123200</v>
      </c>
      <c r="I8" s="31" t="s">
        <v>23</v>
      </c>
      <c r="J8" s="31">
        <f>ABS((($M$7-D8)/$M$7)*100)</f>
        <v>28.571428571428569</v>
      </c>
    </row>
    <row r="9" spans="1:13" ht="21" customHeight="1" x14ac:dyDescent="0.45">
      <c r="A9" s="146">
        <v>2</v>
      </c>
      <c r="B9" s="81">
        <f>IF(H8&lt;0,B8,D8)</f>
        <v>15</v>
      </c>
      <c r="C9" s="81">
        <f>IF(H8&lt;0,D8,C8)</f>
        <v>22</v>
      </c>
      <c r="D9" s="81">
        <f t="shared" ref="D9:D15" si="3">(B9+C9)/2</f>
        <v>18.5</v>
      </c>
      <c r="E9" s="83">
        <f t="shared" ref="E9:E15" si="4">-10*(B9^2)+200*B9+210</f>
        <v>960</v>
      </c>
      <c r="F9" s="83">
        <f t="shared" ref="F9:F15" si="5">-10*(C9^2)+200*C9+210</f>
        <v>-230</v>
      </c>
      <c r="G9" s="83">
        <f t="shared" ref="G9:G15" si="6">-10*(D9^2)+200*D9+210</f>
        <v>487.5</v>
      </c>
      <c r="H9" s="81">
        <f t="shared" ref="H9:H15" si="7">E9*G9</f>
        <v>468000</v>
      </c>
      <c r="I9" s="31">
        <f>(ABS(D9-D8)/D9)*100</f>
        <v>18.918918918918919</v>
      </c>
      <c r="J9" s="31">
        <f t="shared" ref="J9:J23" si="8">ABS((($M$7-D9)/$M$7)*100)</f>
        <v>11.904761904761903</v>
      </c>
    </row>
    <row r="10" spans="1:13" ht="23.4" x14ac:dyDescent="0.45">
      <c r="A10" s="146">
        <v>3</v>
      </c>
      <c r="B10" s="81">
        <f t="shared" ref="B10:B23" si="9">IF(H9&lt;0,B9,D9)</f>
        <v>18.5</v>
      </c>
      <c r="C10" s="147">
        <f t="shared" ref="C10:C15" si="10">IF(H9&lt;0,D9,C9)</f>
        <v>22</v>
      </c>
      <c r="D10" s="147">
        <f t="shared" si="3"/>
        <v>20.25</v>
      </c>
      <c r="E10" s="109">
        <f t="shared" si="4"/>
        <v>487.5</v>
      </c>
      <c r="F10" s="109">
        <f t="shared" si="5"/>
        <v>-230</v>
      </c>
      <c r="G10" s="109">
        <f t="shared" si="6"/>
        <v>159.375</v>
      </c>
      <c r="H10" s="147">
        <f t="shared" si="7"/>
        <v>77695.3125</v>
      </c>
      <c r="I10" s="31">
        <f t="shared" ref="I10:I23" si="11">(ABS(D10-D9)/D10)*100</f>
        <v>8.6419753086419746</v>
      </c>
      <c r="J10" s="31">
        <f t="shared" si="8"/>
        <v>3.5714285714285712</v>
      </c>
    </row>
    <row r="11" spans="1:13" ht="23.4" x14ac:dyDescent="0.45">
      <c r="A11" s="146">
        <v>4</v>
      </c>
      <c r="B11" s="81">
        <f t="shared" si="9"/>
        <v>20.25</v>
      </c>
      <c r="C11" s="147">
        <f t="shared" si="10"/>
        <v>22</v>
      </c>
      <c r="D11" s="147">
        <f t="shared" si="3"/>
        <v>21.125</v>
      </c>
      <c r="E11" s="109">
        <f t="shared" si="4"/>
        <v>159.375</v>
      </c>
      <c r="F11" s="109">
        <f t="shared" si="5"/>
        <v>-230</v>
      </c>
      <c r="G11" s="109">
        <f t="shared" si="6"/>
        <v>-27.65625</v>
      </c>
      <c r="H11" s="147">
        <f t="shared" si="7"/>
        <v>-4407.71484375</v>
      </c>
      <c r="I11" s="31">
        <f t="shared" si="11"/>
        <v>4.1420118343195274</v>
      </c>
      <c r="J11" s="31">
        <f t="shared" si="8"/>
        <v>0.59523809523809523</v>
      </c>
    </row>
    <row r="12" spans="1:13" ht="23.4" x14ac:dyDescent="0.45">
      <c r="A12" s="146">
        <v>5</v>
      </c>
      <c r="B12" s="149">
        <f t="shared" si="9"/>
        <v>20.25</v>
      </c>
      <c r="C12" s="149">
        <f t="shared" si="10"/>
        <v>21.125</v>
      </c>
      <c r="D12" s="149">
        <f t="shared" si="3"/>
        <v>20.6875</v>
      </c>
      <c r="E12" s="83">
        <f t="shared" si="4"/>
        <v>159.375</v>
      </c>
      <c r="F12" s="83">
        <f t="shared" si="5"/>
        <v>-27.65625</v>
      </c>
      <c r="G12" s="83">
        <f t="shared" si="6"/>
        <v>67.7734375</v>
      </c>
      <c r="H12" s="81">
        <f t="shared" si="7"/>
        <v>10801.3916015625</v>
      </c>
      <c r="I12" s="31">
        <f t="shared" si="11"/>
        <v>2.1148036253776437</v>
      </c>
      <c r="J12" s="31">
        <f t="shared" si="8"/>
        <v>1.4880952380952379</v>
      </c>
    </row>
    <row r="13" spans="1:13" ht="23.4" x14ac:dyDescent="0.45">
      <c r="A13" s="146">
        <v>6</v>
      </c>
      <c r="B13" s="81">
        <f t="shared" si="9"/>
        <v>20.6875</v>
      </c>
      <c r="C13" s="81">
        <f t="shared" si="10"/>
        <v>21.125</v>
      </c>
      <c r="D13" s="81">
        <f t="shared" si="3"/>
        <v>20.90625</v>
      </c>
      <c r="E13" s="83">
        <f t="shared" si="4"/>
        <v>67.7734375</v>
      </c>
      <c r="F13" s="83">
        <f t="shared" si="5"/>
        <v>-27.65625</v>
      </c>
      <c r="G13" s="83">
        <f t="shared" si="6"/>
        <v>20.537109375</v>
      </c>
      <c r="H13" s="81">
        <f t="shared" si="7"/>
        <v>1391.8704986572266</v>
      </c>
      <c r="I13" s="31">
        <f t="shared" si="11"/>
        <v>1.0463378176382661</v>
      </c>
      <c r="J13" s="31">
        <f t="shared" si="8"/>
        <v>0.4464285714285714</v>
      </c>
      <c r="L13" s="87" t="s">
        <v>25</v>
      </c>
    </row>
    <row r="14" spans="1:13" ht="23.4" x14ac:dyDescent="0.45">
      <c r="A14" s="146">
        <v>7</v>
      </c>
      <c r="B14" s="81">
        <f t="shared" si="9"/>
        <v>20.90625</v>
      </c>
      <c r="C14" s="81">
        <f t="shared" si="10"/>
        <v>21.125</v>
      </c>
      <c r="D14" s="81">
        <f t="shared" si="3"/>
        <v>21.015625</v>
      </c>
      <c r="E14" s="83">
        <f t="shared" si="4"/>
        <v>20.537109375</v>
      </c>
      <c r="F14" s="83">
        <f t="shared" si="5"/>
        <v>-27.65625</v>
      </c>
      <c r="G14" s="83">
        <f t="shared" si="6"/>
        <v>-3.43994140625</v>
      </c>
      <c r="H14" s="81">
        <f t="shared" si="7"/>
        <v>-70.646452903747559</v>
      </c>
      <c r="I14" s="31">
        <f t="shared" si="11"/>
        <v>0.5204460966542751</v>
      </c>
      <c r="J14" s="31">
        <f t="shared" si="8"/>
        <v>7.4404761904761904E-2</v>
      </c>
    </row>
    <row r="15" spans="1:13" ht="23.4" x14ac:dyDescent="0.45">
      <c r="A15" s="146">
        <v>8</v>
      </c>
      <c r="B15" s="81">
        <f t="shared" si="9"/>
        <v>20.90625</v>
      </c>
      <c r="C15" s="81">
        <f t="shared" si="10"/>
        <v>21.015625</v>
      </c>
      <c r="D15" s="81">
        <f t="shared" si="3"/>
        <v>20.9609375</v>
      </c>
      <c r="E15" s="83">
        <f t="shared" si="4"/>
        <v>20.537109375</v>
      </c>
      <c r="F15" s="83">
        <f t="shared" si="5"/>
        <v>-3.43994140625</v>
      </c>
      <c r="G15" s="83">
        <f t="shared" si="6"/>
        <v>8.5784912109375</v>
      </c>
      <c r="H15" s="81">
        <f t="shared" si="7"/>
        <v>176.17741227149963</v>
      </c>
      <c r="I15" s="31">
        <f t="shared" si="11"/>
        <v>0.26090197540067089</v>
      </c>
      <c r="J15" s="31">
        <f t="shared" si="8"/>
        <v>0.18601190476190474</v>
      </c>
    </row>
    <row r="16" spans="1:13" ht="23.4" x14ac:dyDescent="0.45">
      <c r="A16" s="146">
        <v>9</v>
      </c>
      <c r="B16" s="81">
        <f t="shared" si="9"/>
        <v>20.9609375</v>
      </c>
      <c r="C16" s="81">
        <f t="shared" ref="C16:C23" si="12">IF(H15&lt;0,D15,C15)</f>
        <v>21.015625</v>
      </c>
      <c r="D16" s="81">
        <f t="shared" ref="D16:D23" si="13">(B16+C16)/2</f>
        <v>20.98828125</v>
      </c>
      <c r="E16" s="83">
        <f t="shared" ref="E16:E23" si="14">-10*(B16^2)+200*B16+210</f>
        <v>8.5784912109375</v>
      </c>
      <c r="F16" s="83">
        <f t="shared" ref="F16:F23" si="15">-10*(C16^2)+200*C16+210</f>
        <v>-3.43994140625</v>
      </c>
      <c r="G16" s="83">
        <f t="shared" ref="G16:G23" si="16">-10*(D16^2)+200*D16+210</f>
        <v>2.576751708984375</v>
      </c>
      <c r="H16" s="81">
        <f t="shared" ref="H16:H23" si="17">E16*G16</f>
        <v>22.104641888290644</v>
      </c>
      <c r="I16" s="31">
        <f t="shared" si="11"/>
        <v>0.13028103480364786</v>
      </c>
      <c r="J16" s="31">
        <f t="shared" si="8"/>
        <v>5.5803571428571425E-2</v>
      </c>
    </row>
    <row r="17" spans="1:10" ht="23.4" x14ac:dyDescent="0.45">
      <c r="A17" s="146">
        <v>10</v>
      </c>
      <c r="B17" s="81">
        <f t="shared" si="9"/>
        <v>20.98828125</v>
      </c>
      <c r="C17" s="81">
        <f t="shared" si="12"/>
        <v>21.015625</v>
      </c>
      <c r="D17" s="81">
        <f t="shared" si="13"/>
        <v>21.001953125</v>
      </c>
      <c r="E17" s="83">
        <f t="shared" si="14"/>
        <v>2.576751708984375</v>
      </c>
      <c r="F17" s="83">
        <f t="shared" si="15"/>
        <v>-3.43994140625</v>
      </c>
      <c r="G17" s="83">
        <f t="shared" si="16"/>
        <v>-0.42972564697265625</v>
      </c>
      <c r="H17" s="81">
        <f t="shared" si="17"/>
        <v>-1.1072962952312082</v>
      </c>
      <c r="I17" s="31">
        <f t="shared" si="11"/>
        <v>6.5098112154747506E-2</v>
      </c>
      <c r="J17" s="31">
        <f t="shared" si="8"/>
        <v>9.300595238095238E-3</v>
      </c>
    </row>
    <row r="18" spans="1:10" ht="23.4" x14ac:dyDescent="0.45">
      <c r="A18" s="146">
        <v>11</v>
      </c>
      <c r="B18" s="81">
        <f t="shared" si="9"/>
        <v>20.98828125</v>
      </c>
      <c r="C18" s="81">
        <f t="shared" si="12"/>
        <v>21.001953125</v>
      </c>
      <c r="D18" s="81">
        <f t="shared" si="13"/>
        <v>20.9951171875</v>
      </c>
      <c r="E18" s="83">
        <f t="shared" si="14"/>
        <v>2.576751708984375</v>
      </c>
      <c r="F18" s="83">
        <f t="shared" si="15"/>
        <v>-0.42972564697265625</v>
      </c>
      <c r="G18" s="83">
        <f t="shared" si="16"/>
        <v>1.0739803314208984</v>
      </c>
      <c r="H18" s="81">
        <f t="shared" si="17"/>
        <v>2.7673806544044055</v>
      </c>
      <c r="I18" s="31">
        <f t="shared" si="11"/>
        <v>3.2559653937392435E-2</v>
      </c>
      <c r="J18" s="31">
        <f t="shared" si="8"/>
        <v>2.3251488095238092E-2</v>
      </c>
    </row>
    <row r="19" spans="1:10" ht="23.4" x14ac:dyDescent="0.45">
      <c r="A19" s="146">
        <v>12</v>
      </c>
      <c r="B19" s="81">
        <f t="shared" si="9"/>
        <v>20.9951171875</v>
      </c>
      <c r="C19" s="81">
        <f t="shared" si="12"/>
        <v>21.001953125</v>
      </c>
      <c r="D19" s="81">
        <f t="shared" si="13"/>
        <v>20.99853515625</v>
      </c>
      <c r="E19" s="83">
        <f t="shared" si="14"/>
        <v>1.0739803314208984</v>
      </c>
      <c r="F19" s="83">
        <f t="shared" si="15"/>
        <v>-0.42972564697265625</v>
      </c>
      <c r="G19" s="83">
        <f t="shared" si="16"/>
        <v>0.32224416732788086</v>
      </c>
      <c r="H19" s="81">
        <f t="shared" si="17"/>
        <v>0.34608389762524894</v>
      </c>
      <c r="I19" s="31">
        <f t="shared" si="11"/>
        <v>1.6277177072433438E-2</v>
      </c>
      <c r="J19" s="31">
        <f t="shared" si="8"/>
        <v>6.9754464285714281E-3</v>
      </c>
    </row>
    <row r="20" spans="1:10" ht="23.4" x14ac:dyDescent="0.45">
      <c r="A20" s="146">
        <v>13</v>
      </c>
      <c r="B20" s="81">
        <f t="shared" si="9"/>
        <v>20.99853515625</v>
      </c>
      <c r="C20" s="81">
        <f t="shared" si="12"/>
        <v>21.001953125</v>
      </c>
      <c r="D20" s="81">
        <f t="shared" si="13"/>
        <v>21.000244140625</v>
      </c>
      <c r="E20" s="83">
        <f t="shared" si="14"/>
        <v>0.32224416732788086</v>
      </c>
      <c r="F20" s="83">
        <f t="shared" si="15"/>
        <v>-0.42972564697265625</v>
      </c>
      <c r="G20" s="83">
        <f t="shared" si="16"/>
        <v>-5.3711533546447754E-2</v>
      </c>
      <c r="H20" s="81">
        <f t="shared" si="17"/>
        <v>-1.7308228403578596E-2</v>
      </c>
      <c r="I20" s="31">
        <f t="shared" si="11"/>
        <v>8.1379262238859759E-3</v>
      </c>
      <c r="J20" s="31">
        <f t="shared" si="8"/>
        <v>1.1625744047619048E-3</v>
      </c>
    </row>
    <row r="21" spans="1:10" ht="23.4" x14ac:dyDescent="0.45">
      <c r="A21" s="150">
        <v>14</v>
      </c>
      <c r="B21" s="81">
        <f t="shared" si="9"/>
        <v>20.99853515625</v>
      </c>
      <c r="C21" s="81">
        <f t="shared" si="12"/>
        <v>21.000244140625</v>
      </c>
      <c r="D21" s="81">
        <f t="shared" si="13"/>
        <v>20.9993896484375</v>
      </c>
      <c r="E21" s="83">
        <f t="shared" si="14"/>
        <v>0.32224416732788086</v>
      </c>
      <c r="F21" s="83">
        <f t="shared" si="15"/>
        <v>-5.3711533546447754E-2</v>
      </c>
      <c r="G21" s="83">
        <f t="shared" si="16"/>
        <v>0.13427361845970154</v>
      </c>
      <c r="H21" s="81">
        <f t="shared" si="17"/>
        <v>4.3268890374648095E-2</v>
      </c>
      <c r="I21" s="31">
        <f t="shared" si="11"/>
        <v>4.0691286832880884E-3</v>
      </c>
      <c r="J21" s="31">
        <f t="shared" si="8"/>
        <v>2.9064360119047616E-3</v>
      </c>
    </row>
    <row r="22" spans="1:10" ht="23.4" x14ac:dyDescent="0.45">
      <c r="A22" s="46">
        <v>15</v>
      </c>
      <c r="B22" s="30">
        <f t="shared" si="9"/>
        <v>20.9993896484375</v>
      </c>
      <c r="C22" s="30">
        <f t="shared" si="12"/>
        <v>21.000244140625</v>
      </c>
      <c r="D22" s="30">
        <f t="shared" si="13"/>
        <v>20.99981689453125</v>
      </c>
      <c r="E22" s="42">
        <f t="shared" si="14"/>
        <v>0.13427361845970154</v>
      </c>
      <c r="F22" s="42">
        <f t="shared" si="15"/>
        <v>-5.3711533546447754E-2</v>
      </c>
      <c r="G22" s="42">
        <f t="shared" si="16"/>
        <v>4.0282867848873138E-2</v>
      </c>
      <c r="H22" s="30">
        <f t="shared" si="17"/>
        <v>5.4089264280021698E-3</v>
      </c>
      <c r="I22" s="31">
        <f t="shared" si="11"/>
        <v>2.0345229479656222E-3</v>
      </c>
      <c r="J22" s="31">
        <f t="shared" si="8"/>
        <v>8.7193080357142851E-4</v>
      </c>
    </row>
    <row r="23" spans="1:10" ht="23.4" x14ac:dyDescent="0.45">
      <c r="A23" s="46">
        <v>16</v>
      </c>
      <c r="B23" s="30">
        <f t="shared" si="9"/>
        <v>20.99981689453125</v>
      </c>
      <c r="C23" s="30">
        <f t="shared" si="12"/>
        <v>21.000244140625</v>
      </c>
      <c r="D23" s="30">
        <f t="shared" si="13"/>
        <v>21.000030517578125</v>
      </c>
      <c r="E23" s="42">
        <f t="shared" si="14"/>
        <v>4.0282867848873138E-2</v>
      </c>
      <c r="F23" s="42">
        <f t="shared" si="15"/>
        <v>-5.3711533546447754E-2</v>
      </c>
      <c r="G23" s="42">
        <f t="shared" si="16"/>
        <v>-6.7138765007257462E-3</v>
      </c>
      <c r="H23" s="30">
        <f t="shared" si="17"/>
        <v>-2.7045419983239005E-4</v>
      </c>
      <c r="I23" s="31">
        <f t="shared" si="11"/>
        <v>1.0172511258790139E-3</v>
      </c>
      <c r="J23" s="31">
        <f t="shared" si="8"/>
        <v>1.4532180059523809E-4</v>
      </c>
    </row>
    <row r="26" spans="1:10" ht="23.4" x14ac:dyDescent="0.45">
      <c r="A26" s="46" t="s">
        <v>33</v>
      </c>
      <c r="B26" s="44" t="s">
        <v>11</v>
      </c>
      <c r="C26" s="44" t="s">
        <v>12</v>
      </c>
      <c r="D26" s="44" t="s">
        <v>13</v>
      </c>
      <c r="E26" s="44" t="s">
        <v>14</v>
      </c>
      <c r="F26" s="44" t="s">
        <v>16</v>
      </c>
      <c r="G26" s="44" t="s">
        <v>15</v>
      </c>
      <c r="H26" s="44" t="s">
        <v>17</v>
      </c>
      <c r="I26" s="88" t="s">
        <v>18</v>
      </c>
      <c r="J26" s="88"/>
    </row>
    <row r="27" spans="1:10" ht="23.4" x14ac:dyDescent="0.45">
      <c r="A27" s="46">
        <v>1</v>
      </c>
      <c r="B27" s="43">
        <v>-2</v>
      </c>
      <c r="C27" s="43">
        <v>22</v>
      </c>
      <c r="D27" s="30">
        <f>(B27+C27)/2</f>
        <v>10</v>
      </c>
      <c r="E27" s="30">
        <f>-10*(B27^2)+200*B27+210</f>
        <v>-230</v>
      </c>
      <c r="F27" s="30">
        <f t="shared" ref="F27:F42" si="18">-10*(C27^2)+200*C27+210</f>
        <v>-230</v>
      </c>
      <c r="G27" s="30">
        <f t="shared" ref="G27:G42" si="19">-10*(D27^2)+200*D27+210</f>
        <v>1210</v>
      </c>
      <c r="H27" s="30">
        <f>E27*G27</f>
        <v>-278300</v>
      </c>
      <c r="I27" s="31" t="s">
        <v>23</v>
      </c>
      <c r="J27" s="23"/>
    </row>
    <row r="28" spans="1:10" ht="23.4" x14ac:dyDescent="0.45">
      <c r="A28" s="46">
        <v>2</v>
      </c>
      <c r="B28" s="30">
        <f>IF(H27&lt;0,B27,D27)</f>
        <v>-2</v>
      </c>
      <c r="C28" s="30">
        <f>IF(H27&lt;0,D27,C27)</f>
        <v>10</v>
      </c>
      <c r="D28" s="30">
        <f t="shared" ref="D28:D42" si="20">(B28+C28)/2</f>
        <v>4</v>
      </c>
      <c r="E28" s="30">
        <f t="shared" ref="E28:E42" si="21">-10*(B28^2)+200*B28+210</f>
        <v>-230</v>
      </c>
      <c r="F28" s="30">
        <f t="shared" si="18"/>
        <v>1210</v>
      </c>
      <c r="G28" s="30">
        <f t="shared" si="19"/>
        <v>850</v>
      </c>
      <c r="H28" s="30">
        <f t="shared" ref="H28:H42" si="22">E28*G28</f>
        <v>-195500</v>
      </c>
      <c r="I28" s="23">
        <f>(ABS((D28-D27)/D28)*100)</f>
        <v>150</v>
      </c>
      <c r="J28" s="23"/>
    </row>
    <row r="29" spans="1:10" ht="23.4" x14ac:dyDescent="0.45">
      <c r="A29" s="46">
        <v>3</v>
      </c>
      <c r="B29" s="30">
        <f t="shared" ref="B29:B42" si="23">IF(H28&lt;0,B28,D28)</f>
        <v>-2</v>
      </c>
      <c r="C29" s="30">
        <f t="shared" ref="C29:C42" si="24">IF(H28&lt;0,D28,C28)</f>
        <v>4</v>
      </c>
      <c r="D29" s="44">
        <f t="shared" si="20"/>
        <v>1</v>
      </c>
      <c r="E29" s="44">
        <f t="shared" si="21"/>
        <v>-230</v>
      </c>
      <c r="F29" s="44">
        <f t="shared" si="18"/>
        <v>850</v>
      </c>
      <c r="G29" s="44">
        <f t="shared" si="19"/>
        <v>400</v>
      </c>
      <c r="H29" s="44">
        <f t="shared" si="22"/>
        <v>-92000</v>
      </c>
      <c r="I29" s="23">
        <f t="shared" ref="I29:I42" si="25">(ABS((D29-D28)/D29)*100)</f>
        <v>300</v>
      </c>
      <c r="J29" s="23"/>
    </row>
    <row r="30" spans="1:10" ht="23.4" x14ac:dyDescent="0.45">
      <c r="A30" s="46">
        <v>4</v>
      </c>
      <c r="B30" s="30">
        <f t="shared" si="23"/>
        <v>-2</v>
      </c>
      <c r="C30" s="30">
        <f t="shared" si="24"/>
        <v>1</v>
      </c>
      <c r="D30" s="44">
        <f t="shared" si="20"/>
        <v>-0.5</v>
      </c>
      <c r="E30" s="44">
        <f t="shared" si="21"/>
        <v>-230</v>
      </c>
      <c r="F30" s="44">
        <f t="shared" si="18"/>
        <v>400</v>
      </c>
      <c r="G30" s="44">
        <f t="shared" si="19"/>
        <v>107.5</v>
      </c>
      <c r="H30" s="44">
        <f t="shared" si="22"/>
        <v>-24725</v>
      </c>
      <c r="I30" s="23">
        <f t="shared" si="25"/>
        <v>300</v>
      </c>
      <c r="J30" s="23"/>
    </row>
    <row r="31" spans="1:10" ht="23.4" x14ac:dyDescent="0.45">
      <c r="A31" s="46">
        <v>5</v>
      </c>
      <c r="B31" s="30">
        <f t="shared" si="23"/>
        <v>-2</v>
      </c>
      <c r="C31" s="30">
        <f t="shared" si="24"/>
        <v>-0.5</v>
      </c>
      <c r="D31" s="48">
        <f t="shared" si="20"/>
        <v>-1.25</v>
      </c>
      <c r="E31" s="30">
        <f t="shared" si="21"/>
        <v>-230</v>
      </c>
      <c r="F31" s="30">
        <f t="shared" si="18"/>
        <v>107.5</v>
      </c>
      <c r="G31" s="30">
        <f t="shared" si="19"/>
        <v>-55.625</v>
      </c>
      <c r="H31" s="30">
        <f t="shared" si="22"/>
        <v>12793.75</v>
      </c>
      <c r="I31" s="23">
        <f t="shared" si="25"/>
        <v>60</v>
      </c>
      <c r="J31" s="23"/>
    </row>
    <row r="32" spans="1:10" ht="23.4" x14ac:dyDescent="0.45">
      <c r="A32" s="46">
        <v>6</v>
      </c>
      <c r="B32" s="48">
        <f t="shared" si="23"/>
        <v>-1.25</v>
      </c>
      <c r="C32" s="48">
        <f t="shared" si="24"/>
        <v>-0.5</v>
      </c>
      <c r="D32" s="48">
        <f t="shared" si="20"/>
        <v>-0.875</v>
      </c>
      <c r="E32" s="48">
        <f t="shared" si="21"/>
        <v>-55.625</v>
      </c>
      <c r="F32" s="48">
        <f t="shared" si="18"/>
        <v>107.5</v>
      </c>
      <c r="G32" s="48">
        <f t="shared" si="19"/>
        <v>27.34375</v>
      </c>
      <c r="H32" s="48">
        <f t="shared" si="22"/>
        <v>-1520.99609375</v>
      </c>
      <c r="I32" s="23">
        <f t="shared" si="25"/>
        <v>42.857142857142854</v>
      </c>
      <c r="J32" s="23"/>
    </row>
    <row r="33" spans="1:10" ht="23.4" x14ac:dyDescent="0.45">
      <c r="A33" s="46">
        <v>7</v>
      </c>
      <c r="B33" s="30">
        <f t="shared" si="23"/>
        <v>-1.25</v>
      </c>
      <c r="C33" s="30">
        <f t="shared" si="24"/>
        <v>-0.875</v>
      </c>
      <c r="D33" s="30">
        <f t="shared" si="20"/>
        <v>-1.0625</v>
      </c>
      <c r="E33" s="30">
        <f t="shared" si="21"/>
        <v>-55.625</v>
      </c>
      <c r="F33" s="30">
        <f t="shared" si="18"/>
        <v>27.34375</v>
      </c>
      <c r="G33" s="30">
        <f t="shared" si="19"/>
        <v>-13.7890625</v>
      </c>
      <c r="H33" s="30">
        <f t="shared" si="22"/>
        <v>767.0166015625</v>
      </c>
      <c r="I33" s="23">
        <f t="shared" si="25"/>
        <v>17.647058823529413</v>
      </c>
      <c r="J33" s="23"/>
    </row>
    <row r="34" spans="1:10" ht="23.4" x14ac:dyDescent="0.45">
      <c r="A34" s="46">
        <v>8</v>
      </c>
      <c r="B34" s="30">
        <f t="shared" si="23"/>
        <v>-1.0625</v>
      </c>
      <c r="C34" s="30">
        <f t="shared" si="24"/>
        <v>-0.875</v>
      </c>
      <c r="D34" s="30">
        <f t="shared" si="20"/>
        <v>-0.96875</v>
      </c>
      <c r="E34" s="30">
        <f t="shared" si="21"/>
        <v>-13.7890625</v>
      </c>
      <c r="F34" s="30">
        <f t="shared" si="18"/>
        <v>27.34375</v>
      </c>
      <c r="G34" s="30">
        <f t="shared" si="19"/>
        <v>6.865234375</v>
      </c>
      <c r="H34" s="30">
        <f t="shared" si="22"/>
        <v>-94.665145874023438</v>
      </c>
      <c r="I34" s="23">
        <f t="shared" si="25"/>
        <v>9.67741935483871</v>
      </c>
      <c r="J34" s="23"/>
    </row>
    <row r="35" spans="1:10" ht="23.4" x14ac:dyDescent="0.45">
      <c r="A35" s="46">
        <v>9</v>
      </c>
      <c r="B35" s="30">
        <f t="shared" si="23"/>
        <v>-1.0625</v>
      </c>
      <c r="C35" s="30">
        <f t="shared" si="24"/>
        <v>-0.96875</v>
      </c>
      <c r="D35" s="30">
        <f t="shared" si="20"/>
        <v>-1.015625</v>
      </c>
      <c r="E35" s="30">
        <f t="shared" si="21"/>
        <v>-13.7890625</v>
      </c>
      <c r="F35" s="30">
        <f t="shared" si="18"/>
        <v>6.865234375</v>
      </c>
      <c r="G35" s="30">
        <f t="shared" si="19"/>
        <v>-3.43994140625</v>
      </c>
      <c r="H35" s="30">
        <f t="shared" si="22"/>
        <v>47.433567047119141</v>
      </c>
      <c r="I35" s="23">
        <f t="shared" si="25"/>
        <v>4.6153846153846159</v>
      </c>
      <c r="J35" s="23"/>
    </row>
    <row r="36" spans="1:10" ht="23.4" x14ac:dyDescent="0.45">
      <c r="A36" s="46">
        <v>10</v>
      </c>
      <c r="B36" s="30">
        <f t="shared" si="23"/>
        <v>-1.015625</v>
      </c>
      <c r="C36" s="30">
        <f t="shared" si="24"/>
        <v>-0.96875</v>
      </c>
      <c r="D36" s="30">
        <f t="shared" si="20"/>
        <v>-0.9921875</v>
      </c>
      <c r="E36" s="30">
        <f t="shared" si="21"/>
        <v>-3.43994140625</v>
      </c>
      <c r="F36" s="30">
        <f t="shared" si="18"/>
        <v>6.865234375</v>
      </c>
      <c r="G36" s="30">
        <f t="shared" si="19"/>
        <v>1.7181396484375</v>
      </c>
      <c r="H36" s="30">
        <f t="shared" si="22"/>
        <v>-5.9102997183799744</v>
      </c>
      <c r="I36" s="23">
        <f t="shared" si="25"/>
        <v>2.3622047244094486</v>
      </c>
      <c r="J36" s="23"/>
    </row>
    <row r="37" spans="1:10" ht="23.4" x14ac:dyDescent="0.45">
      <c r="A37" s="46">
        <v>11</v>
      </c>
      <c r="B37" s="30">
        <f t="shared" si="23"/>
        <v>-1.015625</v>
      </c>
      <c r="C37" s="30">
        <f t="shared" si="24"/>
        <v>-0.9921875</v>
      </c>
      <c r="D37" s="30">
        <f t="shared" si="20"/>
        <v>-1.00390625</v>
      </c>
      <c r="E37" s="30">
        <f t="shared" si="21"/>
        <v>-3.43994140625</v>
      </c>
      <c r="F37" s="30">
        <f t="shared" si="18"/>
        <v>1.7181396484375</v>
      </c>
      <c r="G37" s="30">
        <f t="shared" si="19"/>
        <v>-0.859527587890625</v>
      </c>
      <c r="H37" s="30">
        <f t="shared" si="22"/>
        <v>2.956724539399147</v>
      </c>
      <c r="I37" s="23">
        <f t="shared" si="25"/>
        <v>1.1673151750972763</v>
      </c>
      <c r="J37" s="23"/>
    </row>
    <row r="38" spans="1:10" ht="23.4" x14ac:dyDescent="0.45">
      <c r="A38" s="46">
        <v>12</v>
      </c>
      <c r="B38" s="30">
        <f t="shared" si="23"/>
        <v>-1.00390625</v>
      </c>
      <c r="C38" s="30">
        <f t="shared" si="24"/>
        <v>-0.9921875</v>
      </c>
      <c r="D38" s="30">
        <f t="shared" si="20"/>
        <v>-0.998046875</v>
      </c>
      <c r="E38" s="30">
        <f t="shared" si="21"/>
        <v>-0.859527587890625</v>
      </c>
      <c r="F38" s="30">
        <f t="shared" si="18"/>
        <v>1.7181396484375</v>
      </c>
      <c r="G38" s="30">
        <f t="shared" si="19"/>
        <v>0.42964935302734375</v>
      </c>
      <c r="H38" s="30">
        <f t="shared" si="22"/>
        <v>-0.36929547204636037</v>
      </c>
      <c r="I38" s="23">
        <f t="shared" si="25"/>
        <v>0.58708414872798431</v>
      </c>
      <c r="J38" s="23"/>
    </row>
    <row r="39" spans="1:10" ht="23.4" x14ac:dyDescent="0.45">
      <c r="A39" s="46">
        <v>13</v>
      </c>
      <c r="B39" s="30">
        <f t="shared" si="23"/>
        <v>-1.00390625</v>
      </c>
      <c r="C39" s="30">
        <f t="shared" si="24"/>
        <v>-0.998046875</v>
      </c>
      <c r="D39" s="30">
        <f t="shared" si="20"/>
        <v>-1.0009765625</v>
      </c>
      <c r="E39" s="30">
        <f t="shared" si="21"/>
        <v>-0.859527587890625</v>
      </c>
      <c r="F39" s="30">
        <f t="shared" si="18"/>
        <v>0.42964935302734375</v>
      </c>
      <c r="G39" s="30">
        <f t="shared" si="19"/>
        <v>-0.21485328674316406</v>
      </c>
      <c r="H39" s="30">
        <f t="shared" si="22"/>
        <v>0.1846723273047246</v>
      </c>
      <c r="I39" s="23">
        <f t="shared" si="25"/>
        <v>0.29268292682926828</v>
      </c>
      <c r="J39" s="23"/>
    </row>
    <row r="40" spans="1:10" ht="23.4" x14ac:dyDescent="0.45">
      <c r="A40" s="46">
        <v>14</v>
      </c>
      <c r="B40" s="30">
        <f t="shared" si="23"/>
        <v>-1.0009765625</v>
      </c>
      <c r="C40" s="30">
        <f t="shared" si="24"/>
        <v>-0.998046875</v>
      </c>
      <c r="D40" s="30">
        <f t="shared" si="20"/>
        <v>-0.99951171875</v>
      </c>
      <c r="E40" s="30">
        <f t="shared" si="21"/>
        <v>-0.21485328674316406</v>
      </c>
      <c r="F40" s="30">
        <f t="shared" si="18"/>
        <v>0.42964935302734375</v>
      </c>
      <c r="G40" s="30">
        <f t="shared" si="19"/>
        <v>0.10741949081420898</v>
      </c>
      <c r="H40" s="30">
        <f t="shared" si="22"/>
        <v>-2.3079430661709921E-2</v>
      </c>
      <c r="I40" s="23">
        <f t="shared" si="25"/>
        <v>0.14655593551538837</v>
      </c>
      <c r="J40" s="23"/>
    </row>
    <row r="41" spans="1:10" ht="23.4" x14ac:dyDescent="0.45">
      <c r="A41" s="46">
        <v>15</v>
      </c>
      <c r="B41" s="30">
        <f t="shared" si="23"/>
        <v>-1.0009765625</v>
      </c>
      <c r="C41" s="30">
        <f t="shared" si="24"/>
        <v>-0.99951171875</v>
      </c>
      <c r="D41" s="30">
        <f t="shared" si="20"/>
        <v>-1.000244140625</v>
      </c>
      <c r="E41" s="30">
        <f t="shared" si="21"/>
        <v>-0.21485328674316406</v>
      </c>
      <c r="F41" s="30">
        <f t="shared" si="18"/>
        <v>0.10741949081420898</v>
      </c>
      <c r="G41" s="30">
        <f t="shared" si="19"/>
        <v>-5.3711533546447754E-2</v>
      </c>
      <c r="H41" s="30">
        <f t="shared" si="22"/>
        <v>1.1540099518470015E-2</v>
      </c>
      <c r="I41" s="23">
        <f t="shared" si="25"/>
        <v>7.3224310471076401E-2</v>
      </c>
      <c r="J41" s="23"/>
    </row>
    <row r="42" spans="1:10" ht="23.4" x14ac:dyDescent="0.45">
      <c r="A42" s="46">
        <v>16</v>
      </c>
      <c r="B42" s="30">
        <f t="shared" si="23"/>
        <v>-1.000244140625</v>
      </c>
      <c r="C42" s="30">
        <f t="shared" si="24"/>
        <v>-0.99951171875</v>
      </c>
      <c r="D42" s="30">
        <f t="shared" si="20"/>
        <v>-0.9998779296875</v>
      </c>
      <c r="E42" s="30">
        <f t="shared" si="21"/>
        <v>-5.3711533546447754E-2</v>
      </c>
      <c r="F42" s="30">
        <f t="shared" si="18"/>
        <v>0.10741949081420898</v>
      </c>
      <c r="G42" s="30">
        <f t="shared" si="19"/>
        <v>2.6855319738388062E-2</v>
      </c>
      <c r="H42" s="30">
        <f t="shared" si="22"/>
        <v>-1.4424404070290109E-3</v>
      </c>
      <c r="I42" s="23">
        <f t="shared" si="25"/>
        <v>3.6625564644121603E-2</v>
      </c>
      <c r="J4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0"/>
  <sheetViews>
    <sheetView tabSelected="1" topLeftCell="C1" workbookViewId="0">
      <selection activeCell="M8" sqref="M8"/>
    </sheetView>
  </sheetViews>
  <sheetFormatPr defaultRowHeight="14.4" x14ac:dyDescent="0.3"/>
  <cols>
    <col min="1" max="1" width="5.33203125" style="89" customWidth="1"/>
    <col min="2" max="3" width="12.44140625" style="90" bestFit="1" customWidth="1"/>
    <col min="4" max="4" width="15.33203125" style="90" customWidth="1"/>
    <col min="5" max="5" width="17" style="90" bestFit="1" customWidth="1"/>
    <col min="6" max="6" width="18" style="90" customWidth="1"/>
    <col min="7" max="7" width="16.33203125" style="90" customWidth="1"/>
    <col min="8" max="8" width="22.5546875" style="90" customWidth="1"/>
    <col min="9" max="9" width="30.88671875" style="91" customWidth="1"/>
    <col min="10" max="10" width="21" style="91" customWidth="1"/>
    <col min="12" max="12" width="22.109375" customWidth="1"/>
  </cols>
  <sheetData>
    <row r="1" spans="1:14" ht="16.2" x14ac:dyDescent="0.3">
      <c r="A1"/>
      <c r="B1" t="s">
        <v>32</v>
      </c>
      <c r="C1"/>
      <c r="D1"/>
      <c r="E1"/>
      <c r="F1"/>
      <c r="G1" t="s">
        <v>8</v>
      </c>
      <c r="H1" t="s">
        <v>59</v>
      </c>
      <c r="I1"/>
      <c r="J1"/>
    </row>
    <row r="2" spans="1:14" x14ac:dyDescent="0.3">
      <c r="A2"/>
      <c r="B2"/>
      <c r="C2"/>
      <c r="D2"/>
      <c r="E2"/>
      <c r="F2"/>
      <c r="G2"/>
      <c r="H2"/>
      <c r="I2"/>
      <c r="J2"/>
    </row>
    <row r="3" spans="1:14" s="20" customFormat="1" ht="23.4" x14ac:dyDescent="0.45">
      <c r="A3" t="s">
        <v>33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18</v>
      </c>
      <c r="J3" t="s">
        <v>19</v>
      </c>
      <c r="K3"/>
      <c r="L3" t="s">
        <v>24</v>
      </c>
      <c r="M3">
        <v>-1</v>
      </c>
      <c r="N3"/>
    </row>
    <row r="4" spans="1:14" s="20" customFormat="1" ht="23.4" x14ac:dyDescent="0.45">
      <c r="A4">
        <v>1</v>
      </c>
      <c r="B4">
        <v>1</v>
      </c>
      <c r="C4">
        <v>3</v>
      </c>
      <c r="D4">
        <f>C4-F4*(B4-C4)/(E4-F4)</f>
        <v>1.0055401662049861</v>
      </c>
      <c r="E4">
        <f>B4*B4-B4-2</f>
        <v>-2</v>
      </c>
      <c r="F4">
        <f t="shared" ref="F4:G4" si="0">-10*(C4^2)+200*C4+210</f>
        <v>720</v>
      </c>
      <c r="G4">
        <f t="shared" si="0"/>
        <v>400.99692298248169</v>
      </c>
      <c r="H4">
        <f>E4*G4</f>
        <v>-801.99384596496338</v>
      </c>
      <c r="I4" t="s">
        <v>23</v>
      </c>
      <c r="J4">
        <f>(($M$3-D4)/$M$3)*100</f>
        <v>200.5540166204986</v>
      </c>
    </row>
    <row r="5" spans="1:14" s="20" customFormat="1" ht="23.4" x14ac:dyDescent="0.45">
      <c r="A5">
        <v>2</v>
      </c>
      <c r="B5">
        <f>IF(H4&lt;0,B4,D4)</f>
        <v>1</v>
      </c>
      <c r="C5">
        <f>IF(H4&lt;0,D4,C4)</f>
        <v>1.0055401662049861</v>
      </c>
      <c r="D5">
        <f>C5-F5*(B5-C5)/(E5-F5)</f>
        <v>-1.2229064039409239</v>
      </c>
      <c r="E5">
        <f>-10*(B5^2)+200*B5+210</f>
        <v>400</v>
      </c>
      <c r="F5">
        <f t="shared" ref="F5" si="1">-10*(C5^2)+200*C5+210</f>
        <v>400.99692298248169</v>
      </c>
      <c r="G5">
        <f t="shared" ref="G5" si="2">-10*(D5^2)+200*D5+210</f>
        <v>-49.536281516181987</v>
      </c>
      <c r="H5">
        <f>E5*G5</f>
        <v>-19814.512606472796</v>
      </c>
      <c r="I5">
        <f>ABS(((D5-D4)/D5)*100)</f>
        <v>182.22543957285237</v>
      </c>
      <c r="J5">
        <f>(($M$3-D5)/$M$3)*100</f>
        <v>-22.290640394092385</v>
      </c>
    </row>
    <row r="6" spans="1:14" s="20" customFormat="1" ht="23.4" x14ac:dyDescent="0.45">
      <c r="A6">
        <v>3</v>
      </c>
      <c r="B6">
        <f t="shared" ref="B6:B12" si="3">IF(H5&lt;0,B5,D5)</f>
        <v>1</v>
      </c>
      <c r="C6">
        <f t="shared" ref="C6:C8" si="4">IF(H5&lt;0,D5,C5)</f>
        <v>-1.2229064039409239</v>
      </c>
      <c r="D6">
        <f t="shared" ref="D6:D8" si="5">C6-F6*(B6-C6)/(E6-F6)</f>
        <v>-0.97795505754825784</v>
      </c>
      <c r="E6">
        <f t="shared" ref="E6:E8" si="6">-10*(B6^2)+200*B6+210</f>
        <v>400</v>
      </c>
      <c r="F6">
        <f t="shared" ref="F6:F8" si="7">-10*(C6^2)+200*C6+210</f>
        <v>-49.536281516181987</v>
      </c>
      <c r="G6">
        <f t="shared" ref="G6:G8" si="8">-10*(D6^2)+200*D6+210</f>
        <v>4.84502754450628</v>
      </c>
      <c r="H6">
        <f t="shared" ref="H6:H8" si="9">E6*G6</f>
        <v>1938.011017802512</v>
      </c>
      <c r="I6">
        <f t="shared" ref="I6:I12" si="10">ABS(((D6-D5)/D6)*100)</f>
        <v>25.047300947219526</v>
      </c>
      <c r="J6">
        <f t="shared" ref="J6:J8" si="11">(($M$3-D6)/$M$3)*100</f>
        <v>2.2044942451742155</v>
      </c>
    </row>
    <row r="7" spans="1:14" s="20" customFormat="1" ht="23.4" x14ac:dyDescent="0.45">
      <c r="A7">
        <v>4</v>
      </c>
      <c r="B7">
        <f t="shared" si="3"/>
        <v>-0.97795505754825784</v>
      </c>
      <c r="C7">
        <f t="shared" si="4"/>
        <v>-1.2229064039409239</v>
      </c>
      <c r="D7">
        <f t="shared" si="5"/>
        <v>-0.99977865909142649</v>
      </c>
      <c r="E7">
        <f t="shared" si="6"/>
        <v>4.84502754450628</v>
      </c>
      <c r="F7">
        <f t="shared" si="7"/>
        <v>-49.536281516181987</v>
      </c>
      <c r="G7">
        <f t="shared" si="8"/>
        <v>4.8694509968186139E-2</v>
      </c>
      <c r="H7">
        <f t="shared" si="9"/>
        <v>0.23592624206209747</v>
      </c>
      <c r="I7">
        <f t="shared" si="10"/>
        <v>2.1828433068376736</v>
      </c>
      <c r="J7">
        <f t="shared" si="11"/>
        <v>2.2134090857350852E-2</v>
      </c>
    </row>
    <row r="8" spans="1:14" s="20" customFormat="1" ht="23.4" x14ac:dyDescent="0.45">
      <c r="A8">
        <v>5</v>
      </c>
      <c r="B8">
        <f t="shared" si="3"/>
        <v>-0.99977865909142649</v>
      </c>
      <c r="C8">
        <f t="shared" si="4"/>
        <v>-1.2229064039409239</v>
      </c>
      <c r="D8">
        <f t="shared" si="5"/>
        <v>-0.99999777982247262</v>
      </c>
      <c r="E8">
        <f t="shared" si="6"/>
        <v>4.8694509968186139E-2</v>
      </c>
      <c r="F8">
        <f t="shared" si="7"/>
        <v>-49.536281516181987</v>
      </c>
      <c r="G8">
        <f t="shared" si="8"/>
        <v>4.8843900671613483E-4</v>
      </c>
      <c r="H8">
        <f t="shared" si="9"/>
        <v>2.3784298081389763E-5</v>
      </c>
      <c r="I8">
        <f t="shared" si="10"/>
        <v>2.1912121753413255E-2</v>
      </c>
      <c r="J8">
        <f t="shared" si="11"/>
        <v>2.2201775273789082E-4</v>
      </c>
    </row>
    <row r="9" spans="1:14" s="20" customFormat="1" ht="23.4" x14ac:dyDescent="0.45">
      <c r="A9">
        <v>6</v>
      </c>
      <c r="B9">
        <f t="shared" si="3"/>
        <v>-0.99999777982247262</v>
      </c>
      <c r="C9">
        <f t="shared" ref="C9:C11" si="12">IF(H8&lt;0,D8,C8)</f>
        <v>-1.2229064039409239</v>
      </c>
      <c r="D9">
        <f t="shared" ref="D9:D11" si="13">C9-F9*(B9-C9)/(E9-F9)</f>
        <v>-0.99999997773055282</v>
      </c>
      <c r="E9">
        <f t="shared" ref="E9:E11" si="14">-10*(B9^2)+200*B9+210</f>
        <v>4.8843900671613483E-4</v>
      </c>
      <c r="F9">
        <f t="shared" ref="F9:F11" si="15">-10*(C9^2)+200*C9+210</f>
        <v>-49.536281516181987</v>
      </c>
      <c r="G9">
        <f t="shared" ref="G9:G11" si="16">-10*(D9^2)+200*D9+210</f>
        <v>4.8992783661105932E-6</v>
      </c>
      <c r="H9">
        <f t="shared" ref="H9:H11" si="17">E9*G9</f>
        <v>2.392998658768906E-9</v>
      </c>
      <c r="I9">
        <f>ABS(((D9-D8)/D9)*100)</f>
        <v>2.1979081291499024E-4</v>
      </c>
      <c r="J9">
        <f t="shared" ref="J9:J11" si="18">(($M$3-D9)/$M$3)*100</f>
        <v>2.2269447175204959E-6</v>
      </c>
    </row>
    <row r="10" spans="1:14" s="20" customFormat="1" ht="23.4" x14ac:dyDescent="0.45">
      <c r="A10">
        <v>7</v>
      </c>
      <c r="B10">
        <f t="shared" si="3"/>
        <v>-0.99999997773055282</v>
      </c>
      <c r="C10">
        <f t="shared" si="12"/>
        <v>-1.2229064039409239</v>
      </c>
      <c r="D10">
        <f t="shared" si="13"/>
        <v>-0.99999999977662668</v>
      </c>
      <c r="E10">
        <f t="shared" si="14"/>
        <v>4.8992783661105932E-6</v>
      </c>
      <c r="F10">
        <f t="shared" si="15"/>
        <v>-49.536281516181987</v>
      </c>
      <c r="G10">
        <f t="shared" si="16"/>
        <v>4.9142130364998593E-8</v>
      </c>
      <c r="H10">
        <f t="shared" si="17"/>
        <v>2.4076097616182408E-13</v>
      </c>
      <c r="I10">
        <f t="shared" si="10"/>
        <v>2.2046073860288562E-6</v>
      </c>
      <c r="J10">
        <f t="shared" si="18"/>
        <v>2.233733198409027E-8</v>
      </c>
    </row>
    <row r="11" spans="1:14" x14ac:dyDescent="0.3">
      <c r="A11">
        <v>8</v>
      </c>
      <c r="B11">
        <f t="shared" si="3"/>
        <v>-0.99999999977662668</v>
      </c>
      <c r="C11">
        <f t="shared" si="12"/>
        <v>-1.2229064039409239</v>
      </c>
      <c r="D11">
        <f t="shared" si="13"/>
        <v>-0.99999999999775946</v>
      </c>
      <c r="E11">
        <f t="shared" si="14"/>
        <v>4.9142130364998593E-8</v>
      </c>
      <c r="F11">
        <f t="shared" si="15"/>
        <v>-49.536281516181987</v>
      </c>
      <c r="G11">
        <f t="shared" si="16"/>
        <v>4.929177066514967E-10</v>
      </c>
      <c r="H11">
        <f t="shared" si="17"/>
        <v>2.4223026199483985E-17</v>
      </c>
      <c r="I11">
        <f t="shared" si="10"/>
        <v>2.2113277875540212E-8</v>
      </c>
      <c r="J11">
        <f t="shared" si="18"/>
        <v>2.2405410859960284E-10</v>
      </c>
    </row>
    <row r="12" spans="1:14" x14ac:dyDescent="0.3">
      <c r="A12">
        <v>9</v>
      </c>
      <c r="B12">
        <f t="shared" si="3"/>
        <v>-0.99999999999775946</v>
      </c>
      <c r="C12">
        <f t="shared" ref="C12" si="19">IF(H11&lt;0,D11,C11)</f>
        <v>-1.2229064039409239</v>
      </c>
      <c r="D12">
        <f t="shared" ref="D12" si="20">C12-F12*(B12-C12)/(E12-F12)</f>
        <v>-0.99999999999997757</v>
      </c>
      <c r="E12">
        <f t="shared" ref="E12" si="21">-10*(B12^2)+200*B12+210</f>
        <v>4.929177066514967E-10</v>
      </c>
      <c r="F12">
        <f t="shared" ref="F12" si="22">-10*(C12^2)+200*C12+210</f>
        <v>-49.536281516181987</v>
      </c>
      <c r="G12">
        <f t="shared" ref="G12" si="23">-10*(D12^2)+200*D12+210</f>
        <v>4.9453774408902973E-12</v>
      </c>
      <c r="H12">
        <f t="shared" ref="H12" si="24">E12*G12</f>
        <v>2.437664106689693E-21</v>
      </c>
      <c r="I12">
        <f t="shared" si="10"/>
        <v>2.2181145808986499E-10</v>
      </c>
      <c r="J12">
        <f t="shared" ref="J12" si="25">(($M$3-D12)/$M$3)*100</f>
        <v>2.2426505097428162E-12</v>
      </c>
    </row>
    <row r="13" spans="1:14" ht="23.4" x14ac:dyDescent="0.45">
      <c r="A13" s="105"/>
      <c r="B13" s="106"/>
      <c r="C13" s="106"/>
      <c r="D13" s="106"/>
      <c r="E13" s="106"/>
      <c r="F13" s="106"/>
      <c r="G13" s="106"/>
      <c r="H13" s="106"/>
      <c r="I13" s="107"/>
      <c r="J13" s="107"/>
    </row>
    <row r="14" spans="1:14" ht="15" thickBot="1" x14ac:dyDescent="0.35"/>
    <row r="15" spans="1:14" ht="23.4" x14ac:dyDescent="0.45">
      <c r="A15" s="92" t="s">
        <v>33</v>
      </c>
      <c r="B15" s="93" t="s">
        <v>11</v>
      </c>
      <c r="C15" s="93" t="s">
        <v>12</v>
      </c>
      <c r="D15" s="93" t="s">
        <v>13</v>
      </c>
      <c r="E15" s="93" t="s">
        <v>14</v>
      </c>
      <c r="F15" s="93" t="s">
        <v>16</v>
      </c>
      <c r="G15" s="93" t="s">
        <v>15</v>
      </c>
      <c r="H15" s="93" t="s">
        <v>17</v>
      </c>
      <c r="I15" s="94" t="s">
        <v>18</v>
      </c>
      <c r="J15" s="95" t="s">
        <v>19</v>
      </c>
      <c r="L15" s="21" t="s">
        <v>24</v>
      </c>
      <c r="M15" s="60">
        <v>21</v>
      </c>
    </row>
    <row r="16" spans="1:14" ht="23.4" x14ac:dyDescent="0.45">
      <c r="A16" s="96">
        <v>1</v>
      </c>
      <c r="B16" s="83">
        <v>8</v>
      </c>
      <c r="C16" s="83">
        <v>22</v>
      </c>
      <c r="D16" s="81">
        <f>C16-F16*(B16-C16)/(E16-F16)</f>
        <v>19.7</v>
      </c>
      <c r="E16" s="83">
        <f>-10*(B16^2)+200*B16+210</f>
        <v>1170</v>
      </c>
      <c r="F16" s="83">
        <f t="shared" ref="F16:G31" si="26">-10*(C16^2)+200*C16+210</f>
        <v>-230</v>
      </c>
      <c r="G16" s="83">
        <f t="shared" si="26"/>
        <v>269.10000000000036</v>
      </c>
      <c r="H16" s="81">
        <f>E16*G16</f>
        <v>314847.00000000041</v>
      </c>
      <c r="I16" s="31" t="s">
        <v>23</v>
      </c>
      <c r="J16" s="97">
        <f>(($M$15-D16)/$M$15)*100</f>
        <v>6.1904761904761942</v>
      </c>
    </row>
    <row r="17" spans="1:12" ht="21" customHeight="1" x14ac:dyDescent="0.45">
      <c r="A17" s="96">
        <v>2</v>
      </c>
      <c r="B17" s="81">
        <f>IF(H16&lt;0,B16,D16)</f>
        <v>19.7</v>
      </c>
      <c r="C17" s="98">
        <f>IF(H16&lt;0,D16,C16)</f>
        <v>22</v>
      </c>
      <c r="D17" s="81">
        <f t="shared" ref="D17:D31" si="27">C17-F17*(B17-C17)/(E17-F17)</f>
        <v>20.940092165898619</v>
      </c>
      <c r="E17" s="83">
        <f t="shared" ref="E17:E31" si="28">-10*(B17^2)+200*B17+210</f>
        <v>269.10000000000036</v>
      </c>
      <c r="F17" s="83">
        <f t="shared" si="26"/>
        <v>-230</v>
      </c>
      <c r="G17" s="83">
        <f t="shared" si="26"/>
        <v>13.143834016436813</v>
      </c>
      <c r="H17" s="81">
        <f t="shared" ref="H17:H31" si="29">E17*G17</f>
        <v>3537.0057338231513</v>
      </c>
      <c r="I17" s="31">
        <f>(ABS(D17-D16)/D17)*100</f>
        <v>5.9220950704225466</v>
      </c>
      <c r="J17" s="97">
        <f t="shared" ref="J17:J31" si="30">(($M$15-D17)/$M$15)*100</f>
        <v>0.28527540048276562</v>
      </c>
    </row>
    <row r="18" spans="1:12" ht="23.4" x14ac:dyDescent="0.45">
      <c r="A18" s="96">
        <v>3</v>
      </c>
      <c r="B18" s="81">
        <f t="shared" ref="B18:B31" si="31">IF(H17&lt;0,B17,D17)</f>
        <v>20.940092165898619</v>
      </c>
      <c r="C18" s="108">
        <f t="shared" ref="C18:C31" si="32">IF(H17&lt;0,D17,C17)</f>
        <v>22</v>
      </c>
      <c r="D18" s="81">
        <f t="shared" si="27"/>
        <v>20.997388509441542</v>
      </c>
      <c r="E18" s="109">
        <f t="shared" si="28"/>
        <v>13.143834016436813</v>
      </c>
      <c r="F18" s="109">
        <f t="shared" si="26"/>
        <v>-230</v>
      </c>
      <c r="G18" s="109">
        <f t="shared" si="26"/>
        <v>0.57445972403183987</v>
      </c>
      <c r="H18" s="110">
        <f t="shared" si="29"/>
        <v>7.5506032618026007</v>
      </c>
      <c r="I18" s="31">
        <f t="shared" ref="I18:I31" si="33">(ABS(D18-D17)/D18)*100</f>
        <v>0.27287366482341135</v>
      </c>
      <c r="J18" s="97">
        <f t="shared" si="30"/>
        <v>1.2435669325989402E-2</v>
      </c>
    </row>
    <row r="19" spans="1:12" ht="23.4" x14ac:dyDescent="0.45">
      <c r="A19" s="96">
        <v>4</v>
      </c>
      <c r="B19" s="81">
        <f t="shared" si="31"/>
        <v>20.997388509441542</v>
      </c>
      <c r="C19" s="108">
        <f t="shared" si="32"/>
        <v>22</v>
      </c>
      <c r="D19" s="81">
        <f t="shared" si="27"/>
        <v>20.999886444038751</v>
      </c>
      <c r="E19" s="109">
        <f t="shared" si="28"/>
        <v>0.57445972403183987</v>
      </c>
      <c r="F19" s="109">
        <f t="shared" si="26"/>
        <v>-230</v>
      </c>
      <c r="G19" s="109">
        <f t="shared" si="26"/>
        <v>2.4982182525491226E-2</v>
      </c>
      <c r="H19" s="110">
        <f t="shared" si="29"/>
        <v>1.4351257679306742E-2</v>
      </c>
      <c r="I19" s="31">
        <f t="shared" si="33"/>
        <v>1.1894990974665839E-2</v>
      </c>
      <c r="J19" s="97">
        <f t="shared" si="30"/>
        <v>5.4074267261566573E-4</v>
      </c>
    </row>
    <row r="20" spans="1:12" ht="23.4" x14ac:dyDescent="0.45">
      <c r="A20" s="99">
        <v>5</v>
      </c>
      <c r="B20" s="81">
        <f t="shared" si="31"/>
        <v>20.999886444038751</v>
      </c>
      <c r="C20" s="98">
        <f t="shared" si="32"/>
        <v>22</v>
      </c>
      <c r="D20" s="84">
        <f t="shared" si="27"/>
        <v>20.999995062759918</v>
      </c>
      <c r="E20" s="83">
        <f t="shared" si="28"/>
        <v>2.4982182525491226E-2</v>
      </c>
      <c r="F20" s="83">
        <f t="shared" si="26"/>
        <v>-230</v>
      </c>
      <c r="G20" s="83">
        <f t="shared" si="26"/>
        <v>1.0861925738936407E-3</v>
      </c>
      <c r="H20" s="81">
        <f t="shared" si="29"/>
        <v>2.7135461138844046E-5</v>
      </c>
      <c r="I20" s="100">
        <f t="shared" si="33"/>
        <v>5.17232127164868E-4</v>
      </c>
      <c r="J20" s="97">
        <f t="shared" si="30"/>
        <v>2.3510667055521005E-5</v>
      </c>
    </row>
    <row r="21" spans="1:12" ht="23.4" x14ac:dyDescent="0.45">
      <c r="A21" s="96">
        <v>6</v>
      </c>
      <c r="B21" s="81">
        <f t="shared" si="31"/>
        <v>20.999995062759918</v>
      </c>
      <c r="C21" s="98">
        <f t="shared" si="32"/>
        <v>22</v>
      </c>
      <c r="D21" s="81">
        <f t="shared" si="27"/>
        <v>20.999999785337341</v>
      </c>
      <c r="E21" s="83">
        <f t="shared" si="28"/>
        <v>1.0861925738936407E-3</v>
      </c>
      <c r="F21" s="83">
        <f t="shared" si="26"/>
        <v>-230</v>
      </c>
      <c r="G21" s="83">
        <f t="shared" si="26"/>
        <v>4.7225785237969831E-5</v>
      </c>
      <c r="H21" s="81">
        <f t="shared" si="29"/>
        <v>5.1296297221778746E-8</v>
      </c>
      <c r="I21" s="31">
        <f t="shared" si="33"/>
        <v>2.2488464146333705E-5</v>
      </c>
      <c r="J21" s="97">
        <f t="shared" si="30"/>
        <v>1.0222031390650868E-6</v>
      </c>
      <c r="L21" s="25" t="s">
        <v>25</v>
      </c>
    </row>
    <row r="22" spans="1:12" ht="23.4" x14ac:dyDescent="0.45">
      <c r="A22" s="96">
        <v>7</v>
      </c>
      <c r="B22" s="81">
        <f t="shared" si="31"/>
        <v>20.999999785337341</v>
      </c>
      <c r="C22" s="98">
        <f t="shared" si="32"/>
        <v>22</v>
      </c>
      <c r="D22" s="81">
        <f t="shared" si="27"/>
        <v>20.999999990666844</v>
      </c>
      <c r="E22" s="83">
        <f t="shared" si="28"/>
        <v>4.7225785237969831E-5</v>
      </c>
      <c r="F22" s="83">
        <f t="shared" si="26"/>
        <v>-230</v>
      </c>
      <c r="G22" s="83">
        <f t="shared" si="26"/>
        <v>2.0532943381113E-6</v>
      </c>
      <c r="H22" s="81">
        <f t="shared" si="29"/>
        <v>9.6968437441983667E-11</v>
      </c>
      <c r="I22" s="31">
        <f t="shared" si="33"/>
        <v>9.7775953726205342E-7</v>
      </c>
      <c r="J22" s="97">
        <f t="shared" si="30"/>
        <v>4.4443602237585029E-8</v>
      </c>
    </row>
    <row r="23" spans="1:12" ht="23.4" x14ac:dyDescent="0.45">
      <c r="A23" s="96">
        <v>8</v>
      </c>
      <c r="B23" s="81">
        <f t="shared" si="31"/>
        <v>20.999999990666844</v>
      </c>
      <c r="C23" s="98">
        <f t="shared" si="32"/>
        <v>22</v>
      </c>
      <c r="D23" s="81">
        <f t="shared" si="27"/>
        <v>20.999999999594209</v>
      </c>
      <c r="E23" s="83">
        <f t="shared" si="28"/>
        <v>2.0532943381113E-6</v>
      </c>
      <c r="F23" s="83">
        <f t="shared" si="26"/>
        <v>-230</v>
      </c>
      <c r="G23" s="83">
        <f t="shared" si="26"/>
        <v>8.927418093662709E-8</v>
      </c>
      <c r="H23" s="81">
        <f t="shared" si="29"/>
        <v>1.8330617025670016E-13</v>
      </c>
      <c r="I23" s="31">
        <f t="shared" si="33"/>
        <v>4.2511264350822711E-8</v>
      </c>
      <c r="J23" s="97">
        <f t="shared" si="30"/>
        <v>1.9323378875837772E-9</v>
      </c>
    </row>
    <row r="24" spans="1:12" ht="23.4" x14ac:dyDescent="0.45">
      <c r="A24" s="96">
        <v>9</v>
      </c>
      <c r="B24" s="81">
        <f t="shared" si="31"/>
        <v>20.999999999594209</v>
      </c>
      <c r="C24" s="98">
        <f t="shared" si="32"/>
        <v>22</v>
      </c>
      <c r="D24" s="81">
        <f t="shared" si="27"/>
        <v>20.999999999982357</v>
      </c>
      <c r="E24" s="83">
        <f t="shared" si="28"/>
        <v>8.927418093662709E-8</v>
      </c>
      <c r="F24" s="83">
        <f t="shared" si="26"/>
        <v>-230</v>
      </c>
      <c r="G24" s="83">
        <f t="shared" si="26"/>
        <v>3.8817233871668577E-9</v>
      </c>
      <c r="H24" s="81">
        <f t="shared" si="29"/>
        <v>3.4653767601187103E-16</v>
      </c>
      <c r="I24" s="31">
        <f t="shared" si="33"/>
        <v>1.8483246679237905E-9</v>
      </c>
      <c r="J24" s="97">
        <f t="shared" si="30"/>
        <v>8.4013219661539472E-11</v>
      </c>
    </row>
    <row r="25" spans="1:12" ht="23.4" x14ac:dyDescent="0.45">
      <c r="A25" s="96">
        <v>10</v>
      </c>
      <c r="B25" s="81">
        <f t="shared" si="31"/>
        <v>20.999999999982357</v>
      </c>
      <c r="C25" s="98">
        <f t="shared" si="32"/>
        <v>22</v>
      </c>
      <c r="D25" s="81">
        <f t="shared" si="27"/>
        <v>20.999999999999233</v>
      </c>
      <c r="E25" s="83">
        <f t="shared" si="28"/>
        <v>3.8817233871668577E-9</v>
      </c>
      <c r="F25" s="83">
        <f t="shared" si="26"/>
        <v>-230</v>
      </c>
      <c r="G25" s="83">
        <f t="shared" si="26"/>
        <v>1.6825651982799172E-10</v>
      </c>
      <c r="H25" s="81">
        <f t="shared" si="29"/>
        <v>6.5312526805961959E-19</v>
      </c>
      <c r="I25" s="31">
        <f t="shared" si="33"/>
        <v>8.035899987763331E-11</v>
      </c>
      <c r="J25" s="97">
        <f t="shared" si="30"/>
        <v>3.654219783909087E-12</v>
      </c>
    </row>
    <row r="26" spans="1:12" ht="23.4" x14ac:dyDescent="0.45">
      <c r="A26" s="96">
        <v>11</v>
      </c>
      <c r="B26" s="81">
        <f t="shared" si="31"/>
        <v>20.999999999999233</v>
      </c>
      <c r="C26" s="98">
        <f t="shared" si="32"/>
        <v>22</v>
      </c>
      <c r="D26" s="81">
        <f t="shared" si="27"/>
        <v>20.999999999999964</v>
      </c>
      <c r="E26" s="83">
        <f t="shared" si="28"/>
        <v>1.6825651982799172E-10</v>
      </c>
      <c r="F26" s="83">
        <f t="shared" si="26"/>
        <v>-230</v>
      </c>
      <c r="G26" s="83">
        <f t="shared" si="26"/>
        <v>7.2759576141834259E-12</v>
      </c>
      <c r="H26" s="81">
        <f t="shared" si="29"/>
        <v>1.224227306578481E-21</v>
      </c>
      <c r="I26" s="31">
        <f t="shared" si="33"/>
        <v>3.4850429420614499E-12</v>
      </c>
      <c r="J26" s="97">
        <f t="shared" si="30"/>
        <v>1.6917684184764288E-13</v>
      </c>
    </row>
    <row r="27" spans="1:12" ht="23.4" x14ac:dyDescent="0.45">
      <c r="A27" s="96">
        <v>12</v>
      </c>
      <c r="B27" s="81">
        <f t="shared" si="31"/>
        <v>20.999999999999964</v>
      </c>
      <c r="C27" s="98">
        <f t="shared" si="32"/>
        <v>22</v>
      </c>
      <c r="D27" s="81">
        <f t="shared" si="27"/>
        <v>20.999999999999996</v>
      </c>
      <c r="E27" s="83">
        <f t="shared" si="28"/>
        <v>7.2759576141834259E-12</v>
      </c>
      <c r="F27" s="83">
        <f t="shared" si="26"/>
        <v>-230</v>
      </c>
      <c r="G27" s="83">
        <f t="shared" si="26"/>
        <v>9.0949470177292824E-13</v>
      </c>
      <c r="H27" s="81">
        <f t="shared" si="29"/>
        <v>6.6174449004242214E-24</v>
      </c>
      <c r="I27" s="31">
        <f t="shared" si="33"/>
        <v>1.5225915766287865E-13</v>
      </c>
      <c r="J27" s="97">
        <f t="shared" si="30"/>
        <v>1.691768418476429E-14</v>
      </c>
    </row>
    <row r="28" spans="1:12" ht="23.4" x14ac:dyDescent="0.45">
      <c r="A28" s="96">
        <v>13</v>
      </c>
      <c r="B28" s="81">
        <f t="shared" si="31"/>
        <v>20.999999999999996</v>
      </c>
      <c r="C28" s="98">
        <f t="shared" si="32"/>
        <v>22</v>
      </c>
      <c r="D28" s="81">
        <f t="shared" si="27"/>
        <v>21</v>
      </c>
      <c r="E28" s="83">
        <f t="shared" si="28"/>
        <v>9.0949470177292824E-13</v>
      </c>
      <c r="F28" s="83">
        <f t="shared" si="26"/>
        <v>-230</v>
      </c>
      <c r="G28" s="83">
        <f t="shared" si="26"/>
        <v>0</v>
      </c>
      <c r="H28" s="81">
        <f t="shared" si="29"/>
        <v>0</v>
      </c>
      <c r="I28" s="31">
        <f t="shared" si="33"/>
        <v>1.691768418476429E-14</v>
      </c>
      <c r="J28" s="97">
        <f t="shared" si="30"/>
        <v>0</v>
      </c>
    </row>
    <row r="29" spans="1:12" ht="23.4" x14ac:dyDescent="0.45">
      <c r="A29" s="96">
        <v>14</v>
      </c>
      <c r="B29" s="81">
        <f t="shared" si="31"/>
        <v>21</v>
      </c>
      <c r="C29" s="98">
        <f t="shared" si="32"/>
        <v>22</v>
      </c>
      <c r="D29" s="81">
        <f t="shared" si="27"/>
        <v>21</v>
      </c>
      <c r="E29" s="83">
        <f t="shared" si="28"/>
        <v>0</v>
      </c>
      <c r="F29" s="83">
        <f t="shared" si="26"/>
        <v>-230</v>
      </c>
      <c r="G29" s="83">
        <f t="shared" si="26"/>
        <v>0</v>
      </c>
      <c r="H29" s="81">
        <f t="shared" si="29"/>
        <v>0</v>
      </c>
      <c r="I29" s="31">
        <f t="shared" si="33"/>
        <v>0</v>
      </c>
      <c r="J29" s="97">
        <f t="shared" si="30"/>
        <v>0</v>
      </c>
    </row>
    <row r="30" spans="1:12" ht="23.4" x14ac:dyDescent="0.45">
      <c r="A30" s="96">
        <v>15</v>
      </c>
      <c r="B30" s="81">
        <f t="shared" si="31"/>
        <v>21</v>
      </c>
      <c r="C30" s="98">
        <f t="shared" si="32"/>
        <v>22</v>
      </c>
      <c r="D30" s="81">
        <f t="shared" si="27"/>
        <v>21</v>
      </c>
      <c r="E30" s="83">
        <f t="shared" si="28"/>
        <v>0</v>
      </c>
      <c r="F30" s="83">
        <f t="shared" si="26"/>
        <v>-230</v>
      </c>
      <c r="G30" s="83">
        <f t="shared" si="26"/>
        <v>0</v>
      </c>
      <c r="H30" s="81">
        <f t="shared" si="29"/>
        <v>0</v>
      </c>
      <c r="I30" s="31">
        <f t="shared" si="33"/>
        <v>0</v>
      </c>
      <c r="J30" s="97">
        <f t="shared" si="30"/>
        <v>0</v>
      </c>
    </row>
    <row r="31" spans="1:12" ht="24" thickBot="1" x14ac:dyDescent="0.5">
      <c r="A31" s="101">
        <v>16</v>
      </c>
      <c r="B31" s="81">
        <f t="shared" si="31"/>
        <v>21</v>
      </c>
      <c r="C31" s="111">
        <f t="shared" si="32"/>
        <v>22</v>
      </c>
      <c r="D31" s="102">
        <f t="shared" si="27"/>
        <v>21</v>
      </c>
      <c r="E31" s="103">
        <f t="shared" si="28"/>
        <v>0</v>
      </c>
      <c r="F31" s="103">
        <f t="shared" si="26"/>
        <v>-230</v>
      </c>
      <c r="G31" s="103">
        <f t="shared" si="26"/>
        <v>0</v>
      </c>
      <c r="H31" s="102">
        <f t="shared" si="29"/>
        <v>0</v>
      </c>
      <c r="I31" s="112">
        <f t="shared" si="33"/>
        <v>0</v>
      </c>
      <c r="J31" s="104">
        <f t="shared" si="30"/>
        <v>0</v>
      </c>
    </row>
    <row r="34" spans="1:10" ht="15" thickBot="1" x14ac:dyDescent="0.35"/>
    <row r="35" spans="1:10" ht="23.4" x14ac:dyDescent="0.45">
      <c r="A35" s="92" t="s">
        <v>33</v>
      </c>
      <c r="B35" s="93" t="s">
        <v>11</v>
      </c>
      <c r="C35" s="93" t="s">
        <v>12</v>
      </c>
      <c r="D35" s="93" t="s">
        <v>13</v>
      </c>
      <c r="E35" s="93" t="s">
        <v>14</v>
      </c>
      <c r="F35" s="93" t="s">
        <v>16</v>
      </c>
      <c r="G35" s="93" t="s">
        <v>15</v>
      </c>
      <c r="H35" s="93" t="s">
        <v>17</v>
      </c>
      <c r="I35" s="94" t="s">
        <v>18</v>
      </c>
      <c r="J35" s="151"/>
    </row>
    <row r="36" spans="1:10" ht="23.4" x14ac:dyDescent="0.45">
      <c r="A36" s="96">
        <v>1</v>
      </c>
      <c r="B36" s="83">
        <v>-2</v>
      </c>
      <c r="C36" s="83">
        <v>22</v>
      </c>
      <c r="D36" s="98" t="e">
        <f>C36-F36*(B36-C36)/(E36-F36)</f>
        <v>#DIV/0!</v>
      </c>
      <c r="E36" s="113">
        <f>-10*(B36^2)+200*B36+210</f>
        <v>-230</v>
      </c>
      <c r="F36" s="113">
        <f t="shared" ref="F36:F40" si="34">-10*(C36^2)+200*C36+210</f>
        <v>-230</v>
      </c>
      <c r="G36" s="83" t="e">
        <f t="shared" ref="G36:G40" si="35">-10*(D36^2)+200*D36+210</f>
        <v>#DIV/0!</v>
      </c>
      <c r="H36" s="98" t="e">
        <f>E36*G36</f>
        <v>#DIV/0!</v>
      </c>
      <c r="I36" s="61" t="s">
        <v>23</v>
      </c>
      <c r="J36" s="152"/>
    </row>
    <row r="37" spans="1:10" ht="23.4" x14ac:dyDescent="0.45">
      <c r="A37" s="96">
        <v>2</v>
      </c>
      <c r="B37" s="81" t="e">
        <f>IF(H36&lt;0,B36,D36)</f>
        <v>#DIV/0!</v>
      </c>
      <c r="C37" s="98" t="e">
        <f>IF(H36&lt;0,D36,C36)</f>
        <v>#DIV/0!</v>
      </c>
      <c r="D37" s="98" t="e">
        <f t="shared" ref="D37:D40" si="36">C37-F37*(B37-C37)/(E37-F37)</f>
        <v>#DIV/0!</v>
      </c>
      <c r="E37" s="83" t="e">
        <f t="shared" ref="E37:E40" si="37">-10*(B37^2)+200*B37+210</f>
        <v>#DIV/0!</v>
      </c>
      <c r="F37" s="83" t="e">
        <f t="shared" si="34"/>
        <v>#DIV/0!</v>
      </c>
      <c r="G37" s="83" t="e">
        <f t="shared" si="35"/>
        <v>#DIV/0!</v>
      </c>
      <c r="H37" s="98" t="e">
        <f t="shared" ref="H37:H40" si="38">E37*G37</f>
        <v>#DIV/0!</v>
      </c>
      <c r="I37" s="61" t="e">
        <f>(ABS(D37-D36)/D37)*100</f>
        <v>#DIV/0!</v>
      </c>
      <c r="J37" s="152"/>
    </row>
    <row r="38" spans="1:10" ht="23.4" x14ac:dyDescent="0.45">
      <c r="A38" s="96">
        <v>3</v>
      </c>
      <c r="B38" s="81" t="e">
        <f t="shared" ref="B38:B40" si="39">IF(H37&lt;0,B37,D37)</f>
        <v>#DIV/0!</v>
      </c>
      <c r="C38" s="108" t="e">
        <f t="shared" ref="C38:C40" si="40">IF(H37&lt;0,D37,C37)</f>
        <v>#DIV/0!</v>
      </c>
      <c r="D38" s="98" t="e">
        <f t="shared" si="36"/>
        <v>#DIV/0!</v>
      </c>
      <c r="E38" s="109" t="e">
        <f t="shared" si="37"/>
        <v>#DIV/0!</v>
      </c>
      <c r="F38" s="109" t="e">
        <f t="shared" si="34"/>
        <v>#DIV/0!</v>
      </c>
      <c r="G38" s="109" t="e">
        <f t="shared" si="35"/>
        <v>#DIV/0!</v>
      </c>
      <c r="H38" s="108" t="e">
        <f t="shared" si="38"/>
        <v>#DIV/0!</v>
      </c>
      <c r="I38" s="61" t="e">
        <f t="shared" ref="I38:I40" si="41">(ABS(D38-D37)/D38)*100</f>
        <v>#DIV/0!</v>
      </c>
      <c r="J38" s="152"/>
    </row>
    <row r="39" spans="1:10" ht="23.4" x14ac:dyDescent="0.45">
      <c r="A39" s="96">
        <v>4</v>
      </c>
      <c r="B39" s="81" t="e">
        <f t="shared" si="39"/>
        <v>#DIV/0!</v>
      </c>
      <c r="C39" s="108" t="e">
        <f t="shared" si="40"/>
        <v>#DIV/0!</v>
      </c>
      <c r="D39" s="98" t="e">
        <f t="shared" si="36"/>
        <v>#DIV/0!</v>
      </c>
      <c r="E39" s="109" t="e">
        <f t="shared" si="37"/>
        <v>#DIV/0!</v>
      </c>
      <c r="F39" s="109" t="e">
        <f t="shared" si="34"/>
        <v>#DIV/0!</v>
      </c>
      <c r="G39" s="109" t="e">
        <f t="shared" si="35"/>
        <v>#DIV/0!</v>
      </c>
      <c r="H39" s="108" t="e">
        <f t="shared" si="38"/>
        <v>#DIV/0!</v>
      </c>
      <c r="I39" s="61" t="e">
        <f t="shared" si="41"/>
        <v>#DIV/0!</v>
      </c>
      <c r="J39" s="152"/>
    </row>
    <row r="40" spans="1:10" ht="23.4" x14ac:dyDescent="0.45">
      <c r="A40" s="99">
        <v>5</v>
      </c>
      <c r="B40" s="81" t="e">
        <f t="shared" si="39"/>
        <v>#DIV/0!</v>
      </c>
      <c r="C40" s="98" t="e">
        <f t="shared" si="40"/>
        <v>#DIV/0!</v>
      </c>
      <c r="D40" s="98" t="e">
        <f t="shared" si="36"/>
        <v>#DIV/0!</v>
      </c>
      <c r="E40" s="83" t="e">
        <f t="shared" si="37"/>
        <v>#DIV/0!</v>
      </c>
      <c r="F40" s="83" t="e">
        <f t="shared" si="34"/>
        <v>#DIV/0!</v>
      </c>
      <c r="G40" s="83" t="e">
        <f t="shared" si="35"/>
        <v>#DIV/0!</v>
      </c>
      <c r="H40" s="98" t="e">
        <f t="shared" si="38"/>
        <v>#DIV/0!</v>
      </c>
      <c r="I40" s="61" t="e">
        <f t="shared" si="41"/>
        <v>#DIV/0!</v>
      </c>
      <c r="J40" s="15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1"/>
  <sheetViews>
    <sheetView zoomScale="160" zoomScaleNormal="160" workbookViewId="0">
      <selection activeCell="E5" sqref="E5"/>
    </sheetView>
  </sheetViews>
  <sheetFormatPr defaultRowHeight="14.4" x14ac:dyDescent="0.3"/>
  <cols>
    <col min="1" max="1" width="2.6640625" customWidth="1"/>
    <col min="2" max="2" width="16.44140625" style="90" customWidth="1"/>
    <col min="3" max="3" width="17.88671875" style="90" customWidth="1"/>
    <col min="4" max="4" width="28.44140625" style="90" customWidth="1"/>
    <col min="5" max="5" width="18.6640625" style="91" customWidth="1"/>
    <col min="6" max="6" width="12.44140625" style="91" customWidth="1"/>
    <col min="7" max="7" width="13.109375" customWidth="1"/>
  </cols>
  <sheetData>
    <row r="1" spans="1:8" ht="16.8" thickBot="1" x14ac:dyDescent="0.35">
      <c r="B1" s="117" t="s">
        <v>8</v>
      </c>
      <c r="C1" s="118" t="s">
        <v>9</v>
      </c>
      <c r="D1" s="119"/>
    </row>
    <row r="2" spans="1:8" ht="15" thickBot="1" x14ac:dyDescent="0.35"/>
    <row r="3" spans="1:8" ht="30" customHeight="1" x14ac:dyDescent="0.3">
      <c r="B3" s="120" t="s">
        <v>45</v>
      </c>
      <c r="C3" s="120" t="s">
        <v>46</v>
      </c>
      <c r="D3" s="120" t="s">
        <v>47</v>
      </c>
    </row>
    <row r="4" spans="1:8" x14ac:dyDescent="0.3">
      <c r="B4" s="121">
        <v>2</v>
      </c>
      <c r="C4" s="122">
        <v>-10</v>
      </c>
      <c r="D4" s="123">
        <f>B4*C4</f>
        <v>-20</v>
      </c>
    </row>
    <row r="5" spans="1:8" x14ac:dyDescent="0.3">
      <c r="B5" s="121">
        <v>1</v>
      </c>
      <c r="C5" s="122">
        <v>200</v>
      </c>
      <c r="D5" s="123">
        <f>B5*C5</f>
        <v>200</v>
      </c>
    </row>
    <row r="6" spans="1:8" x14ac:dyDescent="0.3">
      <c r="B6" s="121">
        <v>0</v>
      </c>
      <c r="C6" s="122">
        <v>210</v>
      </c>
      <c r="D6" s="123">
        <f>B6*C6</f>
        <v>0</v>
      </c>
    </row>
    <row r="7" spans="1:8" ht="15" thickBot="1" x14ac:dyDescent="0.35"/>
    <row r="8" spans="1:8" ht="14.25" customHeight="1" x14ac:dyDescent="0.3">
      <c r="A8" s="62" t="s">
        <v>33</v>
      </c>
      <c r="B8" s="124" t="s">
        <v>48</v>
      </c>
      <c r="C8" s="124" t="s">
        <v>49</v>
      </c>
      <c r="D8" s="124" t="s">
        <v>53</v>
      </c>
      <c r="E8" s="129" t="s">
        <v>18</v>
      </c>
      <c r="F8" s="130" t="s">
        <v>19</v>
      </c>
      <c r="G8" s="10" t="s">
        <v>24</v>
      </c>
      <c r="H8" s="10">
        <v>-1</v>
      </c>
    </row>
    <row r="9" spans="1:8" x14ac:dyDescent="0.3">
      <c r="A9" s="63">
        <v>0</v>
      </c>
      <c r="B9" s="121">
        <v>-6</v>
      </c>
      <c r="C9" s="125">
        <f>-10*(B9^2)+200*B9+210</f>
        <v>-1350</v>
      </c>
      <c r="D9" s="125">
        <f>-20*B9+200</f>
        <v>320</v>
      </c>
      <c r="E9" s="131"/>
      <c r="F9" s="115">
        <f>ABS((($H$8-B9)/$H$8)*100)</f>
        <v>500</v>
      </c>
    </row>
    <row r="10" spans="1:8" x14ac:dyDescent="0.3">
      <c r="A10" s="63">
        <v>1</v>
      </c>
      <c r="B10" s="126">
        <f>B9-(C9/D9)</f>
        <v>-1.78125</v>
      </c>
      <c r="C10" s="125">
        <f>-10*(B10^2)+200*B10+210</f>
        <v>-177.978515625</v>
      </c>
      <c r="D10" s="125">
        <f>-20*B10+200</f>
        <v>235.625</v>
      </c>
      <c r="E10" s="131">
        <f>ABS((B10-B9)/B10)*100</f>
        <v>236.84210526315786</v>
      </c>
      <c r="F10" s="115">
        <f t="shared" ref="F10:F17" si="0">ABS((($H$8-B10)/$H$8)*100)</f>
        <v>78.125</v>
      </c>
      <c r="G10" t="s">
        <v>51</v>
      </c>
    </row>
    <row r="11" spans="1:8" x14ac:dyDescent="0.3">
      <c r="A11" s="63">
        <v>2</v>
      </c>
      <c r="B11" s="126">
        <f t="shared" ref="B11:B17" si="1">B10-(C10/D10)</f>
        <v>-1.0259035145888595</v>
      </c>
      <c r="C11" s="125">
        <f t="shared" ref="C11:C17" si="2">-10*(B11^2)+200*B11+210</f>
        <v>-5.705483130229652</v>
      </c>
      <c r="D11" s="125">
        <f t="shared" ref="D11:D17" si="3">-20*B11+200</f>
        <v>220.51807029177718</v>
      </c>
      <c r="E11" s="131">
        <f t="shared" ref="E11:E17" si="4">ABS((B11-B10)/B11)*100</f>
        <v>73.627439098291092</v>
      </c>
      <c r="F11" s="115">
        <f t="shared" si="0"/>
        <v>2.5903514588859533</v>
      </c>
    </row>
    <row r="12" spans="1:8" x14ac:dyDescent="0.3">
      <c r="A12" s="63">
        <v>3</v>
      </c>
      <c r="B12" s="126">
        <f t="shared" si="1"/>
        <v>-1.0000304279856598</v>
      </c>
      <c r="C12" s="125">
        <f t="shared" si="2"/>
        <v>-6.6941661037560607E-3</v>
      </c>
      <c r="D12" s="125">
        <f t="shared" si="3"/>
        <v>220.00060855971319</v>
      </c>
      <c r="E12" s="131">
        <f t="shared" si="4"/>
        <v>2.5872299361245807</v>
      </c>
      <c r="F12" s="115">
        <f t="shared" si="0"/>
        <v>3.0427985659775558E-3</v>
      </c>
    </row>
    <row r="13" spans="1:8" x14ac:dyDescent="0.3">
      <c r="A13" s="63">
        <v>4</v>
      </c>
      <c r="B13" s="126">
        <f t="shared" si="1"/>
        <v>-1.0000000000420846</v>
      </c>
      <c r="C13" s="125">
        <f t="shared" si="2"/>
        <v>-9.2585992206295487E-9</v>
      </c>
      <c r="D13" s="125">
        <f t="shared" si="3"/>
        <v>220.00000000084168</v>
      </c>
      <c r="E13" s="131">
        <f t="shared" si="4"/>
        <v>3.0427943573936951E-3</v>
      </c>
      <c r="F13" s="115">
        <f t="shared" si="0"/>
        <v>4.2084558060651034E-9</v>
      </c>
    </row>
    <row r="14" spans="1:8" x14ac:dyDescent="0.3">
      <c r="A14" s="63">
        <v>5</v>
      </c>
      <c r="B14" s="126">
        <f t="shared" si="1"/>
        <v>-1</v>
      </c>
      <c r="C14" s="125">
        <f t="shared" si="2"/>
        <v>0</v>
      </c>
      <c r="D14" s="125">
        <f t="shared" si="3"/>
        <v>220</v>
      </c>
      <c r="E14" s="131">
        <f t="shared" si="4"/>
        <v>4.2084558060651034E-9</v>
      </c>
      <c r="F14" s="115">
        <f t="shared" si="0"/>
        <v>0</v>
      </c>
    </row>
    <row r="15" spans="1:8" x14ac:dyDescent="0.3">
      <c r="A15" s="63">
        <v>6</v>
      </c>
      <c r="B15" s="126">
        <f t="shared" si="1"/>
        <v>-1</v>
      </c>
      <c r="C15" s="125">
        <f t="shared" si="2"/>
        <v>0</v>
      </c>
      <c r="D15" s="125">
        <f t="shared" si="3"/>
        <v>220</v>
      </c>
      <c r="E15" s="131">
        <f t="shared" si="4"/>
        <v>0</v>
      </c>
      <c r="F15" s="115">
        <f t="shared" si="0"/>
        <v>0</v>
      </c>
    </row>
    <row r="16" spans="1:8" x14ac:dyDescent="0.3">
      <c r="A16" s="63">
        <v>7</v>
      </c>
      <c r="B16" s="126">
        <f t="shared" si="1"/>
        <v>-1</v>
      </c>
      <c r="C16" s="125">
        <f t="shared" si="2"/>
        <v>0</v>
      </c>
      <c r="D16" s="125">
        <f t="shared" si="3"/>
        <v>220</v>
      </c>
      <c r="E16" s="131">
        <f t="shared" si="4"/>
        <v>0</v>
      </c>
      <c r="F16" s="115">
        <f t="shared" si="0"/>
        <v>0</v>
      </c>
    </row>
    <row r="17" spans="1:8" ht="15" thickBot="1" x14ac:dyDescent="0.35">
      <c r="A17" s="63">
        <v>8</v>
      </c>
      <c r="B17" s="127">
        <f t="shared" si="1"/>
        <v>-1</v>
      </c>
      <c r="C17" s="128">
        <f t="shared" si="2"/>
        <v>0</v>
      </c>
      <c r="D17" s="128">
        <f t="shared" si="3"/>
        <v>220</v>
      </c>
      <c r="E17" s="132">
        <f t="shared" si="4"/>
        <v>0</v>
      </c>
      <c r="F17" s="116">
        <f t="shared" si="0"/>
        <v>0</v>
      </c>
    </row>
    <row r="18" spans="1:8" ht="15" thickBot="1" x14ac:dyDescent="0.35"/>
    <row r="19" spans="1:8" x14ac:dyDescent="0.3">
      <c r="A19" s="133" t="s">
        <v>33</v>
      </c>
      <c r="B19" s="124" t="s">
        <v>48</v>
      </c>
      <c r="C19" s="124" t="s">
        <v>49</v>
      </c>
      <c r="D19" s="124" t="s">
        <v>50</v>
      </c>
      <c r="E19" s="129" t="s">
        <v>18</v>
      </c>
      <c r="F19" s="130" t="s">
        <v>19</v>
      </c>
      <c r="G19" s="10" t="s">
        <v>24</v>
      </c>
      <c r="H19" s="10">
        <v>-1</v>
      </c>
    </row>
    <row r="20" spans="1:8" x14ac:dyDescent="0.3">
      <c r="A20" s="134">
        <v>1</v>
      </c>
      <c r="B20" s="121">
        <v>4</v>
      </c>
      <c r="C20" s="125">
        <f>-10*(B20^2)+200*B20+210</f>
        <v>850</v>
      </c>
      <c r="D20" s="125">
        <f>-20*B20+200</f>
        <v>120</v>
      </c>
      <c r="E20" s="131"/>
      <c r="F20" s="115">
        <f>ABS((($H$8-B20)/$H$8)*100)</f>
        <v>500</v>
      </c>
    </row>
    <row r="21" spans="1:8" x14ac:dyDescent="0.3">
      <c r="A21" s="134">
        <v>2</v>
      </c>
      <c r="B21" s="126">
        <f>B20-(C20/D20)</f>
        <v>-3.083333333333333</v>
      </c>
      <c r="C21" s="125">
        <f>-10*(B21^2)+200*B21+210</f>
        <v>-501.73611111111109</v>
      </c>
      <c r="D21" s="125">
        <f>-20*B21+200</f>
        <v>261.66666666666663</v>
      </c>
      <c r="E21" s="131">
        <f>ABS((B21-B20)/B21)*100</f>
        <v>229.72972972972974</v>
      </c>
      <c r="F21" s="115">
        <f t="shared" ref="F21:F28" si="5">ABS((($H$8-B21)/$H$8)*100)</f>
        <v>208.33333333333331</v>
      </c>
      <c r="G21" t="s">
        <v>51</v>
      </c>
    </row>
    <row r="22" spans="1:8" x14ac:dyDescent="0.3">
      <c r="A22" s="134">
        <v>3</v>
      </c>
      <c r="B22" s="126">
        <f t="shared" ref="B22:B28" si="6">B21-(C21/D21)</f>
        <v>-1.1658704883227171</v>
      </c>
      <c r="C22" s="125">
        <f t="shared" ref="C22:C28" si="7">-10*(B22^2)+200*B22+210</f>
        <v>-36.766637619961926</v>
      </c>
      <c r="D22" s="125">
        <f t="shared" ref="D22:D28" si="8">-20*B22+200</f>
        <v>223.31740976645435</v>
      </c>
      <c r="E22" s="131">
        <f t="shared" ref="E22:E28" si="9">ABS((B22-B21)/B22)*100</f>
        <v>164.46619622126119</v>
      </c>
      <c r="F22" s="115">
        <f t="shared" si="5"/>
        <v>16.587048832271712</v>
      </c>
    </row>
    <row r="23" spans="1:8" x14ac:dyDescent="0.3">
      <c r="A23" s="134">
        <v>4</v>
      </c>
      <c r="B23" s="126">
        <f t="shared" si="6"/>
        <v>-1.0012320140612947</v>
      </c>
      <c r="C23" s="125">
        <f t="shared" si="7"/>
        <v>-0.27105827207128641</v>
      </c>
      <c r="D23" s="125">
        <f t="shared" si="8"/>
        <v>220.02464028122589</v>
      </c>
      <c r="E23" s="131">
        <f t="shared" si="9"/>
        <v>16.443588693653513</v>
      </c>
      <c r="F23" s="115">
        <f t="shared" si="5"/>
        <v>0.1232014061294695</v>
      </c>
    </row>
    <row r="24" spans="1:8" x14ac:dyDescent="0.3">
      <c r="A24" s="134">
        <v>5</v>
      </c>
      <c r="B24" s="126">
        <f t="shared" si="6"/>
        <v>-1.0000000689858484</v>
      </c>
      <c r="C24" s="125">
        <f t="shared" si="7"/>
        <v>-1.5176886705603465E-5</v>
      </c>
      <c r="D24" s="125">
        <f t="shared" si="8"/>
        <v>220.00000137971696</v>
      </c>
      <c r="E24" s="131">
        <f t="shared" si="9"/>
        <v>0.12319449904595577</v>
      </c>
      <c r="F24" s="115">
        <f t="shared" si="5"/>
        <v>6.8985848367120184E-6</v>
      </c>
    </row>
    <row r="25" spans="1:8" x14ac:dyDescent="0.3">
      <c r="A25" s="134">
        <v>6</v>
      </c>
      <c r="B25" s="126">
        <f t="shared" si="6"/>
        <v>-1.0000000000000002</v>
      </c>
      <c r="C25" s="125">
        <f t="shared" si="7"/>
        <v>0</v>
      </c>
      <c r="D25" s="125">
        <f t="shared" si="8"/>
        <v>220</v>
      </c>
      <c r="E25" s="131">
        <f t="shared" si="9"/>
        <v>6.8985848145075562E-6</v>
      </c>
      <c r="F25" s="115">
        <f t="shared" si="5"/>
        <v>2.2204460492503131E-14</v>
      </c>
    </row>
    <row r="26" spans="1:8" x14ac:dyDescent="0.3">
      <c r="A26" s="63">
        <v>7</v>
      </c>
      <c r="B26" s="126">
        <f t="shared" si="6"/>
        <v>-1.0000000000000002</v>
      </c>
      <c r="C26" s="125">
        <f t="shared" si="7"/>
        <v>0</v>
      </c>
      <c r="D26" s="125">
        <f t="shared" si="8"/>
        <v>220</v>
      </c>
      <c r="E26" s="131">
        <f t="shared" si="9"/>
        <v>0</v>
      </c>
      <c r="F26" s="115">
        <f t="shared" si="5"/>
        <v>2.2204460492503131E-14</v>
      </c>
    </row>
    <row r="27" spans="1:8" x14ac:dyDescent="0.3">
      <c r="A27" s="63">
        <v>8</v>
      </c>
      <c r="B27" s="126">
        <f t="shared" si="6"/>
        <v>-1.0000000000000002</v>
      </c>
      <c r="C27" s="125">
        <f t="shared" si="7"/>
        <v>0</v>
      </c>
      <c r="D27" s="125">
        <f t="shared" si="8"/>
        <v>220</v>
      </c>
      <c r="E27" s="131">
        <f t="shared" si="9"/>
        <v>0</v>
      </c>
      <c r="F27" s="115">
        <f t="shared" si="5"/>
        <v>2.2204460492503131E-14</v>
      </c>
    </row>
    <row r="28" spans="1:8" ht="15" thickBot="1" x14ac:dyDescent="0.35">
      <c r="A28" s="64">
        <v>9</v>
      </c>
      <c r="B28" s="127">
        <f t="shared" si="6"/>
        <v>-1.0000000000000002</v>
      </c>
      <c r="C28" s="128">
        <f t="shared" si="7"/>
        <v>0</v>
      </c>
      <c r="D28" s="128">
        <f t="shared" si="8"/>
        <v>220</v>
      </c>
      <c r="E28" s="132">
        <f t="shared" si="9"/>
        <v>0</v>
      </c>
      <c r="F28" s="116">
        <f t="shared" si="5"/>
        <v>2.2204460492503131E-14</v>
      </c>
    </row>
    <row r="29" spans="1:8" ht="15" thickBot="1" x14ac:dyDescent="0.35"/>
    <row r="30" spans="1:8" x14ac:dyDescent="0.3">
      <c r="A30" s="62" t="s">
        <v>33</v>
      </c>
      <c r="B30" s="124" t="s">
        <v>48</v>
      </c>
      <c r="C30" s="124" t="s">
        <v>49</v>
      </c>
      <c r="D30" s="124" t="s">
        <v>50</v>
      </c>
      <c r="E30" s="129" t="s">
        <v>18</v>
      </c>
      <c r="F30" s="130" t="s">
        <v>19</v>
      </c>
      <c r="G30" s="10" t="s">
        <v>24</v>
      </c>
      <c r="H30" s="10">
        <v>21</v>
      </c>
    </row>
    <row r="31" spans="1:8" x14ac:dyDescent="0.3">
      <c r="A31" s="63">
        <v>1</v>
      </c>
      <c r="B31" s="121">
        <v>8</v>
      </c>
      <c r="C31" s="125">
        <f>-10*(B31^2)+200*B31+210</f>
        <v>1170</v>
      </c>
      <c r="D31" s="125">
        <f>-20*B31+200</f>
        <v>40</v>
      </c>
      <c r="E31" s="131"/>
      <c r="F31" s="115">
        <f>ABS((($H$30-B31)/$H$30)*100)</f>
        <v>61.904761904761905</v>
      </c>
    </row>
    <row r="32" spans="1:8" x14ac:dyDescent="0.3">
      <c r="A32" s="63">
        <v>2</v>
      </c>
      <c r="B32" s="126">
        <f>B31-(C31/D31)</f>
        <v>-21.25</v>
      </c>
      <c r="C32" s="125">
        <f>-10*(B32^2)+200*B32+210</f>
        <v>-8555.625</v>
      </c>
      <c r="D32" s="125">
        <f>-20*B32+200</f>
        <v>625</v>
      </c>
      <c r="E32" s="131">
        <f>ABS((B32-B31)/B32)*100</f>
        <v>137.64705882352942</v>
      </c>
      <c r="F32" s="115">
        <f t="shared" ref="F32:F39" si="10">ABS((($H$30-B32)/$H$30)*100)</f>
        <v>201.19047619047618</v>
      </c>
    </row>
    <row r="33" spans="1:8" x14ac:dyDescent="0.3">
      <c r="A33" s="63">
        <v>3</v>
      </c>
      <c r="B33" s="126">
        <f t="shared" ref="B33:B39" si="11">B32-(C32/D32)</f>
        <v>-7.5609999999999999</v>
      </c>
      <c r="C33" s="125">
        <f t="shared" ref="C33:C39" si="12">-10*(B33^2)+200*B33+210</f>
        <v>-1873.8872099999999</v>
      </c>
      <c r="D33" s="125">
        <f t="shared" ref="D33:D39" si="13">-20*B33+200</f>
        <v>351.22</v>
      </c>
      <c r="E33" s="131">
        <f t="shared" ref="E33:E39" si="14">ABS((B33-B32)/B33)*100</f>
        <v>181.04748049199841</v>
      </c>
      <c r="F33" s="115">
        <f t="shared" si="10"/>
        <v>136.00476190476189</v>
      </c>
    </row>
    <row r="34" spans="1:8" x14ac:dyDescent="0.3">
      <c r="A34" s="63">
        <v>4</v>
      </c>
      <c r="B34" s="126">
        <f t="shared" si="11"/>
        <v>-2.2256341039804122</v>
      </c>
      <c r="C34" s="125">
        <f t="shared" si="12"/>
        <v>-284.66129244408933</v>
      </c>
      <c r="D34" s="125">
        <f t="shared" si="13"/>
        <v>244.51268207960823</v>
      </c>
      <c r="E34" s="131">
        <f t="shared" si="14"/>
        <v>239.72340675754421</v>
      </c>
      <c r="F34" s="115">
        <f t="shared" si="10"/>
        <v>110.59825763800195</v>
      </c>
    </row>
    <row r="35" spans="1:8" x14ac:dyDescent="0.3">
      <c r="A35" s="63">
        <v>5</v>
      </c>
      <c r="B35" s="126">
        <f t="shared" si="11"/>
        <v>-1.0614356255088147</v>
      </c>
      <c r="C35" s="125">
        <f t="shared" si="12"/>
        <v>-13.55358097275581</v>
      </c>
      <c r="D35" s="125">
        <f t="shared" si="13"/>
        <v>221.22871251017631</v>
      </c>
      <c r="E35" s="131">
        <f t="shared" si="14"/>
        <v>109.68149650276926</v>
      </c>
      <c r="F35" s="115">
        <f t="shared" si="10"/>
        <v>105.05445535956579</v>
      </c>
    </row>
    <row r="36" spans="1:8" x14ac:dyDescent="0.3">
      <c r="A36" s="63">
        <v>6</v>
      </c>
      <c r="B36" s="126">
        <f t="shared" si="11"/>
        <v>-1.000170607876294</v>
      </c>
      <c r="C36" s="125">
        <f t="shared" si="12"/>
        <v>-3.7534023855130272E-2</v>
      </c>
      <c r="D36" s="125">
        <f t="shared" si="13"/>
        <v>220.00341215752587</v>
      </c>
      <c r="E36" s="131">
        <f t="shared" si="14"/>
        <v>6.1254567120910872</v>
      </c>
      <c r="F36" s="115">
        <f t="shared" si="10"/>
        <v>104.7627171803633</v>
      </c>
    </row>
    <row r="37" spans="1:8" x14ac:dyDescent="0.3">
      <c r="A37" s="63">
        <v>7</v>
      </c>
      <c r="B37" s="126">
        <f t="shared" si="11"/>
        <v>-1.0000000013230272</v>
      </c>
      <c r="C37" s="125">
        <f t="shared" si="12"/>
        <v>-2.9106601573403168E-7</v>
      </c>
      <c r="D37" s="125">
        <f t="shared" si="13"/>
        <v>220.00000002646055</v>
      </c>
      <c r="E37" s="131">
        <f t="shared" si="14"/>
        <v>1.7060655304101068E-2</v>
      </c>
      <c r="F37" s="115">
        <f t="shared" si="10"/>
        <v>104.76190476820489</v>
      </c>
    </row>
    <row r="38" spans="1:8" x14ac:dyDescent="0.3">
      <c r="A38" s="63">
        <v>8</v>
      </c>
      <c r="B38" s="126">
        <f t="shared" si="11"/>
        <v>-0.99999999999999989</v>
      </c>
      <c r="C38" s="125">
        <f t="shared" si="12"/>
        <v>0</v>
      </c>
      <c r="D38" s="125">
        <f t="shared" si="13"/>
        <v>220</v>
      </c>
      <c r="E38" s="131">
        <f t="shared" si="14"/>
        <v>1.3230273543385354E-7</v>
      </c>
      <c r="F38" s="115">
        <f t="shared" si="10"/>
        <v>104.76190476190477</v>
      </c>
    </row>
    <row r="39" spans="1:8" ht="15" thickBot="1" x14ac:dyDescent="0.35">
      <c r="A39" s="64">
        <v>9</v>
      </c>
      <c r="B39" s="127">
        <f t="shared" si="11"/>
        <v>-0.99999999999999989</v>
      </c>
      <c r="C39" s="128">
        <f t="shared" si="12"/>
        <v>0</v>
      </c>
      <c r="D39" s="128">
        <f t="shared" si="13"/>
        <v>220</v>
      </c>
      <c r="E39" s="132">
        <f t="shared" si="14"/>
        <v>0</v>
      </c>
      <c r="F39" s="115">
        <f t="shared" si="10"/>
        <v>104.76190476190477</v>
      </c>
    </row>
    <row r="40" spans="1:8" ht="15" thickBot="1" x14ac:dyDescent="0.35"/>
    <row r="41" spans="1:8" x14ac:dyDescent="0.3">
      <c r="A41" s="62" t="s">
        <v>33</v>
      </c>
      <c r="B41" s="124" t="s">
        <v>48</v>
      </c>
      <c r="C41" s="124" t="s">
        <v>49</v>
      </c>
      <c r="D41" s="124" t="s">
        <v>50</v>
      </c>
      <c r="E41" s="129" t="s">
        <v>18</v>
      </c>
      <c r="F41" s="130" t="s">
        <v>19</v>
      </c>
      <c r="G41" s="10" t="s">
        <v>24</v>
      </c>
      <c r="H41" s="10">
        <v>21</v>
      </c>
    </row>
    <row r="42" spans="1:8" x14ac:dyDescent="0.3">
      <c r="A42" s="63">
        <v>1</v>
      </c>
      <c r="B42" s="121">
        <v>22</v>
      </c>
      <c r="C42" s="125">
        <f>-10*(B42^2)+200*B42+210</f>
        <v>-230</v>
      </c>
      <c r="D42" s="125">
        <f>-20*B42+200</f>
        <v>-240</v>
      </c>
      <c r="E42" s="131"/>
      <c r="F42" s="115">
        <f>ABS((($H$8-B42)/$H$8)*100)</f>
        <v>2300</v>
      </c>
    </row>
    <row r="43" spans="1:8" x14ac:dyDescent="0.3">
      <c r="A43" s="63">
        <v>2</v>
      </c>
      <c r="B43" s="126">
        <f>B42-(C42/D42)</f>
        <v>21.041666666666668</v>
      </c>
      <c r="C43" s="125">
        <f>-10*(B43^2)+200*B43+210</f>
        <v>-9.1840277777773736</v>
      </c>
      <c r="D43" s="125">
        <f>-20*B43+200</f>
        <v>-220.83333333333337</v>
      </c>
      <c r="E43" s="131">
        <f>ABS((B43-B42)/B43)*100</f>
        <v>4.5544554455445487</v>
      </c>
      <c r="F43" s="115">
        <f t="shared" ref="F43:F50" si="15">ABS((($H$8-B43)/$H$8)*100)</f>
        <v>2204.166666666667</v>
      </c>
    </row>
    <row r="44" spans="1:8" x14ac:dyDescent="0.3">
      <c r="A44" s="63">
        <v>3</v>
      </c>
      <c r="B44" s="126">
        <f t="shared" ref="B44:B50" si="16">B43-(C43/D43)</f>
        <v>21.000078616352205</v>
      </c>
      <c r="C44" s="125">
        <f t="shared" ref="C44:C50" si="17">-10*(B44^2)+200*B44+210</f>
        <v>-1.7295659289629839E-2</v>
      </c>
      <c r="D44" s="125">
        <f t="shared" ref="D44:D50" si="18">-20*B44+200</f>
        <v>-220.00157232704407</v>
      </c>
      <c r="E44" s="131">
        <f t="shared" ref="E44:E50" si="19">ABS((B44-B43)/B44)*100</f>
        <v>0.19803759345014671</v>
      </c>
      <c r="F44" s="115">
        <f t="shared" si="15"/>
        <v>2200.0078616352207</v>
      </c>
    </row>
    <row r="45" spans="1:8" x14ac:dyDescent="0.3">
      <c r="A45" s="63">
        <v>4</v>
      </c>
      <c r="B45" s="126">
        <f t="shared" si="16"/>
        <v>21.000000000280934</v>
      </c>
      <c r="C45" s="125">
        <f t="shared" si="17"/>
        <v>-6.1805621953681111E-8</v>
      </c>
      <c r="D45" s="125">
        <f t="shared" si="18"/>
        <v>-220.00000000561869</v>
      </c>
      <c r="E45" s="131">
        <f t="shared" si="19"/>
        <v>3.7436224414112219E-4</v>
      </c>
      <c r="F45" s="115">
        <f t="shared" si="15"/>
        <v>2200.0000000280934</v>
      </c>
    </row>
    <row r="46" spans="1:8" x14ac:dyDescent="0.3">
      <c r="A46" s="63">
        <v>5</v>
      </c>
      <c r="B46" s="126">
        <f t="shared" si="16"/>
        <v>21</v>
      </c>
      <c r="C46" s="125">
        <f t="shared" si="17"/>
        <v>0</v>
      </c>
      <c r="D46" s="125">
        <f t="shared" si="18"/>
        <v>-220</v>
      </c>
      <c r="E46" s="131">
        <f t="shared" si="19"/>
        <v>1.337782794594421E-9</v>
      </c>
      <c r="F46" s="115">
        <f t="shared" si="15"/>
        <v>2200</v>
      </c>
    </row>
    <row r="47" spans="1:8" x14ac:dyDescent="0.3">
      <c r="A47" s="63">
        <v>6</v>
      </c>
      <c r="B47" s="126">
        <f t="shared" si="16"/>
        <v>21</v>
      </c>
      <c r="C47" s="125">
        <f t="shared" si="17"/>
        <v>0</v>
      </c>
      <c r="D47" s="125">
        <f t="shared" si="18"/>
        <v>-220</v>
      </c>
      <c r="E47" s="131">
        <f t="shared" si="19"/>
        <v>0</v>
      </c>
      <c r="F47" s="115">
        <f t="shared" si="15"/>
        <v>2200</v>
      </c>
    </row>
    <row r="48" spans="1:8" x14ac:dyDescent="0.3">
      <c r="A48" s="63">
        <v>7</v>
      </c>
      <c r="B48" s="126">
        <f t="shared" si="16"/>
        <v>21</v>
      </c>
      <c r="C48" s="125">
        <f t="shared" si="17"/>
        <v>0</v>
      </c>
      <c r="D48" s="125">
        <f t="shared" si="18"/>
        <v>-220</v>
      </c>
      <c r="E48" s="131">
        <f t="shared" si="19"/>
        <v>0</v>
      </c>
      <c r="F48" s="115">
        <f t="shared" si="15"/>
        <v>2200</v>
      </c>
    </row>
    <row r="49" spans="1:6" x14ac:dyDescent="0.3">
      <c r="A49" s="63">
        <v>8</v>
      </c>
      <c r="B49" s="126">
        <f t="shared" si="16"/>
        <v>21</v>
      </c>
      <c r="C49" s="125">
        <f t="shared" si="17"/>
        <v>0</v>
      </c>
      <c r="D49" s="125">
        <f t="shared" si="18"/>
        <v>-220</v>
      </c>
      <c r="E49" s="131">
        <f t="shared" si="19"/>
        <v>0</v>
      </c>
      <c r="F49" s="115">
        <f t="shared" si="15"/>
        <v>2200</v>
      </c>
    </row>
    <row r="50" spans="1:6" ht="15" thickBot="1" x14ac:dyDescent="0.35">
      <c r="A50" s="64">
        <v>9</v>
      </c>
      <c r="B50" s="127">
        <f t="shared" si="16"/>
        <v>21</v>
      </c>
      <c r="C50" s="128">
        <f t="shared" si="17"/>
        <v>0</v>
      </c>
      <c r="D50" s="128">
        <f t="shared" si="18"/>
        <v>-220</v>
      </c>
      <c r="E50" s="132">
        <f t="shared" si="19"/>
        <v>0</v>
      </c>
      <c r="F50" s="116">
        <f t="shared" si="15"/>
        <v>2200</v>
      </c>
    </row>
    <row r="51" spans="1:6" ht="15" thickBot="1" x14ac:dyDescent="0.35"/>
    <row r="52" spans="1:6" x14ac:dyDescent="0.3">
      <c r="A52" s="62" t="s">
        <v>33</v>
      </c>
      <c r="B52" s="124" t="s">
        <v>48</v>
      </c>
      <c r="C52" s="124" t="s">
        <v>49</v>
      </c>
      <c r="D52" s="124" t="s">
        <v>50</v>
      </c>
      <c r="E52" s="129" t="s">
        <v>18</v>
      </c>
      <c r="F52" s="130" t="s">
        <v>19</v>
      </c>
    </row>
    <row r="53" spans="1:6" x14ac:dyDescent="0.3">
      <c r="A53" s="63">
        <v>1</v>
      </c>
      <c r="B53" s="121">
        <v>-2</v>
      </c>
      <c r="C53" s="125">
        <f>-10*(B53^2)+200*B53+210</f>
        <v>-230</v>
      </c>
      <c r="D53" s="125">
        <f>-20*B53+200</f>
        <v>240</v>
      </c>
      <c r="E53" s="131"/>
      <c r="F53" s="115"/>
    </row>
    <row r="54" spans="1:6" x14ac:dyDescent="0.3">
      <c r="A54" s="63">
        <v>2</v>
      </c>
      <c r="B54" s="126">
        <f>B53-(C53/D53)</f>
        <v>-1.0416666666666665</v>
      </c>
      <c r="C54" s="125">
        <f>-10*(B54^2)+200*B54+210</f>
        <v>-9.1840277777777715</v>
      </c>
      <c r="D54" s="125">
        <f>-20*B54+200</f>
        <v>220.83333333333331</v>
      </c>
      <c r="E54" s="131">
        <f>ABS((B54-B53)/B54)*100</f>
        <v>92.000000000000028</v>
      </c>
      <c r="F54" s="115"/>
    </row>
    <row r="55" spans="1:6" x14ac:dyDescent="0.3">
      <c r="A55" s="63">
        <v>3</v>
      </c>
      <c r="B55" s="126">
        <f t="shared" ref="B55:B61" si="20">B54-(C54/D54)</f>
        <v>-1.0000786163522011</v>
      </c>
      <c r="C55" s="125">
        <f t="shared" ref="C55:C61" si="21">-10*(B55^2)+200*B55+210</f>
        <v>-1.7295659289544574E-2</v>
      </c>
      <c r="D55" s="125">
        <f t="shared" ref="D55:D61" si="22">-20*B55+200</f>
        <v>220.00157232704402</v>
      </c>
      <c r="E55" s="131">
        <f t="shared" ref="E55:E61" si="23">ABS((B55-B54)/B55)*100</f>
        <v>4.158478107067058</v>
      </c>
      <c r="F55" s="115"/>
    </row>
    <row r="56" spans="1:6" x14ac:dyDescent="0.3">
      <c r="A56" s="63">
        <v>4</v>
      </c>
      <c r="B56" s="126">
        <f t="shared" si="20"/>
        <v>-1.0000000002809313</v>
      </c>
      <c r="C56" s="125">
        <f t="shared" si="21"/>
        <v>-6.1804882989235921E-8</v>
      </c>
      <c r="D56" s="125">
        <f t="shared" si="22"/>
        <v>220.00000000561863</v>
      </c>
      <c r="E56" s="131">
        <f t="shared" si="23"/>
        <v>7.8616071247713474E-3</v>
      </c>
      <c r="F56" s="115"/>
    </row>
    <row r="57" spans="1:6" x14ac:dyDescent="0.3">
      <c r="A57" s="63">
        <v>5</v>
      </c>
      <c r="B57" s="126">
        <f t="shared" si="20"/>
        <v>-1</v>
      </c>
      <c r="C57" s="125">
        <f t="shared" si="21"/>
        <v>0</v>
      </c>
      <c r="D57" s="125">
        <f t="shared" si="22"/>
        <v>220</v>
      </c>
      <c r="E57" s="131">
        <f t="shared" si="23"/>
        <v>2.8093127824035946E-8</v>
      </c>
      <c r="F57" s="115"/>
    </row>
    <row r="58" spans="1:6" x14ac:dyDescent="0.3">
      <c r="A58" s="63">
        <v>6</v>
      </c>
      <c r="B58" s="126">
        <f t="shared" si="20"/>
        <v>-1</v>
      </c>
      <c r="C58" s="125">
        <f t="shared" si="21"/>
        <v>0</v>
      </c>
      <c r="D58" s="125">
        <f t="shared" si="22"/>
        <v>220</v>
      </c>
      <c r="E58" s="131">
        <f t="shared" si="23"/>
        <v>0</v>
      </c>
      <c r="F58" s="115"/>
    </row>
    <row r="59" spans="1:6" x14ac:dyDescent="0.3">
      <c r="A59" s="63">
        <v>7</v>
      </c>
      <c r="B59" s="126">
        <f t="shared" si="20"/>
        <v>-1</v>
      </c>
      <c r="C59" s="125">
        <f t="shared" si="21"/>
        <v>0</v>
      </c>
      <c r="D59" s="125">
        <f t="shared" si="22"/>
        <v>220</v>
      </c>
      <c r="E59" s="131">
        <f t="shared" si="23"/>
        <v>0</v>
      </c>
      <c r="F59" s="115"/>
    </row>
    <row r="60" spans="1:6" x14ac:dyDescent="0.3">
      <c r="A60" s="63">
        <v>8</v>
      </c>
      <c r="B60" s="126">
        <f t="shared" si="20"/>
        <v>-1</v>
      </c>
      <c r="C60" s="125">
        <f t="shared" si="21"/>
        <v>0</v>
      </c>
      <c r="D60" s="125">
        <f t="shared" si="22"/>
        <v>220</v>
      </c>
      <c r="E60" s="131">
        <f t="shared" si="23"/>
        <v>0</v>
      </c>
      <c r="F60" s="115"/>
    </row>
    <row r="61" spans="1:6" ht="15" thickBot="1" x14ac:dyDescent="0.35">
      <c r="A61" s="64">
        <v>9</v>
      </c>
      <c r="B61" s="127">
        <f t="shared" si="20"/>
        <v>-1</v>
      </c>
      <c r="C61" s="128">
        <f t="shared" si="21"/>
        <v>0</v>
      </c>
      <c r="D61" s="128">
        <f t="shared" si="22"/>
        <v>220</v>
      </c>
      <c r="E61" s="132">
        <f t="shared" si="23"/>
        <v>0</v>
      </c>
      <c r="F61" s="1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8"/>
  <sheetViews>
    <sheetView topLeftCell="A22" workbookViewId="0">
      <selection activeCell="A23" sqref="A23:F28"/>
    </sheetView>
  </sheetViews>
  <sheetFormatPr defaultRowHeight="14.4" x14ac:dyDescent="0.3"/>
  <cols>
    <col min="1" max="1" width="5.33203125" style="89" customWidth="1"/>
    <col min="2" max="2" width="15.88671875" style="89" customWidth="1"/>
    <col min="3" max="3" width="16.33203125" style="89" customWidth="1"/>
    <col min="4" max="4" width="18.109375" style="89" customWidth="1"/>
    <col min="5" max="5" width="18.44140625" style="89" customWidth="1"/>
    <col min="6" max="6" width="33.33203125" style="89" customWidth="1"/>
    <col min="7" max="7" width="23" style="89" customWidth="1"/>
  </cols>
  <sheetData>
    <row r="1" spans="1:14" s="49" customFormat="1" ht="32.25" customHeight="1" thickBot="1" x14ac:dyDescent="0.45">
      <c r="A1" s="135"/>
      <c r="B1" s="136" t="s">
        <v>8</v>
      </c>
      <c r="C1" s="137"/>
      <c r="D1" s="138" t="s">
        <v>55</v>
      </c>
      <c r="E1" s="139"/>
      <c r="F1" s="140"/>
      <c r="G1" s="89"/>
      <c r="H1"/>
      <c r="I1"/>
      <c r="J1"/>
      <c r="K1"/>
      <c r="L1"/>
      <c r="M1"/>
      <c r="N1"/>
    </row>
    <row r="3" spans="1:14" ht="25.8" x14ac:dyDescent="0.5">
      <c r="A3" s="143" t="s">
        <v>33</v>
      </c>
      <c r="B3" s="143" t="s">
        <v>56</v>
      </c>
      <c r="C3" s="143" t="s">
        <v>48</v>
      </c>
      <c r="D3" s="143" t="s">
        <v>57</v>
      </c>
      <c r="E3" s="143" t="s">
        <v>49</v>
      </c>
      <c r="F3" s="143" t="s">
        <v>18</v>
      </c>
      <c r="G3" s="143" t="s">
        <v>19</v>
      </c>
    </row>
    <row r="4" spans="1:14" ht="23.4" x14ac:dyDescent="0.45">
      <c r="A4" s="141">
        <v>1</v>
      </c>
      <c r="B4" s="83">
        <v>-6</v>
      </c>
      <c r="C4" s="83">
        <v>4</v>
      </c>
      <c r="D4" s="81">
        <f>-10*(B4^2)+200*B4+210</f>
        <v>-1350</v>
      </c>
      <c r="E4" s="81">
        <f>-10*(C4^2)+200*C4+210</f>
        <v>850</v>
      </c>
      <c r="F4" s="114"/>
      <c r="G4" s="114"/>
      <c r="H4" s="21" t="s">
        <v>24</v>
      </c>
      <c r="I4" s="60">
        <v>-1</v>
      </c>
    </row>
    <row r="5" spans="1:14" s="20" customFormat="1" ht="23.4" x14ac:dyDescent="0.45">
      <c r="A5" s="142">
        <v>2</v>
      </c>
      <c r="B5" s="81">
        <f>C4</f>
        <v>4</v>
      </c>
      <c r="C5" s="145">
        <f>C4-(E4*(B4-C4)/(D4-E4))</f>
        <v>0.13636363636363624</v>
      </c>
      <c r="D5" s="81">
        <f>-10*(B5^2)+200*B5+210</f>
        <v>850</v>
      </c>
      <c r="E5" s="81">
        <f>-10*(C5^2)+200*C5+210</f>
        <v>237.08677685950411</v>
      </c>
      <c r="F5" s="31">
        <f>(ABS((C5-C4)/C5)*100)</f>
        <v>2833.3333333333362</v>
      </c>
      <c r="G5" s="31">
        <f>(($I$4-C4)/($I$4))*100</f>
        <v>500</v>
      </c>
    </row>
    <row r="6" spans="1:14" ht="23.4" x14ac:dyDescent="0.45">
      <c r="A6" s="142">
        <v>3</v>
      </c>
      <c r="B6" s="81">
        <f t="shared" ref="B6:B11" si="0">C5</f>
        <v>0.13636363636363624</v>
      </c>
      <c r="C6" s="145">
        <f t="shared" ref="C6:C11" si="1">C5-(E5*(B5-C5)/(D5-E5))</f>
        <v>-1.3581661891117478</v>
      </c>
      <c r="D6" s="81">
        <f t="shared" ref="D6:D11" si="2">-10*(B6^2)+200*B6+210</f>
        <v>237.08677685950411</v>
      </c>
      <c r="E6" s="81">
        <f t="shared" ref="E6:E11" si="3">-10*(C6^2)+200*C6+210</f>
        <v>-80.079391794812807</v>
      </c>
      <c r="F6" s="31">
        <f>(ABS((C6-C5)/C6)*100)</f>
        <v>110.04027617951668</v>
      </c>
      <c r="G6" s="31">
        <f t="shared" ref="G6:G11" si="4">(($I$4-C5)/($I$4))*100</f>
        <v>113.63636363636363</v>
      </c>
    </row>
    <row r="7" spans="1:14" ht="23.4" x14ac:dyDescent="0.45">
      <c r="A7" s="142">
        <v>4</v>
      </c>
      <c r="B7" s="81">
        <f t="shared" si="0"/>
        <v>-1.3581661891117478</v>
      </c>
      <c r="C7" s="145">
        <f t="shared" si="1"/>
        <v>-0.98082127886781123</v>
      </c>
      <c r="D7" s="81">
        <f t="shared" si="2"/>
        <v>-80.079391794812807</v>
      </c>
      <c r="E7" s="81">
        <f t="shared" si="3"/>
        <v>4.2156404156388589</v>
      </c>
      <c r="F7" s="31">
        <f t="shared" ref="F7:F11" si="5">(ABS((C7-C6)/C7)*100)</f>
        <v>38.472341330065362</v>
      </c>
      <c r="G7" s="31">
        <f t="shared" si="4"/>
        <v>-35.816618911174778</v>
      </c>
    </row>
    <row r="8" spans="1:14" ht="23.4" x14ac:dyDescent="0.45">
      <c r="A8" s="141">
        <v>5</v>
      </c>
      <c r="B8" s="81">
        <f t="shared" si="0"/>
        <v>-0.98082127886781123</v>
      </c>
      <c r="C8" s="145">
        <f t="shared" si="1"/>
        <v>-0.99969250309711666</v>
      </c>
      <c r="D8" s="81">
        <f t="shared" si="2"/>
        <v>4.2156404156388589</v>
      </c>
      <c r="E8" s="81">
        <f t="shared" si="3"/>
        <v>6.7648373090889891E-2</v>
      </c>
      <c r="F8" s="31">
        <f t="shared" si="5"/>
        <v>1.8877028857214662</v>
      </c>
      <c r="G8" s="31">
        <f t="shared" si="4"/>
        <v>1.917872113218877</v>
      </c>
    </row>
    <row r="9" spans="1:14" ht="23.4" x14ac:dyDescent="0.45">
      <c r="A9" s="142">
        <v>6</v>
      </c>
      <c r="B9" s="81">
        <f t="shared" si="0"/>
        <v>-0.99969250309711666</v>
      </c>
      <c r="C9" s="145">
        <f t="shared" si="1"/>
        <v>-1.0000002683011602</v>
      </c>
      <c r="D9" s="81">
        <f t="shared" si="2"/>
        <v>6.7648373090889891E-2</v>
      </c>
      <c r="E9" s="81">
        <f t="shared" si="3"/>
        <v>-5.9026255939897965E-5</v>
      </c>
      <c r="F9" s="31">
        <f t="shared" si="5"/>
        <v>3.0776512146978057E-2</v>
      </c>
      <c r="G9" s="31">
        <f t="shared" si="4"/>
        <v>3.0749690288334186E-2</v>
      </c>
    </row>
    <row r="10" spans="1:14" ht="23.4" x14ac:dyDescent="0.45">
      <c r="A10" s="142">
        <v>7</v>
      </c>
      <c r="B10" s="81">
        <f t="shared" si="0"/>
        <v>-1.0000002683011602</v>
      </c>
      <c r="C10" s="145">
        <f t="shared" si="1"/>
        <v>-0.99999999999625</v>
      </c>
      <c r="D10" s="81">
        <f t="shared" si="2"/>
        <v>-5.9026255939897965E-5</v>
      </c>
      <c r="E10" s="81">
        <f t="shared" si="3"/>
        <v>8.2499695963633712E-10</v>
      </c>
      <c r="F10" s="31">
        <f t="shared" si="5"/>
        <v>2.6830491017915823E-5</v>
      </c>
      <c r="G10" s="31">
        <f t="shared" si="4"/>
        <v>-2.6830116017784178E-5</v>
      </c>
    </row>
    <row r="11" spans="1:14" ht="23.4" x14ac:dyDescent="0.45">
      <c r="A11" s="142">
        <v>8</v>
      </c>
      <c r="B11" s="81">
        <f t="shared" si="0"/>
        <v>-0.99999999999625</v>
      </c>
      <c r="C11" s="145">
        <f t="shared" si="1"/>
        <v>-1</v>
      </c>
      <c r="D11" s="81">
        <f t="shared" si="2"/>
        <v>8.2499695963633712E-10</v>
      </c>
      <c r="E11" s="81">
        <f t="shared" si="3"/>
        <v>0</v>
      </c>
      <c r="F11" s="31">
        <f t="shared" si="5"/>
        <v>3.7500003102763912E-10</v>
      </c>
      <c r="G11" s="31">
        <f t="shared" si="4"/>
        <v>3.7500003102763912E-10</v>
      </c>
    </row>
    <row r="13" spans="1:14" ht="25.8" x14ac:dyDescent="0.5">
      <c r="A13" s="143" t="s">
        <v>33</v>
      </c>
      <c r="B13" s="143" t="s">
        <v>56</v>
      </c>
      <c r="C13" s="143" t="s">
        <v>48</v>
      </c>
      <c r="D13" s="143" t="s">
        <v>57</v>
      </c>
      <c r="E13" s="143" t="s">
        <v>49</v>
      </c>
      <c r="F13" s="143" t="s">
        <v>18</v>
      </c>
      <c r="G13" s="143" t="s">
        <v>19</v>
      </c>
    </row>
    <row r="14" spans="1:14" ht="23.4" x14ac:dyDescent="0.45">
      <c r="A14" s="141">
        <v>1</v>
      </c>
      <c r="B14" s="83">
        <v>8</v>
      </c>
      <c r="C14" s="83">
        <v>22</v>
      </c>
      <c r="D14" s="81">
        <f>-10*(B14^2)+200*B14+210</f>
        <v>1170</v>
      </c>
      <c r="E14" s="81">
        <f>-10*(C14^2)+200*C14+210</f>
        <v>-230</v>
      </c>
      <c r="F14" s="114"/>
      <c r="G14" s="114"/>
      <c r="H14" s="21" t="s">
        <v>24</v>
      </c>
      <c r="I14" s="60">
        <v>21</v>
      </c>
    </row>
    <row r="15" spans="1:14" ht="23.4" x14ac:dyDescent="0.45">
      <c r="A15" s="144">
        <v>2</v>
      </c>
      <c r="B15" s="81">
        <f>C14</f>
        <v>22</v>
      </c>
      <c r="C15" s="145">
        <f>C14-(E14*(B14-C14)/(D14-E14))</f>
        <v>19.7</v>
      </c>
      <c r="D15" s="81">
        <f>-10*(B15^2)+200*B15+210</f>
        <v>-230</v>
      </c>
      <c r="E15" s="81">
        <f>-10*(C15^2)+200*C15+210</f>
        <v>269.10000000000036</v>
      </c>
      <c r="F15" s="31">
        <f>(ABS(C15-C14)/C15)*100</f>
        <v>11.675126903553304</v>
      </c>
      <c r="G15" s="31">
        <f t="shared" ref="G15:G20" si="6">ABS((($I$14-C14)/($I$14))*100)</f>
        <v>4.7619047619047619</v>
      </c>
      <c r="H15" s="20"/>
      <c r="I15" s="20"/>
    </row>
    <row r="16" spans="1:14" ht="23.4" x14ac:dyDescent="0.45">
      <c r="A16" s="142">
        <v>3</v>
      </c>
      <c r="B16" s="81">
        <f t="shared" ref="B16:B20" si="7">C15</f>
        <v>19.7</v>
      </c>
      <c r="C16" s="145">
        <f t="shared" ref="C16:C20" si="8">C15-(E15*(B15-C15)/(D15-E15))</f>
        <v>20.940092165898619</v>
      </c>
      <c r="D16" s="81">
        <f t="shared" ref="D16:D20" si="9">-10*(B16^2)+200*B16+210</f>
        <v>269.10000000000036</v>
      </c>
      <c r="E16" s="81">
        <f t="shared" ref="E16:E20" si="10">-10*(C16^2)+200*C16+210</f>
        <v>13.143834016436813</v>
      </c>
      <c r="F16" s="31">
        <f t="shared" ref="F16:F20" si="11">(ABS(C16-C15)/C16)*100</f>
        <v>5.9220950704225466</v>
      </c>
      <c r="G16" s="31">
        <f t="shared" si="6"/>
        <v>6.1904761904761942</v>
      </c>
    </row>
    <row r="17" spans="1:7" ht="23.4" x14ac:dyDescent="0.45">
      <c r="A17" s="142">
        <v>4</v>
      </c>
      <c r="B17" s="81">
        <f t="shared" si="7"/>
        <v>20.940092165898619</v>
      </c>
      <c r="C17" s="145">
        <f t="shared" si="8"/>
        <v>21.00377324789569</v>
      </c>
      <c r="D17" s="81">
        <f t="shared" si="9"/>
        <v>13.143834016436813</v>
      </c>
      <c r="E17" s="81">
        <f t="shared" si="10"/>
        <v>-0.83025691104830912</v>
      </c>
      <c r="F17" s="31">
        <f t="shared" si="11"/>
        <v>0.30318877111021592</v>
      </c>
      <c r="G17" s="31">
        <f t="shared" si="6"/>
        <v>0.28527540048276562</v>
      </c>
    </row>
    <row r="18" spans="1:7" ht="23.4" x14ac:dyDescent="0.45">
      <c r="A18" s="141">
        <v>5</v>
      </c>
      <c r="B18" s="81">
        <f t="shared" si="7"/>
        <v>21.00377324789569</v>
      </c>
      <c r="C18" s="145">
        <f t="shared" si="8"/>
        <v>20.99998969884728</v>
      </c>
      <c r="D18" s="81">
        <f t="shared" si="9"/>
        <v>-0.83025691104830912</v>
      </c>
      <c r="E18" s="81">
        <f t="shared" si="10"/>
        <v>2.2662525370833464E-3</v>
      </c>
      <c r="F18" s="31">
        <f t="shared" si="11"/>
        <v>1.8016909068380594E-2</v>
      </c>
      <c r="G18" s="31">
        <f t="shared" si="6"/>
        <v>1.7967847122335456E-2</v>
      </c>
    </row>
    <row r="19" spans="1:7" ht="23.4" x14ac:dyDescent="0.45">
      <c r="A19" s="142">
        <v>6</v>
      </c>
      <c r="B19" s="81">
        <f t="shared" si="7"/>
        <v>20.99998969884728</v>
      </c>
      <c r="C19" s="145">
        <f t="shared" si="8"/>
        <v>20.999999998233537</v>
      </c>
      <c r="D19" s="81">
        <f t="shared" si="9"/>
        <v>2.2662525370833464E-3</v>
      </c>
      <c r="E19" s="81">
        <f t="shared" si="10"/>
        <v>3.886216290993616E-7</v>
      </c>
      <c r="F19" s="31">
        <f t="shared" si="11"/>
        <v>4.9044696469022577E-5</v>
      </c>
      <c r="G19" s="31">
        <f t="shared" si="6"/>
        <v>4.9053108191239001E-5</v>
      </c>
    </row>
    <row r="20" spans="1:7" ht="23.4" x14ac:dyDescent="0.45">
      <c r="A20" s="142">
        <v>7</v>
      </c>
      <c r="B20" s="81">
        <f t="shared" si="7"/>
        <v>20.999999998233537</v>
      </c>
      <c r="C20" s="145">
        <f t="shared" si="8"/>
        <v>21</v>
      </c>
      <c r="D20" s="81">
        <f t="shared" si="9"/>
        <v>3.886216290993616E-7</v>
      </c>
      <c r="E20" s="81">
        <f t="shared" si="10"/>
        <v>0</v>
      </c>
      <c r="F20" s="31">
        <f t="shared" si="11"/>
        <v>8.4117263419275766E-9</v>
      </c>
      <c r="G20" s="31">
        <f t="shared" si="6"/>
        <v>8.4117263419275766E-9</v>
      </c>
    </row>
    <row r="23" spans="1:7" ht="25.8" x14ac:dyDescent="0.5">
      <c r="A23" s="143" t="s">
        <v>33</v>
      </c>
      <c r="B23" s="143" t="s">
        <v>56</v>
      </c>
      <c r="C23" s="143" t="s">
        <v>48</v>
      </c>
      <c r="D23" s="143" t="s">
        <v>57</v>
      </c>
      <c r="E23" s="143" t="s">
        <v>49</v>
      </c>
      <c r="F23" s="143" t="s">
        <v>18</v>
      </c>
      <c r="G23" s="143" t="s">
        <v>19</v>
      </c>
    </row>
    <row r="24" spans="1:7" ht="23.4" x14ac:dyDescent="0.45">
      <c r="A24" s="141">
        <v>1</v>
      </c>
      <c r="B24" s="84">
        <v>-2</v>
      </c>
      <c r="C24" s="84">
        <v>22</v>
      </c>
      <c r="D24" s="81">
        <f>-10*(B24^2)+200*B24+210</f>
        <v>-230</v>
      </c>
      <c r="E24" s="81">
        <f>-10*(C24^2)+200*C24+210</f>
        <v>-230</v>
      </c>
      <c r="F24" s="114"/>
      <c r="G24" s="114"/>
    </row>
    <row r="25" spans="1:7" ht="23.4" x14ac:dyDescent="0.45">
      <c r="A25" s="142">
        <v>2</v>
      </c>
      <c r="B25" s="81">
        <f>C24</f>
        <v>22</v>
      </c>
      <c r="C25" s="145" t="e">
        <f>C24-(E24*(B24-C24)/(D24-E24))</f>
        <v>#DIV/0!</v>
      </c>
      <c r="D25" s="81">
        <f>-10*(B25^2)+200*B25+210</f>
        <v>-230</v>
      </c>
      <c r="E25" s="81" t="e">
        <f>-10*(C25^2)+200*C25+210</f>
        <v>#DIV/0!</v>
      </c>
      <c r="F25" s="31" t="e">
        <f>(ABS(C25-C24)/C25)*100</f>
        <v>#DIV/0!</v>
      </c>
      <c r="G25" s="31"/>
    </row>
    <row r="26" spans="1:7" ht="23.4" x14ac:dyDescent="0.45">
      <c r="A26" s="142">
        <v>3</v>
      </c>
      <c r="B26" s="81" t="e">
        <f t="shared" ref="B26:B28" si="12">C25</f>
        <v>#DIV/0!</v>
      </c>
      <c r="C26" s="145" t="e">
        <f t="shared" ref="C26:C28" si="13">C25-(E25*(B25-C25)/(D25-E25))</f>
        <v>#DIV/0!</v>
      </c>
      <c r="D26" s="81" t="e">
        <f t="shared" ref="D26:D28" si="14">-10*(B26^2)+200*B26+210</f>
        <v>#DIV/0!</v>
      </c>
      <c r="E26" s="81" t="e">
        <f t="shared" ref="E26:E28" si="15">-10*(C26^2)+200*C26+210</f>
        <v>#DIV/0!</v>
      </c>
      <c r="F26" s="31" t="e">
        <f t="shared" ref="F26:F28" si="16">(ABS(C26-C25)/C26)*100</f>
        <v>#DIV/0!</v>
      </c>
      <c r="G26" s="31"/>
    </row>
    <row r="27" spans="1:7" ht="23.4" x14ac:dyDescent="0.45">
      <c r="A27" s="142">
        <v>4</v>
      </c>
      <c r="B27" s="81" t="e">
        <f t="shared" si="12"/>
        <v>#DIV/0!</v>
      </c>
      <c r="C27" s="145" t="e">
        <f t="shared" si="13"/>
        <v>#DIV/0!</v>
      </c>
      <c r="D27" s="81" t="e">
        <f t="shared" si="14"/>
        <v>#DIV/0!</v>
      </c>
      <c r="E27" s="81" t="e">
        <f t="shared" si="15"/>
        <v>#DIV/0!</v>
      </c>
      <c r="F27" s="31" t="e">
        <f t="shared" si="16"/>
        <v>#DIV/0!</v>
      </c>
      <c r="G27" s="31"/>
    </row>
    <row r="28" spans="1:7" ht="23.4" x14ac:dyDescent="0.45">
      <c r="A28" s="141">
        <v>5</v>
      </c>
      <c r="B28" s="81" t="e">
        <f t="shared" si="12"/>
        <v>#DIV/0!</v>
      </c>
      <c r="C28" s="145" t="e">
        <f t="shared" si="13"/>
        <v>#DIV/0!</v>
      </c>
      <c r="D28" s="81" t="e">
        <f t="shared" si="14"/>
        <v>#DIV/0!</v>
      </c>
      <c r="E28" s="81" t="e">
        <f t="shared" si="15"/>
        <v>#DIV/0!</v>
      </c>
      <c r="F28" s="31" t="e">
        <f t="shared" si="16"/>
        <v>#DIV/0!</v>
      </c>
      <c r="G2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8"/>
  <sheetViews>
    <sheetView workbookViewId="0">
      <selection activeCell="D47" sqref="D47"/>
    </sheetView>
  </sheetViews>
  <sheetFormatPr defaultRowHeight="14.4" x14ac:dyDescent="0.3"/>
  <cols>
    <col min="1" max="1" width="12" customWidth="1"/>
    <col min="2" max="2" width="12" bestFit="1" customWidth="1"/>
    <col min="3" max="3" width="14.5546875" customWidth="1"/>
    <col min="4" max="4" width="14.88671875" customWidth="1"/>
    <col min="5" max="5" width="17.44140625" customWidth="1"/>
    <col min="6" max="6" width="2" customWidth="1"/>
    <col min="7" max="7" width="2.109375" customWidth="1"/>
    <col min="8" max="8" width="12" customWidth="1"/>
    <col min="9" max="9" width="12" bestFit="1" customWidth="1"/>
    <col min="10" max="10" width="14.5546875" customWidth="1"/>
    <col min="11" max="11" width="14.88671875" customWidth="1"/>
    <col min="12" max="12" width="11.44140625" customWidth="1"/>
  </cols>
  <sheetData>
    <row r="1" spans="1:12" ht="24" thickBot="1" x14ac:dyDescent="0.45">
      <c r="A1" s="33" t="s">
        <v>8</v>
      </c>
      <c r="B1" s="34" t="s">
        <v>27</v>
      </c>
      <c r="C1" s="35"/>
      <c r="D1" s="36"/>
      <c r="H1" s="33" t="s">
        <v>8</v>
      </c>
      <c r="I1" s="34" t="s">
        <v>27</v>
      </c>
      <c r="J1" s="35"/>
      <c r="K1" s="36"/>
    </row>
    <row r="2" spans="1:12" ht="15" thickBot="1" x14ac:dyDescent="0.35">
      <c r="E2" s="40"/>
      <c r="L2" s="40"/>
    </row>
    <row r="3" spans="1:12" ht="18.600000000000001" thickBot="1" x14ac:dyDescent="0.4">
      <c r="A3" s="166" t="s">
        <v>26</v>
      </c>
      <c r="B3" s="167"/>
      <c r="C3" s="167"/>
      <c r="D3" s="168"/>
      <c r="H3" s="166" t="s">
        <v>26</v>
      </c>
      <c r="I3" s="167"/>
      <c r="J3" s="167"/>
      <c r="K3" s="168"/>
    </row>
    <row r="5" spans="1:12" ht="18" x14ac:dyDescent="0.35">
      <c r="A5" s="38" t="s">
        <v>2</v>
      </c>
      <c r="B5" s="38" t="s">
        <v>21</v>
      </c>
      <c r="H5" s="38" t="s">
        <v>2</v>
      </c>
      <c r="I5" s="38" t="s">
        <v>21</v>
      </c>
    </row>
    <row r="6" spans="1:12" x14ac:dyDescent="0.3">
      <c r="A6" s="7">
        <v>-6</v>
      </c>
      <c r="B6" s="7">
        <f t="shared" ref="B6" si="0">-10*(A6^2)+200*A6+210</f>
        <v>-1350</v>
      </c>
      <c r="H6" s="7">
        <v>-6</v>
      </c>
      <c r="I6" s="7">
        <f t="shared" ref="I6:I7" si="1">-10*(H6^2)+200*H6+210</f>
        <v>-1350</v>
      </c>
    </row>
    <row r="7" spans="1:12" ht="18" x14ac:dyDescent="0.35">
      <c r="A7" s="155">
        <v>-1.0000000015643074</v>
      </c>
      <c r="B7" s="37">
        <f t="shared" ref="B7" si="2">-10*(A7^2)+200*A7+210</f>
        <v>-3.4414759397805028E-7</v>
      </c>
      <c r="C7" s="39" t="s">
        <v>30</v>
      </c>
      <c r="D7" s="39" t="s">
        <v>28</v>
      </c>
      <c r="E7" s="39"/>
      <c r="H7" s="41">
        <v>-0.99999520887260096</v>
      </c>
      <c r="I7" s="37">
        <f t="shared" si="1"/>
        <v>1.0540477982488028E-3</v>
      </c>
      <c r="J7" s="39" t="s">
        <v>30</v>
      </c>
      <c r="K7" s="39" t="s">
        <v>31</v>
      </c>
      <c r="L7" s="39"/>
    </row>
    <row r="8" spans="1:12" x14ac:dyDescent="0.3">
      <c r="C8" s="39" t="s">
        <v>29</v>
      </c>
      <c r="J8" s="39"/>
    </row>
    <row r="11" spans="1:12" ht="18" x14ac:dyDescent="0.35">
      <c r="A11" s="153" t="s">
        <v>2</v>
      </c>
      <c r="B11" s="38" t="s">
        <v>21</v>
      </c>
      <c r="H11" s="153" t="s">
        <v>2</v>
      </c>
      <c r="I11" s="38" t="s">
        <v>21</v>
      </c>
    </row>
    <row r="12" spans="1:12" x14ac:dyDescent="0.3">
      <c r="A12" s="154">
        <v>-2</v>
      </c>
      <c r="B12" s="7">
        <f t="shared" ref="B12:B13" si="3">-10*(A12^2)+200*A12+210</f>
        <v>-230</v>
      </c>
      <c r="H12" s="154">
        <v>-2</v>
      </c>
      <c r="I12" s="7">
        <f t="shared" ref="I12:I13" si="4">-10*(H12^2)+200*H12+210</f>
        <v>-230</v>
      </c>
    </row>
    <row r="13" spans="1:12" ht="18" x14ac:dyDescent="0.35">
      <c r="A13" s="155">
        <v>-1.000000126262677</v>
      </c>
      <c r="B13" s="37">
        <f t="shared" si="3"/>
        <v>-2.7777789114225016E-5</v>
      </c>
      <c r="C13" s="39" t="s">
        <v>30</v>
      </c>
      <c r="D13" s="39" t="s">
        <v>28</v>
      </c>
      <c r="E13" s="39"/>
      <c r="H13" s="155">
        <v>-0.99999973121921015</v>
      </c>
      <c r="I13" s="37">
        <f t="shared" si="4"/>
        <v>5.9131773042508939E-5</v>
      </c>
      <c r="J13" s="39" t="s">
        <v>30</v>
      </c>
      <c r="K13" s="39" t="s">
        <v>31</v>
      </c>
      <c r="L13" s="39"/>
    </row>
    <row r="14" spans="1:12" x14ac:dyDescent="0.3">
      <c r="A14" s="89"/>
      <c r="C14" s="39" t="s">
        <v>29</v>
      </c>
      <c r="H14" s="89"/>
      <c r="J14" s="39"/>
    </row>
    <row r="15" spans="1:12" x14ac:dyDescent="0.3">
      <c r="A15" s="89"/>
      <c r="H15" s="89"/>
    </row>
    <row r="16" spans="1:12" x14ac:dyDescent="0.3">
      <c r="A16" s="89"/>
      <c r="H16" s="89"/>
    </row>
    <row r="17" spans="1:12" ht="18" x14ac:dyDescent="0.35">
      <c r="A17" s="153" t="s">
        <v>2</v>
      </c>
      <c r="B17" s="38" t="s">
        <v>21</v>
      </c>
      <c r="H17" s="153" t="s">
        <v>2</v>
      </c>
      <c r="I17" s="38" t="s">
        <v>21</v>
      </c>
    </row>
    <row r="18" spans="1:12" x14ac:dyDescent="0.3">
      <c r="A18" s="154">
        <v>4</v>
      </c>
      <c r="B18" s="7">
        <f t="shared" ref="B18:B19" si="5">-10*(A18^2)+200*A18+210</f>
        <v>850</v>
      </c>
      <c r="H18" s="154">
        <v>4</v>
      </c>
      <c r="I18" s="7">
        <f t="shared" ref="I18:I19" si="6">-10*(H18^2)+200*H18+210</f>
        <v>850</v>
      </c>
    </row>
    <row r="19" spans="1:12" ht="18" x14ac:dyDescent="0.35">
      <c r="A19" s="155">
        <v>-1.0000029476247094</v>
      </c>
      <c r="B19" s="37">
        <f t="shared" si="5"/>
        <v>-6.4847752295804639E-4</v>
      </c>
      <c r="C19" s="39" t="s">
        <v>30</v>
      </c>
      <c r="D19" s="39" t="s">
        <v>28</v>
      </c>
      <c r="E19" s="39"/>
      <c r="H19" s="155">
        <v>-1.0000034494067342</v>
      </c>
      <c r="I19" s="37">
        <f t="shared" si="6"/>
        <v>-7.5886960053139774E-4</v>
      </c>
      <c r="J19" s="39" t="s">
        <v>30</v>
      </c>
      <c r="K19" s="39" t="s">
        <v>31</v>
      </c>
      <c r="L19" s="39"/>
    </row>
    <row r="20" spans="1:12" x14ac:dyDescent="0.3">
      <c r="A20" s="89"/>
      <c r="C20" s="39" t="s">
        <v>29</v>
      </c>
      <c r="H20" s="89"/>
      <c r="J20" s="39"/>
    </row>
    <row r="21" spans="1:12" x14ac:dyDescent="0.3">
      <c r="A21" s="89"/>
      <c r="H21" s="89"/>
    </row>
    <row r="22" spans="1:12" x14ac:dyDescent="0.3">
      <c r="A22" s="89"/>
      <c r="H22" s="89"/>
    </row>
    <row r="23" spans="1:12" ht="18" x14ac:dyDescent="0.35">
      <c r="A23" s="153" t="s">
        <v>2</v>
      </c>
      <c r="B23" s="38" t="s">
        <v>21</v>
      </c>
      <c r="H23" s="153" t="s">
        <v>2</v>
      </c>
      <c r="I23" s="38" t="s">
        <v>21</v>
      </c>
    </row>
    <row r="24" spans="1:12" x14ac:dyDescent="0.3">
      <c r="A24" s="154">
        <v>8</v>
      </c>
      <c r="B24" s="7">
        <f t="shared" ref="B24:B25" si="7">-10*(A24^2)+200*A24+210</f>
        <v>1170</v>
      </c>
      <c r="H24" s="154">
        <v>8</v>
      </c>
      <c r="I24" s="7">
        <f t="shared" ref="I24:I25" si="8">-10*(H24^2)+200*H24+210</f>
        <v>1170</v>
      </c>
    </row>
    <row r="25" spans="1:12" ht="18" x14ac:dyDescent="0.35">
      <c r="A25" s="155">
        <v>-0.99999970966755836</v>
      </c>
      <c r="B25" s="37">
        <f t="shared" si="7"/>
        <v>6.387313629829805E-5</v>
      </c>
      <c r="C25" s="39" t="s">
        <v>30</v>
      </c>
      <c r="D25" s="39" t="s">
        <v>28</v>
      </c>
      <c r="E25" s="39"/>
      <c r="H25" s="155">
        <v>-0.99999766980319338</v>
      </c>
      <c r="I25" s="37">
        <f t="shared" si="8"/>
        <v>5.12643243155253E-4</v>
      </c>
      <c r="J25" s="39" t="s">
        <v>30</v>
      </c>
      <c r="K25" s="39" t="s">
        <v>31</v>
      </c>
      <c r="L25" s="39"/>
    </row>
    <row r="26" spans="1:12" x14ac:dyDescent="0.3">
      <c r="A26" s="89"/>
      <c r="C26" s="39" t="s">
        <v>29</v>
      </c>
      <c r="H26" s="89"/>
      <c r="J26" s="39"/>
    </row>
    <row r="27" spans="1:12" x14ac:dyDescent="0.3">
      <c r="A27" s="89"/>
      <c r="H27" s="89"/>
    </row>
    <row r="28" spans="1:12" x14ac:dyDescent="0.3">
      <c r="A28" s="89"/>
      <c r="H28" s="89"/>
    </row>
    <row r="29" spans="1:12" ht="18" x14ac:dyDescent="0.35">
      <c r="A29" s="153" t="s">
        <v>2</v>
      </c>
      <c r="B29" s="38" t="s">
        <v>21</v>
      </c>
      <c r="H29" s="153" t="s">
        <v>2</v>
      </c>
      <c r="I29" s="38" t="s">
        <v>21</v>
      </c>
    </row>
    <row r="30" spans="1:12" x14ac:dyDescent="0.3">
      <c r="A30" s="154">
        <v>22</v>
      </c>
      <c r="B30" s="7">
        <f t="shared" ref="B30:B31" si="9">-10*(A30^2)+200*A30+210</f>
        <v>-230</v>
      </c>
      <c r="H30" s="154">
        <v>22</v>
      </c>
      <c r="I30" s="7">
        <f t="shared" ref="I30:I31" si="10">-10*(H30^2)+200*H30+210</f>
        <v>-230</v>
      </c>
    </row>
    <row r="31" spans="1:12" ht="18" x14ac:dyDescent="0.35">
      <c r="A31" s="155">
        <v>21.000001669512599</v>
      </c>
      <c r="B31" s="37">
        <f t="shared" si="9"/>
        <v>-3.6729280054714764E-4</v>
      </c>
      <c r="C31" s="39" t="s">
        <v>30</v>
      </c>
      <c r="D31" s="39" t="s">
        <v>28</v>
      </c>
      <c r="E31" s="39"/>
      <c r="H31" s="155">
        <v>20.999999788841627</v>
      </c>
      <c r="I31" s="37">
        <f t="shared" si="10"/>
        <v>4.6454842049570289E-5</v>
      </c>
      <c r="J31" s="39" t="s">
        <v>30</v>
      </c>
      <c r="K31" s="39" t="s">
        <v>31</v>
      </c>
      <c r="L31" s="39"/>
    </row>
    <row r="32" spans="1:12" x14ac:dyDescent="0.3">
      <c r="A32" s="89"/>
      <c r="C32" s="39" t="s">
        <v>29</v>
      </c>
      <c r="H32" s="89"/>
      <c r="J32" s="39"/>
    </row>
    <row r="33" spans="1:12" x14ac:dyDescent="0.3">
      <c r="A33" s="89"/>
      <c r="H33" s="89"/>
    </row>
    <row r="34" spans="1:12" x14ac:dyDescent="0.3">
      <c r="A34" s="89"/>
      <c r="H34" s="89"/>
    </row>
    <row r="35" spans="1:12" ht="18" x14ac:dyDescent="0.35">
      <c r="A35" s="153" t="s">
        <v>2</v>
      </c>
      <c r="B35" s="38" t="s">
        <v>21</v>
      </c>
      <c r="H35" s="153" t="s">
        <v>2</v>
      </c>
      <c r="I35" s="38" t="s">
        <v>21</v>
      </c>
    </row>
    <row r="36" spans="1:12" x14ac:dyDescent="0.3">
      <c r="A36" s="154">
        <v>60</v>
      </c>
      <c r="B36" s="7">
        <f t="shared" ref="B36:B37" si="11">-10*(A36^2)+200*A36+210</f>
        <v>-23790</v>
      </c>
      <c r="H36" s="154">
        <v>60</v>
      </c>
      <c r="I36" s="7">
        <f t="shared" ref="I36:I37" si="12">-10*(H36^2)+200*H36+210</f>
        <v>-23790</v>
      </c>
    </row>
    <row r="37" spans="1:12" ht="18" x14ac:dyDescent="0.35">
      <c r="A37" s="155">
        <v>21.000000005549701</v>
      </c>
      <c r="B37" s="37">
        <f t="shared" si="11"/>
        <v>-1.2209347914904356E-6</v>
      </c>
      <c r="C37" s="39" t="s">
        <v>30</v>
      </c>
      <c r="D37" s="39" t="s">
        <v>28</v>
      </c>
      <c r="E37" s="39"/>
      <c r="H37" s="155">
        <v>21</v>
      </c>
      <c r="I37" s="37">
        <f t="shared" si="12"/>
        <v>0</v>
      </c>
      <c r="J37" s="39" t="s">
        <v>30</v>
      </c>
      <c r="K37" s="39" t="s">
        <v>31</v>
      </c>
      <c r="L37" s="39"/>
    </row>
    <row r="38" spans="1:12" x14ac:dyDescent="0.3">
      <c r="C38" s="39" t="s">
        <v>29</v>
      </c>
      <c r="J38" s="39"/>
    </row>
  </sheetData>
  <mergeCells count="2">
    <mergeCell ref="A3:D3"/>
    <mergeCell ref="H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sqref="A1:G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Roots</vt:lpstr>
      <vt:lpstr>Bisection Method</vt:lpstr>
      <vt:lpstr>False Position Method</vt:lpstr>
      <vt:lpstr>Newton-Raphson Method</vt:lpstr>
      <vt:lpstr>Secant Method</vt:lpstr>
      <vt:lpstr>Excel functions</vt:lpstr>
      <vt:lpstr>Sheet4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HARIMI DJAMILA</dc:creator>
  <cp:lastModifiedBy>User</cp:lastModifiedBy>
  <dcterms:created xsi:type="dcterms:W3CDTF">2017-05-26T01:59:14Z</dcterms:created>
  <dcterms:modified xsi:type="dcterms:W3CDTF">2022-08-10T05:34:15Z</dcterms:modified>
</cp:coreProperties>
</file>