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tanvirkaisar/Downloads/"/>
    </mc:Choice>
  </mc:AlternateContent>
  <xr:revisionPtr revIDLastSave="0" documentId="13_ncr:1_{BB9BD8C2-E19E-124D-90E4-C2E5125CD642}" xr6:coauthVersionLast="47" xr6:coauthVersionMax="47" xr10:uidLastSave="{00000000-0000-0000-0000-000000000000}"/>
  <bookViews>
    <workbookView xWindow="19460" yWindow="3540" windowWidth="19440" windowHeight="156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1" i="1" l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80" i="1"/>
  <c r="I80" i="1" s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60" i="1"/>
  <c r="Q2" i="1" l="1"/>
  <c r="N4" i="1"/>
  <c r="L70" i="1" l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61" i="1"/>
  <c r="L62" i="1"/>
  <c r="L63" i="1"/>
  <c r="L64" i="1"/>
  <c r="L65" i="1"/>
  <c r="L66" i="1"/>
  <c r="L67" i="1"/>
  <c r="L68" i="1"/>
  <c r="L69" i="1"/>
  <c r="L60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I39" i="1" l="1"/>
  <c r="I34" i="1"/>
  <c r="I14" i="1"/>
  <c r="G35" i="1"/>
  <c r="G36" i="1"/>
  <c r="G37" i="1"/>
  <c r="G38" i="1"/>
  <c r="G39" i="1"/>
  <c r="G40" i="1"/>
  <c r="G41" i="1"/>
  <c r="G42" i="1"/>
  <c r="G43" i="1"/>
  <c r="G34" i="1"/>
  <c r="G25" i="1"/>
  <c r="G26" i="1"/>
  <c r="G27" i="1"/>
  <c r="G28" i="1"/>
  <c r="G29" i="1"/>
  <c r="G30" i="1"/>
  <c r="G31" i="1"/>
  <c r="G32" i="1"/>
  <c r="G33" i="1"/>
  <c r="G24" i="1"/>
  <c r="G15" i="1"/>
  <c r="G16" i="1"/>
  <c r="G17" i="1"/>
  <c r="G18" i="1"/>
  <c r="G19" i="1"/>
  <c r="G20" i="1"/>
  <c r="G21" i="1"/>
  <c r="G22" i="1"/>
  <c r="G23" i="1"/>
  <c r="G14" i="1"/>
  <c r="G9" i="1"/>
  <c r="G10" i="1"/>
  <c r="G11" i="1"/>
  <c r="G12" i="1"/>
  <c r="G13" i="1"/>
  <c r="G5" i="1"/>
  <c r="G6" i="1"/>
  <c r="G7" i="1"/>
  <c r="G8" i="1"/>
  <c r="G4" i="1"/>
  <c r="O4" i="1" s="1"/>
  <c r="L43" i="1" l="1"/>
  <c r="M43" i="1"/>
  <c r="F43" i="1"/>
  <c r="L42" i="1"/>
  <c r="M42" i="1"/>
  <c r="F42" i="1"/>
  <c r="L41" i="1"/>
  <c r="M41" i="1"/>
  <c r="F41" i="1"/>
  <c r="L40" i="1"/>
  <c r="M40" i="1"/>
  <c r="F40" i="1"/>
  <c r="L39" i="1"/>
  <c r="M39" i="1"/>
  <c r="F39" i="1"/>
  <c r="L38" i="1"/>
  <c r="M38" i="1"/>
  <c r="F38" i="1"/>
  <c r="L37" i="1"/>
  <c r="M37" i="1"/>
  <c r="F37" i="1"/>
  <c r="L36" i="1"/>
  <c r="M36" i="1"/>
  <c r="F36" i="1"/>
  <c r="L35" i="1"/>
  <c r="M35" i="1"/>
  <c r="F35" i="1"/>
  <c r="L34" i="1"/>
  <c r="M34" i="1"/>
  <c r="F34" i="1"/>
  <c r="L33" i="1"/>
  <c r="M33" i="1"/>
  <c r="F33" i="1"/>
  <c r="L32" i="1"/>
  <c r="M32" i="1"/>
  <c r="F32" i="1"/>
  <c r="L31" i="1"/>
  <c r="M31" i="1"/>
  <c r="F31" i="1"/>
  <c r="L30" i="1"/>
  <c r="M30" i="1"/>
  <c r="F30" i="1"/>
  <c r="M29" i="1"/>
  <c r="L29" i="1"/>
  <c r="F29" i="1"/>
  <c r="M28" i="1"/>
  <c r="L28" i="1"/>
  <c r="F28" i="1"/>
  <c r="M27" i="1"/>
  <c r="L27" i="1"/>
  <c r="F27" i="1"/>
  <c r="M26" i="1"/>
  <c r="L26" i="1"/>
  <c r="F26" i="1"/>
  <c r="M25" i="1"/>
  <c r="L25" i="1"/>
  <c r="F25" i="1"/>
  <c r="M24" i="1"/>
  <c r="L24" i="1"/>
  <c r="F24" i="1"/>
  <c r="M15" i="1" l="1"/>
  <c r="M16" i="1"/>
  <c r="M17" i="1"/>
  <c r="M18" i="1"/>
  <c r="M19" i="1"/>
  <c r="M20" i="1"/>
  <c r="M21" i="1"/>
  <c r="M22" i="1"/>
  <c r="M23" i="1"/>
  <c r="M14" i="1"/>
  <c r="M13" i="1" l="1"/>
  <c r="M12" i="1"/>
  <c r="M11" i="1"/>
  <c r="M10" i="1"/>
  <c r="M9" i="1"/>
  <c r="M5" i="1"/>
  <c r="M7" i="1"/>
  <c r="M8" i="1"/>
  <c r="M4" i="1"/>
  <c r="M6" i="1"/>
  <c r="P16" i="1"/>
  <c r="P18" i="1"/>
  <c r="L23" i="1" l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9" i="1"/>
</calcChain>
</file>

<file path=xl/sharedStrings.xml><?xml version="1.0" encoding="utf-8"?>
<sst xmlns="http://schemas.openxmlformats.org/spreadsheetml/2006/main" count="50" uniqueCount="41">
  <si>
    <t>Dry condition</t>
  </si>
  <si>
    <t>Wet condition</t>
  </si>
  <si>
    <t>Cross-feed (mm)</t>
  </si>
  <si>
    <t>Table velocity, Vt (m/min)</t>
  </si>
  <si>
    <t xml:space="preserve">Wheel velocity, Vw </t>
  </si>
  <si>
    <t>Depth of cut (mm)</t>
  </si>
  <si>
    <t xml:space="preserve">Multimeter reading, </t>
  </si>
  <si>
    <t>Temperature,</t>
  </si>
  <si>
    <t>MRR</t>
  </si>
  <si>
    <t xml:space="preserve"> (m/s)</t>
  </si>
  <si>
    <t>mV</t>
  </si>
  <si>
    <t xml:space="preserve">  (°C)</t>
  </si>
  <si>
    <t>(mm^3/min)</t>
  </si>
  <si>
    <t>Workpiece Specification</t>
  </si>
  <si>
    <t>Length (mm)</t>
  </si>
  <si>
    <t>Width (mm)</t>
  </si>
  <si>
    <t xml:space="preserve">                                                                              </t>
  </si>
  <si>
    <t>Wheel Specification</t>
  </si>
  <si>
    <t>Wheel dia (in)</t>
  </si>
  <si>
    <t>Wheel dia (mm)</t>
  </si>
  <si>
    <t>Wheel thickness (in)</t>
  </si>
  <si>
    <t>Wheel thickness (mm)</t>
  </si>
  <si>
    <t>Formula</t>
  </si>
  <si>
    <t>Wheel velocity(Vc) = pi*Wheel Dia* Spindle Speed (N)</t>
  </si>
  <si>
    <t>MRR = Vc*Depth of Cut*Crossfeed</t>
  </si>
  <si>
    <t>Thus, temperature increases with increasing depth of cut, d, wheel diameter, D, and</t>
  </si>
  <si>
    <r>
      <t xml:space="preserve">wheel speed, V, and decreases with increasing workpiece speed, </t>
    </r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. Note from this</t>
    </r>
  </si>
  <si>
    <t>equation that the depth of cut has the largest exponent; hence, it has the greatest</t>
  </si>
  <si>
    <t>influence on temperature.</t>
  </si>
  <si>
    <t>Regression Equation in Uncoded Units</t>
  </si>
  <si>
    <t>C5</t>
  </si>
  <si>
    <t>=</t>
  </si>
  <si>
    <t>1013.1 - 2.52 C1 - 3.27 C2 + 2.83 C3 - 22058 C4 + 148853 C4*C4 + 0.054 C1*C2</t>
  </si>
  <si>
    <t>+ 0.038 C1*C3 + 12.8 C1*C4 - 0.0319 C2*C3 + 15.3 C2*C4 - 18.3 C3*C4</t>
  </si>
  <si>
    <t>actual</t>
  </si>
  <si>
    <t>predicted</t>
  </si>
  <si>
    <t>695.4 + 0.00 C2 - 2.43 C3 + 0.93 C4 - 14182 C5 + 100578 C5*C5 + 0.000 C2*C3</t>
  </si>
  <si>
    <t>- 0.000 C2*C4 - 0.0 C2*C5 - 0.0197 C3*C4 + 5.4 C3*C5 + 4.0 C4*C5</t>
  </si>
  <si>
    <t>740.2 + 0.00 C2 - 1.44 C3 + 0.34 C4 - 15884 C5 + 100578 C5*C5 + 0.000 C2*C3</t>
  </si>
  <si>
    <t>Table velocity, Vt (mm/sec)</t>
  </si>
  <si>
    <t xml:space="preserve">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</si>
</sst>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7" fillId="2" borderId="0" xfId="0" applyFont="1" applyFill="1" applyAlignment="1">
      <alignment horizontal="left" vertical="top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2" borderId="1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85725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52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114300</xdr:colOff>
      <xdr:row>2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1525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85725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152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923925</xdr:colOff>
      <xdr:row>24</xdr:row>
      <xdr:rowOff>161925</xdr:rowOff>
    </xdr:from>
    <xdr:to>
      <xdr:col>17</xdr:col>
      <xdr:colOff>352170</xdr:colOff>
      <xdr:row>28</xdr:row>
      <xdr:rowOff>38011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5325" y="5772150"/>
          <a:ext cx="2038095" cy="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topLeftCell="C1" workbookViewId="0">
      <selection activeCell="G11" sqref="G11"/>
    </sheetView>
  </sheetViews>
  <sheetFormatPr baseColWidth="10" defaultColWidth="8.83203125" defaultRowHeight="15" x14ac:dyDescent="0.2"/>
  <cols>
    <col min="1" max="1" width="10.1640625" customWidth="1"/>
    <col min="2" max="2" width="13" customWidth="1"/>
    <col min="3" max="3" width="13.83203125" customWidth="1"/>
    <col min="4" max="4" width="13.1640625" customWidth="1"/>
    <col min="5" max="5" width="14.5" customWidth="1"/>
    <col min="6" max="6" width="11.83203125" bestFit="1" customWidth="1"/>
    <col min="7" max="7" width="11.33203125" customWidth="1"/>
    <col min="8" max="8" width="10.83203125" customWidth="1"/>
    <col min="9" max="9" width="10.5" customWidth="1"/>
    <col min="10" max="10" width="13.33203125" customWidth="1"/>
    <col min="11" max="11" width="10" customWidth="1"/>
    <col min="12" max="12" width="11.83203125" bestFit="1" customWidth="1"/>
    <col min="13" max="13" width="14.5" customWidth="1"/>
    <col min="15" max="15" width="20.83203125" customWidth="1"/>
  </cols>
  <sheetData>
    <row r="1" spans="1:17" ht="15.75" customHeight="1" thickBot="1" x14ac:dyDescent="0.25">
      <c r="B1" s="23" t="s">
        <v>0</v>
      </c>
      <c r="C1" s="23"/>
      <c r="D1" s="23"/>
      <c r="E1" s="23"/>
      <c r="F1" s="23"/>
      <c r="G1" s="24"/>
      <c r="H1" s="22" t="s">
        <v>1</v>
      </c>
      <c r="I1" s="23"/>
      <c r="J1" s="23"/>
      <c r="K1" s="23"/>
      <c r="L1" s="23"/>
      <c r="M1" s="24"/>
    </row>
    <row r="2" spans="1:17" ht="51" x14ac:dyDescent="0.2">
      <c r="A2" s="33" t="s">
        <v>2</v>
      </c>
      <c r="B2" s="25" t="s">
        <v>39</v>
      </c>
      <c r="C2" s="3" t="s">
        <v>4</v>
      </c>
      <c r="D2" s="27" t="s">
        <v>5</v>
      </c>
      <c r="E2" s="3" t="s">
        <v>6</v>
      </c>
      <c r="F2" s="3" t="s">
        <v>7</v>
      </c>
      <c r="G2" s="3" t="s">
        <v>8</v>
      </c>
      <c r="H2" s="25" t="s">
        <v>3</v>
      </c>
      <c r="I2" s="3" t="s">
        <v>4</v>
      </c>
      <c r="J2" s="27" t="s">
        <v>5</v>
      </c>
      <c r="K2" s="3" t="s">
        <v>6</v>
      </c>
      <c r="L2" s="3" t="s">
        <v>7</v>
      </c>
      <c r="M2" s="3" t="s">
        <v>8</v>
      </c>
      <c r="Q2">
        <f>15*2.54*10</f>
        <v>381</v>
      </c>
    </row>
    <row r="3" spans="1:17" ht="18" thickBot="1" x14ac:dyDescent="0.25">
      <c r="A3" s="34"/>
      <c r="B3" s="26"/>
      <c r="C3" s="4" t="s">
        <v>40</v>
      </c>
      <c r="D3" s="28"/>
      <c r="E3" s="4" t="s">
        <v>10</v>
      </c>
      <c r="F3" s="4" t="s">
        <v>11</v>
      </c>
      <c r="G3" s="4" t="s">
        <v>12</v>
      </c>
      <c r="H3" s="26"/>
      <c r="I3" s="4" t="s">
        <v>9</v>
      </c>
      <c r="J3" s="28"/>
      <c r="K3" s="4" t="s">
        <v>10</v>
      </c>
      <c r="L3" s="4" t="s">
        <v>11</v>
      </c>
      <c r="M3" s="4" t="s">
        <v>12</v>
      </c>
    </row>
    <row r="4" spans="1:17" ht="17" thickBot="1" x14ac:dyDescent="0.25">
      <c r="A4" s="15">
        <v>2</v>
      </c>
      <c r="B4" s="14">
        <v>65</v>
      </c>
      <c r="C4" s="13">
        <v>1500</v>
      </c>
      <c r="D4" s="5">
        <v>0.05</v>
      </c>
      <c r="E4" s="4">
        <v>2.1</v>
      </c>
      <c r="F4" s="4">
        <f t="shared" ref="F4:F9" si="0">75.28+63.05*E4-0.57*E4^2</f>
        <v>205.1713</v>
      </c>
      <c r="G4" s="4">
        <f>$A$4*$B$4*D4*1000</f>
        <v>6500</v>
      </c>
      <c r="H4" s="29">
        <v>65</v>
      </c>
      <c r="I4" s="32">
        <v>1500</v>
      </c>
      <c r="J4" s="20">
        <v>0.05</v>
      </c>
      <c r="K4" s="4">
        <v>0.7</v>
      </c>
      <c r="L4" s="4">
        <f t="shared" ref="L4:L9" si="1">75.28+63.05*K4-0.57*K4^2</f>
        <v>119.13569999999999</v>
      </c>
      <c r="M4" s="4">
        <f>G4</f>
        <v>6500</v>
      </c>
      <c r="N4">
        <f>P8*A4*D4</f>
        <v>7.2</v>
      </c>
      <c r="O4">
        <f>N4/G4*60</f>
        <v>6.6461538461538461E-2</v>
      </c>
    </row>
    <row r="5" spans="1:17" ht="17" thickBot="1" x14ac:dyDescent="0.25">
      <c r="A5" s="21">
        <v>2</v>
      </c>
      <c r="B5" s="18">
        <v>65</v>
      </c>
      <c r="C5" s="19">
        <v>1500</v>
      </c>
      <c r="D5" s="5">
        <v>7.4999999999999997E-2</v>
      </c>
      <c r="E5" s="4">
        <v>2.2000000000000002</v>
      </c>
      <c r="F5" s="4">
        <f t="shared" si="0"/>
        <v>211.2312</v>
      </c>
      <c r="G5" s="4">
        <f t="shared" ref="G5:G13" si="2">$A$4*$B$4*D5*1000</f>
        <v>9750</v>
      </c>
      <c r="H5" s="30"/>
      <c r="I5" s="27"/>
      <c r="J5" s="20">
        <v>7.4999999999999997E-2</v>
      </c>
      <c r="K5" s="4">
        <v>0.8</v>
      </c>
      <c r="L5" s="4">
        <f t="shared" si="1"/>
        <v>125.3552</v>
      </c>
      <c r="M5" s="4">
        <f t="shared" ref="M5:M13" si="3">G5</f>
        <v>9750</v>
      </c>
    </row>
    <row r="6" spans="1:17" ht="17" thickBot="1" x14ac:dyDescent="0.25">
      <c r="A6" s="21">
        <v>2</v>
      </c>
      <c r="B6" s="18">
        <v>65</v>
      </c>
      <c r="C6" s="19">
        <v>1500</v>
      </c>
      <c r="D6" s="5">
        <v>0.1</v>
      </c>
      <c r="E6" s="4">
        <v>2.5</v>
      </c>
      <c r="F6" s="4">
        <f t="shared" si="0"/>
        <v>229.3425</v>
      </c>
      <c r="G6" s="4">
        <f t="shared" si="2"/>
        <v>13000</v>
      </c>
      <c r="H6" s="30"/>
      <c r="I6" s="27"/>
      <c r="J6" s="20">
        <v>0.1</v>
      </c>
      <c r="K6" s="4">
        <v>0.9</v>
      </c>
      <c r="L6" s="4">
        <f t="shared" si="1"/>
        <v>131.5633</v>
      </c>
      <c r="M6" s="4">
        <f t="shared" si="3"/>
        <v>13000</v>
      </c>
    </row>
    <row r="7" spans="1:17" ht="17" thickBot="1" x14ac:dyDescent="0.25">
      <c r="A7" s="21">
        <v>2</v>
      </c>
      <c r="B7" s="18">
        <v>65</v>
      </c>
      <c r="C7" s="19">
        <v>1500</v>
      </c>
      <c r="D7" s="5">
        <v>0.125</v>
      </c>
      <c r="E7" s="4">
        <v>3</v>
      </c>
      <c r="F7" s="4">
        <f t="shared" si="0"/>
        <v>259.29999999999995</v>
      </c>
      <c r="G7" s="4">
        <f t="shared" si="2"/>
        <v>16250</v>
      </c>
      <c r="H7" s="30"/>
      <c r="I7" s="27"/>
      <c r="J7" s="20">
        <v>0.125</v>
      </c>
      <c r="K7" s="4">
        <v>1.1000000000000001</v>
      </c>
      <c r="L7" s="4">
        <f t="shared" si="1"/>
        <v>143.9453</v>
      </c>
      <c r="M7" s="4">
        <f t="shared" si="3"/>
        <v>16250</v>
      </c>
      <c r="O7" s="35" t="s">
        <v>13</v>
      </c>
      <c r="P7" s="35"/>
    </row>
    <row r="8" spans="1:17" ht="17" thickBot="1" x14ac:dyDescent="0.25">
      <c r="A8" s="21">
        <v>2</v>
      </c>
      <c r="B8" s="18">
        <v>65</v>
      </c>
      <c r="C8" s="19">
        <v>1500</v>
      </c>
      <c r="D8" s="5">
        <v>0.15</v>
      </c>
      <c r="E8" s="4">
        <v>3.8</v>
      </c>
      <c r="F8" s="4">
        <f t="shared" si="0"/>
        <v>306.63920000000002</v>
      </c>
      <c r="G8" s="4">
        <f t="shared" si="2"/>
        <v>19500</v>
      </c>
      <c r="H8" s="30"/>
      <c r="I8" s="28"/>
      <c r="J8" s="20">
        <v>0.15</v>
      </c>
      <c r="K8" s="4">
        <v>1.3</v>
      </c>
      <c r="L8" s="4">
        <f t="shared" si="1"/>
        <v>156.2817</v>
      </c>
      <c r="M8" s="4">
        <f t="shared" si="3"/>
        <v>19500</v>
      </c>
      <c r="O8" s="1" t="s">
        <v>14</v>
      </c>
      <c r="P8" s="1">
        <v>72</v>
      </c>
    </row>
    <row r="9" spans="1:17" ht="17" thickBot="1" x14ac:dyDescent="0.25">
      <c r="A9" s="21">
        <v>2</v>
      </c>
      <c r="B9" s="18">
        <v>65</v>
      </c>
      <c r="C9" s="13">
        <v>4000</v>
      </c>
      <c r="D9" s="20">
        <v>0.05</v>
      </c>
      <c r="E9" s="4">
        <v>2.2999999999999998</v>
      </c>
      <c r="F9" s="4">
        <f t="shared" si="0"/>
        <v>217.27969999999999</v>
      </c>
      <c r="G9" s="4">
        <f>$A$4*$B$4*D9*1000</f>
        <v>6500</v>
      </c>
      <c r="H9" s="30"/>
      <c r="I9" s="32">
        <v>4000</v>
      </c>
      <c r="J9" s="20">
        <v>0.05</v>
      </c>
      <c r="K9" s="4">
        <v>0.75</v>
      </c>
      <c r="L9" s="4">
        <f t="shared" si="1"/>
        <v>122.24687499999999</v>
      </c>
      <c r="M9" s="4">
        <f t="shared" si="3"/>
        <v>6500</v>
      </c>
      <c r="O9" s="1" t="s">
        <v>15</v>
      </c>
      <c r="P9" s="1">
        <v>37</v>
      </c>
    </row>
    <row r="10" spans="1:17" ht="17" thickBot="1" x14ac:dyDescent="0.25">
      <c r="A10" s="21">
        <v>2</v>
      </c>
      <c r="B10" s="18">
        <v>65</v>
      </c>
      <c r="C10" s="19">
        <v>4000</v>
      </c>
      <c r="D10" s="20">
        <v>7.4999999999999997E-2</v>
      </c>
      <c r="E10" s="4">
        <v>2.4</v>
      </c>
      <c r="F10" s="4">
        <f t="shared" ref="F10:F29" si="4">75.28+63.05*E10-0.57*E10^2</f>
        <v>223.3168</v>
      </c>
      <c r="G10" s="4">
        <f t="shared" si="2"/>
        <v>9750</v>
      </c>
      <c r="H10" s="30"/>
      <c r="I10" s="27"/>
      <c r="J10" s="20">
        <v>7.4999999999999997E-2</v>
      </c>
      <c r="K10" s="4">
        <v>0.82</v>
      </c>
      <c r="L10" s="4">
        <f t="shared" ref="L10:L29" si="5">75.28+63.05*K10-0.57*K10^2</f>
        <v>126.59773199999999</v>
      </c>
      <c r="M10" s="4">
        <f t="shared" si="3"/>
        <v>9750</v>
      </c>
    </row>
    <row r="11" spans="1:17" ht="17" thickBot="1" x14ac:dyDescent="0.25">
      <c r="A11" s="21">
        <v>2</v>
      </c>
      <c r="B11" s="18">
        <v>65</v>
      </c>
      <c r="C11" s="19">
        <v>4000</v>
      </c>
      <c r="D11" s="20">
        <v>0.1</v>
      </c>
      <c r="E11" s="4">
        <v>2.9</v>
      </c>
      <c r="F11" s="4">
        <f t="shared" si="4"/>
        <v>253.3313</v>
      </c>
      <c r="G11" s="4">
        <f t="shared" si="2"/>
        <v>13000</v>
      </c>
      <c r="H11" s="30"/>
      <c r="I11" s="27"/>
      <c r="J11" s="20">
        <v>0.1</v>
      </c>
      <c r="K11" s="4">
        <v>0.89</v>
      </c>
      <c r="L11" s="4">
        <f t="shared" si="5"/>
        <v>130.943003</v>
      </c>
      <c r="M11" s="4">
        <f t="shared" si="3"/>
        <v>13000</v>
      </c>
      <c r="O11" t="s">
        <v>16</v>
      </c>
    </row>
    <row r="12" spans="1:17" ht="17" thickBot="1" x14ac:dyDescent="0.25">
      <c r="A12" s="21">
        <v>2</v>
      </c>
      <c r="B12" s="18">
        <v>65</v>
      </c>
      <c r="C12" s="19">
        <v>4000</v>
      </c>
      <c r="D12" s="20">
        <v>0.125</v>
      </c>
      <c r="E12" s="4">
        <v>3.3</v>
      </c>
      <c r="F12" s="4">
        <f t="shared" si="4"/>
        <v>277.1377</v>
      </c>
      <c r="G12" s="4">
        <f t="shared" si="2"/>
        <v>16250</v>
      </c>
      <c r="H12" s="30"/>
      <c r="I12" s="27"/>
      <c r="J12" s="20">
        <v>0.125</v>
      </c>
      <c r="K12" s="4">
        <v>1.3</v>
      </c>
      <c r="L12" s="4">
        <f t="shared" si="5"/>
        <v>156.2817</v>
      </c>
      <c r="M12" s="4">
        <f t="shared" si="3"/>
        <v>16250</v>
      </c>
    </row>
    <row r="13" spans="1:17" ht="17" thickBot="1" x14ac:dyDescent="0.25">
      <c r="A13" s="21">
        <v>2</v>
      </c>
      <c r="B13" s="18">
        <v>65</v>
      </c>
      <c r="C13" s="19">
        <v>4000</v>
      </c>
      <c r="D13" s="20">
        <v>0.15</v>
      </c>
      <c r="E13" s="4">
        <v>3.7</v>
      </c>
      <c r="F13" s="4">
        <f t="shared" si="4"/>
        <v>300.76170000000002</v>
      </c>
      <c r="G13" s="4">
        <f t="shared" si="2"/>
        <v>19500</v>
      </c>
      <c r="H13" s="31"/>
      <c r="I13" s="28"/>
      <c r="J13" s="20">
        <v>0.15</v>
      </c>
      <c r="K13" s="4">
        <v>1.5</v>
      </c>
      <c r="L13" s="4">
        <f t="shared" si="5"/>
        <v>168.57249999999999</v>
      </c>
      <c r="M13" s="4">
        <f t="shared" si="3"/>
        <v>19500</v>
      </c>
    </row>
    <row r="14" spans="1:17" ht="17" thickBot="1" x14ac:dyDescent="0.25">
      <c r="A14" s="21">
        <v>2</v>
      </c>
      <c r="B14" s="14">
        <v>150</v>
      </c>
      <c r="C14" s="19">
        <v>1500</v>
      </c>
      <c r="D14" s="20">
        <v>0.05</v>
      </c>
      <c r="E14" s="4">
        <v>1.8</v>
      </c>
      <c r="F14" s="4">
        <f t="shared" si="4"/>
        <v>186.92319999999998</v>
      </c>
      <c r="G14" s="4">
        <f>$A$4*$B$14*D14*1000</f>
        <v>15000</v>
      </c>
      <c r="H14" s="29">
        <v>150</v>
      </c>
      <c r="I14" s="32">
        <f>I4</f>
        <v>1500</v>
      </c>
      <c r="J14" s="20">
        <v>0.05</v>
      </c>
      <c r="K14" s="4">
        <v>0.55000000000000004</v>
      </c>
      <c r="L14" s="4">
        <f t="shared" si="5"/>
        <v>109.78507500000001</v>
      </c>
      <c r="M14" s="4">
        <f>G14</f>
        <v>15000</v>
      </c>
      <c r="O14" s="35" t="s">
        <v>17</v>
      </c>
      <c r="P14" s="35"/>
    </row>
    <row r="15" spans="1:17" ht="17" thickBot="1" x14ac:dyDescent="0.25">
      <c r="A15" s="21">
        <v>2</v>
      </c>
      <c r="B15" s="18">
        <v>150</v>
      </c>
      <c r="C15" s="19">
        <v>1500</v>
      </c>
      <c r="D15" s="20">
        <v>7.4999999999999997E-2</v>
      </c>
      <c r="E15" s="4">
        <v>1.95</v>
      </c>
      <c r="F15" s="4">
        <f t="shared" si="4"/>
        <v>196.06007499999998</v>
      </c>
      <c r="G15" s="4">
        <f t="shared" ref="G15:G23" si="6">$A$4*$B$14*D15*1000</f>
        <v>22500</v>
      </c>
      <c r="H15" s="30"/>
      <c r="I15" s="27"/>
      <c r="J15" s="20">
        <v>7.4999999999999997E-2</v>
      </c>
      <c r="K15" s="4">
        <v>0.62</v>
      </c>
      <c r="L15" s="4">
        <f t="shared" si="5"/>
        <v>114.151892</v>
      </c>
      <c r="M15" s="4">
        <f t="shared" ref="M15:M23" si="7">G15</f>
        <v>22500</v>
      </c>
      <c r="O15" s="1" t="s">
        <v>18</v>
      </c>
      <c r="P15" s="1">
        <v>14</v>
      </c>
    </row>
    <row r="16" spans="1:17" ht="17" thickBot="1" x14ac:dyDescent="0.25">
      <c r="A16" s="21">
        <v>2</v>
      </c>
      <c r="B16" s="18">
        <v>150</v>
      </c>
      <c r="C16" s="19">
        <v>1500</v>
      </c>
      <c r="D16" s="20">
        <v>0.1</v>
      </c>
      <c r="E16" s="4">
        <v>2.35</v>
      </c>
      <c r="F16" s="4">
        <f t="shared" si="4"/>
        <v>220.29967499999998</v>
      </c>
      <c r="G16" s="4">
        <f t="shared" si="6"/>
        <v>30000</v>
      </c>
      <c r="H16" s="30"/>
      <c r="I16" s="27"/>
      <c r="J16" s="20">
        <v>0.1</v>
      </c>
      <c r="K16" s="4">
        <v>0.75</v>
      </c>
      <c r="L16" s="4">
        <f t="shared" si="5"/>
        <v>122.24687499999999</v>
      </c>
      <c r="M16" s="4">
        <f t="shared" si="7"/>
        <v>30000</v>
      </c>
      <c r="O16" s="1" t="s">
        <v>19</v>
      </c>
      <c r="P16" s="1">
        <f>P15*2.54*10</f>
        <v>355.6</v>
      </c>
    </row>
    <row r="17" spans="1:19" ht="17" thickBot="1" x14ac:dyDescent="0.25">
      <c r="A17" s="21">
        <v>2</v>
      </c>
      <c r="B17" s="18">
        <v>150</v>
      </c>
      <c r="C17" s="19">
        <v>1500</v>
      </c>
      <c r="D17" s="20">
        <v>0.125</v>
      </c>
      <c r="E17" s="4">
        <v>2.7</v>
      </c>
      <c r="F17" s="4">
        <f t="shared" si="4"/>
        <v>241.3597</v>
      </c>
      <c r="G17" s="4">
        <f t="shared" si="6"/>
        <v>37500</v>
      </c>
      <c r="H17" s="30"/>
      <c r="I17" s="27"/>
      <c r="J17" s="20">
        <v>0.125</v>
      </c>
      <c r="K17" s="4">
        <v>1.05</v>
      </c>
      <c r="L17" s="4">
        <f t="shared" si="5"/>
        <v>140.85407500000002</v>
      </c>
      <c r="M17" s="4">
        <f t="shared" si="7"/>
        <v>37500</v>
      </c>
      <c r="O17" s="1" t="s">
        <v>20</v>
      </c>
      <c r="P17" s="1">
        <v>1.5</v>
      </c>
    </row>
    <row r="18" spans="1:19" ht="17" thickBot="1" x14ac:dyDescent="0.25">
      <c r="A18" s="21">
        <v>2</v>
      </c>
      <c r="B18" s="18">
        <v>150</v>
      </c>
      <c r="C18" s="19">
        <v>1500</v>
      </c>
      <c r="D18" s="20">
        <v>0.15</v>
      </c>
      <c r="E18" s="4">
        <v>3.5</v>
      </c>
      <c r="F18" s="4">
        <f t="shared" si="4"/>
        <v>288.97249999999997</v>
      </c>
      <c r="G18" s="4">
        <f t="shared" si="6"/>
        <v>45000</v>
      </c>
      <c r="H18" s="30"/>
      <c r="I18" s="28"/>
      <c r="J18" s="20">
        <v>0.15</v>
      </c>
      <c r="K18" s="4">
        <v>1.1000000000000001</v>
      </c>
      <c r="L18" s="4">
        <f t="shared" si="5"/>
        <v>143.9453</v>
      </c>
      <c r="M18" s="4">
        <f t="shared" si="7"/>
        <v>45000</v>
      </c>
      <c r="O18" s="1" t="s">
        <v>21</v>
      </c>
      <c r="P18" s="1">
        <f>P17*2.54*10</f>
        <v>38.1</v>
      </c>
    </row>
    <row r="19" spans="1:19" ht="17" thickBot="1" x14ac:dyDescent="0.25">
      <c r="A19" s="21">
        <v>2</v>
      </c>
      <c r="B19" s="18">
        <v>150</v>
      </c>
      <c r="C19" s="19">
        <v>4000</v>
      </c>
      <c r="D19" s="20">
        <v>0.05</v>
      </c>
      <c r="E19" s="6">
        <v>2</v>
      </c>
      <c r="F19" s="6">
        <f t="shared" si="4"/>
        <v>199.1</v>
      </c>
      <c r="G19" s="4">
        <f t="shared" si="6"/>
        <v>15000</v>
      </c>
      <c r="H19" s="30"/>
      <c r="I19" s="32">
        <v>4000</v>
      </c>
      <c r="J19" s="20">
        <v>0.05</v>
      </c>
      <c r="K19" s="6">
        <v>0.6</v>
      </c>
      <c r="L19" s="6">
        <f t="shared" si="5"/>
        <v>112.90479999999999</v>
      </c>
      <c r="M19" s="4">
        <f t="shared" si="7"/>
        <v>15000</v>
      </c>
    </row>
    <row r="20" spans="1:19" ht="17" thickBot="1" x14ac:dyDescent="0.25">
      <c r="A20" s="21">
        <v>2</v>
      </c>
      <c r="B20" s="18">
        <v>150</v>
      </c>
      <c r="C20" s="19">
        <v>4000</v>
      </c>
      <c r="D20" s="20">
        <v>7.4999999999999997E-2</v>
      </c>
      <c r="E20" s="6">
        <v>2.25</v>
      </c>
      <c r="F20" s="6">
        <f t="shared" si="4"/>
        <v>214.25687499999998</v>
      </c>
      <c r="G20" s="4">
        <f t="shared" si="6"/>
        <v>22500</v>
      </c>
      <c r="H20" s="30"/>
      <c r="I20" s="27"/>
      <c r="J20" s="20">
        <v>7.4999999999999997E-2</v>
      </c>
      <c r="K20" s="6">
        <v>0.65</v>
      </c>
      <c r="L20" s="6">
        <f t="shared" si="5"/>
        <v>116.021675</v>
      </c>
      <c r="M20" s="4">
        <f t="shared" si="7"/>
        <v>22500</v>
      </c>
    </row>
    <row r="21" spans="1:19" ht="17" thickBot="1" x14ac:dyDescent="0.25">
      <c r="A21" s="21">
        <v>2</v>
      </c>
      <c r="B21" s="18">
        <v>150</v>
      </c>
      <c r="C21" s="19">
        <v>4000</v>
      </c>
      <c r="D21" s="20">
        <v>0.1</v>
      </c>
      <c r="E21" s="6">
        <v>2.6</v>
      </c>
      <c r="F21" s="6">
        <f t="shared" si="4"/>
        <v>235.35680000000002</v>
      </c>
      <c r="G21" s="4">
        <f t="shared" si="6"/>
        <v>30000</v>
      </c>
      <c r="H21" s="30"/>
      <c r="I21" s="27"/>
      <c r="J21" s="20">
        <v>0.1</v>
      </c>
      <c r="K21" s="6">
        <v>0.85</v>
      </c>
      <c r="L21" s="6">
        <f t="shared" si="5"/>
        <v>128.46067500000001</v>
      </c>
      <c r="M21" s="4">
        <f t="shared" si="7"/>
        <v>30000</v>
      </c>
    </row>
    <row r="22" spans="1:19" ht="17" thickBot="1" x14ac:dyDescent="0.25">
      <c r="A22" s="21">
        <v>2</v>
      </c>
      <c r="B22" s="18">
        <v>150</v>
      </c>
      <c r="C22" s="19">
        <v>4000</v>
      </c>
      <c r="D22" s="20">
        <v>0.125</v>
      </c>
      <c r="E22" s="6">
        <v>2.9699999999999998</v>
      </c>
      <c r="F22" s="6">
        <f t="shared" si="4"/>
        <v>257.51058699999999</v>
      </c>
      <c r="G22" s="4">
        <f t="shared" si="6"/>
        <v>37500</v>
      </c>
      <c r="H22" s="30"/>
      <c r="I22" s="27"/>
      <c r="J22" s="20">
        <v>0.125</v>
      </c>
      <c r="K22" s="6">
        <v>1.1499999999999999</v>
      </c>
      <c r="L22" s="6">
        <f t="shared" si="5"/>
        <v>147.03367499999999</v>
      </c>
      <c r="M22" s="4">
        <f t="shared" si="7"/>
        <v>37500</v>
      </c>
      <c r="O22" s="35" t="s">
        <v>22</v>
      </c>
      <c r="P22" s="35"/>
      <c r="Q22" s="35"/>
      <c r="R22" s="35"/>
      <c r="S22" s="35"/>
    </row>
    <row r="23" spans="1:19" ht="17" thickBot="1" x14ac:dyDescent="0.25">
      <c r="A23" s="21">
        <v>2</v>
      </c>
      <c r="B23" s="18">
        <v>150</v>
      </c>
      <c r="C23" s="19">
        <v>4000</v>
      </c>
      <c r="D23" s="20">
        <v>0.15</v>
      </c>
      <c r="E23" s="6">
        <v>3.73</v>
      </c>
      <c r="F23" s="6">
        <f t="shared" si="4"/>
        <v>302.52614699999998</v>
      </c>
      <c r="G23" s="4">
        <f t="shared" si="6"/>
        <v>45000</v>
      </c>
      <c r="H23" s="31"/>
      <c r="I23" s="28"/>
      <c r="J23" s="20">
        <v>0.15</v>
      </c>
      <c r="K23" s="6">
        <v>1.2</v>
      </c>
      <c r="L23" s="6">
        <f t="shared" si="5"/>
        <v>150.11920000000001</v>
      </c>
      <c r="M23" s="4">
        <f t="shared" si="7"/>
        <v>45000</v>
      </c>
      <c r="O23" s="36" t="s">
        <v>23</v>
      </c>
      <c r="P23" s="36"/>
      <c r="Q23" s="36"/>
      <c r="R23" s="36"/>
      <c r="S23" s="36"/>
    </row>
    <row r="24" spans="1:19" ht="17" thickBot="1" x14ac:dyDescent="0.25">
      <c r="A24" s="15">
        <v>5</v>
      </c>
      <c r="B24" s="18">
        <v>65</v>
      </c>
      <c r="C24" s="19">
        <v>1500</v>
      </c>
      <c r="D24" s="20">
        <v>0.05</v>
      </c>
      <c r="E24" s="4">
        <v>2.25</v>
      </c>
      <c r="F24" s="4">
        <f t="shared" si="4"/>
        <v>214.25687499999998</v>
      </c>
      <c r="G24" s="4">
        <f>$A$24*$B$24*D24*1000</f>
        <v>16250</v>
      </c>
      <c r="H24" s="29">
        <v>65</v>
      </c>
      <c r="I24" s="39">
        <v>1500</v>
      </c>
      <c r="J24" s="20">
        <v>0.05</v>
      </c>
      <c r="K24" s="4">
        <v>0.7</v>
      </c>
      <c r="L24" s="4">
        <f t="shared" si="5"/>
        <v>119.13569999999999</v>
      </c>
      <c r="M24" s="4">
        <f>G24</f>
        <v>16250</v>
      </c>
      <c r="O24" s="38" t="s">
        <v>24</v>
      </c>
      <c r="P24" s="38"/>
      <c r="Q24" s="38"/>
      <c r="R24" s="38"/>
      <c r="S24" s="38"/>
    </row>
    <row r="25" spans="1:19" ht="17" thickBot="1" x14ac:dyDescent="0.25">
      <c r="A25" s="21">
        <v>5</v>
      </c>
      <c r="B25" s="18">
        <v>65</v>
      </c>
      <c r="C25" s="19">
        <v>1500</v>
      </c>
      <c r="D25" s="20">
        <v>7.4999999999999997E-2</v>
      </c>
      <c r="E25" s="4">
        <v>2.35</v>
      </c>
      <c r="F25" s="4">
        <f t="shared" si="4"/>
        <v>220.29967499999998</v>
      </c>
      <c r="G25" s="4">
        <f t="shared" ref="G25:G33" si="8">$A$24*$B$24*D25*1000</f>
        <v>24375</v>
      </c>
      <c r="H25" s="30"/>
      <c r="I25" s="40"/>
      <c r="J25" s="20">
        <v>7.4999999999999997E-2</v>
      </c>
      <c r="K25" s="4">
        <v>0.8</v>
      </c>
      <c r="L25" s="4">
        <f t="shared" si="5"/>
        <v>125.3552</v>
      </c>
      <c r="M25" s="4">
        <f t="shared" ref="M25:M33" si="9">G25</f>
        <v>24375</v>
      </c>
    </row>
    <row r="26" spans="1:19" ht="17" thickBot="1" x14ac:dyDescent="0.25">
      <c r="A26" s="21">
        <v>5</v>
      </c>
      <c r="B26" s="18">
        <v>65</v>
      </c>
      <c r="C26" s="19">
        <v>1500</v>
      </c>
      <c r="D26" s="20">
        <v>0.1</v>
      </c>
      <c r="E26" s="4">
        <v>2.5499999999999998</v>
      </c>
      <c r="F26" s="4">
        <f t="shared" si="4"/>
        <v>232.35107499999998</v>
      </c>
      <c r="G26" s="4">
        <f t="shared" si="8"/>
        <v>32500</v>
      </c>
      <c r="H26" s="30"/>
      <c r="I26" s="40"/>
      <c r="J26" s="20">
        <v>0.1</v>
      </c>
      <c r="K26" s="4">
        <v>0.9</v>
      </c>
      <c r="L26" s="4">
        <f t="shared" si="5"/>
        <v>131.5633</v>
      </c>
      <c r="M26" s="4">
        <f t="shared" si="9"/>
        <v>32500</v>
      </c>
    </row>
    <row r="27" spans="1:19" ht="17" thickBot="1" x14ac:dyDescent="0.25">
      <c r="A27" s="21">
        <v>5</v>
      </c>
      <c r="B27" s="18">
        <v>65</v>
      </c>
      <c r="C27" s="19">
        <v>1500</v>
      </c>
      <c r="D27" s="20">
        <v>0.125</v>
      </c>
      <c r="E27" s="4">
        <v>3.06</v>
      </c>
      <c r="F27" s="4">
        <f t="shared" si="4"/>
        <v>262.87574799999999</v>
      </c>
      <c r="G27" s="4">
        <f t="shared" si="8"/>
        <v>40625</v>
      </c>
      <c r="H27" s="30"/>
      <c r="I27" s="40"/>
      <c r="J27" s="20">
        <v>0.125</v>
      </c>
      <c r="K27" s="4">
        <v>1.1000000000000001</v>
      </c>
      <c r="L27" s="4">
        <f t="shared" si="5"/>
        <v>143.9453</v>
      </c>
      <c r="M27" s="4">
        <f t="shared" si="9"/>
        <v>40625</v>
      </c>
    </row>
    <row r="28" spans="1:19" ht="17" thickBot="1" x14ac:dyDescent="0.25">
      <c r="A28" s="21">
        <v>5</v>
      </c>
      <c r="B28" s="18">
        <v>65</v>
      </c>
      <c r="C28" s="19">
        <v>1500</v>
      </c>
      <c r="D28" s="20">
        <v>0.15</v>
      </c>
      <c r="E28" s="4">
        <v>3.92</v>
      </c>
      <c r="F28" s="4">
        <f t="shared" si="4"/>
        <v>313.67715199999998</v>
      </c>
      <c r="G28" s="4">
        <f t="shared" si="8"/>
        <v>48750</v>
      </c>
      <c r="H28" s="30"/>
      <c r="I28" s="41"/>
      <c r="J28" s="20">
        <v>0.15</v>
      </c>
      <c r="K28" s="4">
        <v>1.3</v>
      </c>
      <c r="L28" s="4">
        <f t="shared" si="5"/>
        <v>156.2817</v>
      </c>
      <c r="M28" s="4">
        <f t="shared" si="9"/>
        <v>48750</v>
      </c>
      <c r="O28" s="2"/>
    </row>
    <row r="29" spans="1:19" ht="15" customHeight="1" thickBot="1" x14ac:dyDescent="0.25">
      <c r="A29" s="21">
        <v>5</v>
      </c>
      <c r="B29" s="18">
        <v>65</v>
      </c>
      <c r="C29" s="19">
        <v>4000</v>
      </c>
      <c r="D29" s="20">
        <v>0.05</v>
      </c>
      <c r="E29" s="4">
        <v>2.4299999999999997</v>
      </c>
      <c r="F29" s="4">
        <f t="shared" si="4"/>
        <v>225.12570699999998</v>
      </c>
      <c r="G29" s="4">
        <f t="shared" si="8"/>
        <v>16250</v>
      </c>
      <c r="H29" s="30"/>
      <c r="I29" s="32">
        <v>4000</v>
      </c>
      <c r="J29" s="20">
        <v>0.05</v>
      </c>
      <c r="K29" s="4">
        <v>0.75</v>
      </c>
      <c r="L29" s="4">
        <f t="shared" si="5"/>
        <v>122.24687499999999</v>
      </c>
      <c r="M29" s="4">
        <f t="shared" si="9"/>
        <v>16250</v>
      </c>
      <c r="O29" s="11"/>
    </row>
    <row r="30" spans="1:19" ht="17" thickBot="1" x14ac:dyDescent="0.25">
      <c r="A30" s="21">
        <v>5</v>
      </c>
      <c r="B30" s="18">
        <v>65</v>
      </c>
      <c r="C30" s="19">
        <v>4000</v>
      </c>
      <c r="D30" s="20">
        <v>7.4999999999999997E-2</v>
      </c>
      <c r="E30" s="4">
        <v>2.5099999999999998</v>
      </c>
      <c r="F30" s="4">
        <f t="shared" ref="F30:F43" si="10">75.28+63.05*E30-0.57*E30^2</f>
        <v>229.94444299999998</v>
      </c>
      <c r="G30" s="4">
        <f t="shared" si="8"/>
        <v>24375</v>
      </c>
      <c r="H30" s="30"/>
      <c r="I30" s="27"/>
      <c r="J30" s="20">
        <v>7.4999999999999997E-2</v>
      </c>
      <c r="K30" s="4">
        <v>0.82</v>
      </c>
      <c r="L30" s="4">
        <f t="shared" ref="L30:L43" si="11">75.28+63.05*K30-0.57*K30^2</f>
        <v>126.59773199999999</v>
      </c>
      <c r="M30" s="4">
        <f t="shared" si="9"/>
        <v>24375</v>
      </c>
      <c r="O30" t="s">
        <v>25</v>
      </c>
    </row>
    <row r="31" spans="1:19" ht="17" thickBot="1" x14ac:dyDescent="0.25">
      <c r="A31" s="21">
        <v>5</v>
      </c>
      <c r="B31" s="18">
        <v>65</v>
      </c>
      <c r="C31" s="19">
        <v>4000</v>
      </c>
      <c r="D31" s="20">
        <v>0.1</v>
      </c>
      <c r="E31" s="4">
        <v>3.03</v>
      </c>
      <c r="F31" s="4">
        <f t="shared" si="10"/>
        <v>261.08838700000001</v>
      </c>
      <c r="G31" s="4">
        <f t="shared" si="8"/>
        <v>32500</v>
      </c>
      <c r="H31" s="30"/>
      <c r="I31" s="27"/>
      <c r="J31" s="20">
        <v>0.1</v>
      </c>
      <c r="K31" s="4">
        <v>0.89</v>
      </c>
      <c r="L31" s="4">
        <f t="shared" si="11"/>
        <v>130.943003</v>
      </c>
      <c r="M31" s="4">
        <f t="shared" si="9"/>
        <v>32500</v>
      </c>
      <c r="O31" t="s">
        <v>26</v>
      </c>
    </row>
    <row r="32" spans="1:19" ht="17" thickBot="1" x14ac:dyDescent="0.25">
      <c r="A32" s="21">
        <v>5</v>
      </c>
      <c r="B32" s="18">
        <v>65</v>
      </c>
      <c r="C32" s="19">
        <v>4000</v>
      </c>
      <c r="D32" s="20">
        <v>0.125</v>
      </c>
      <c r="E32" s="4">
        <v>3.4499999999999997</v>
      </c>
      <c r="F32" s="4">
        <f t="shared" si="10"/>
        <v>286.01807500000001</v>
      </c>
      <c r="G32" s="4">
        <f t="shared" si="8"/>
        <v>40625</v>
      </c>
      <c r="H32" s="30"/>
      <c r="I32" s="27"/>
      <c r="J32" s="20">
        <v>0.125</v>
      </c>
      <c r="K32" s="4">
        <v>1.3</v>
      </c>
      <c r="L32" s="4">
        <f t="shared" si="11"/>
        <v>156.2817</v>
      </c>
      <c r="M32" s="4">
        <f t="shared" si="9"/>
        <v>40625</v>
      </c>
      <c r="O32" t="s">
        <v>27</v>
      </c>
    </row>
    <row r="33" spans="1:15" ht="17" thickBot="1" x14ac:dyDescent="0.25">
      <c r="A33" s="21">
        <v>5</v>
      </c>
      <c r="B33" s="18">
        <v>65</v>
      </c>
      <c r="C33" s="19">
        <v>4000</v>
      </c>
      <c r="D33" s="20">
        <v>0.15</v>
      </c>
      <c r="E33" s="4">
        <v>3.81</v>
      </c>
      <c r="F33" s="4">
        <f t="shared" si="10"/>
        <v>307.22632299999998</v>
      </c>
      <c r="G33" s="4">
        <f t="shared" si="8"/>
        <v>48750</v>
      </c>
      <c r="H33" s="31"/>
      <c r="I33" s="28"/>
      <c r="J33" s="20">
        <v>0.15</v>
      </c>
      <c r="K33" s="4">
        <v>1.5</v>
      </c>
      <c r="L33" s="4">
        <f t="shared" si="11"/>
        <v>168.57249999999999</v>
      </c>
      <c r="M33" s="4">
        <f t="shared" si="9"/>
        <v>48750</v>
      </c>
      <c r="O33" t="s">
        <v>28</v>
      </c>
    </row>
    <row r="34" spans="1:15" ht="17" thickBot="1" x14ac:dyDescent="0.25">
      <c r="A34" s="21">
        <v>5</v>
      </c>
      <c r="B34" s="18">
        <v>150</v>
      </c>
      <c r="C34" s="19">
        <v>1500</v>
      </c>
      <c r="D34" s="20">
        <v>0.05</v>
      </c>
      <c r="E34" s="4">
        <v>1.8800000000000001</v>
      </c>
      <c r="F34" s="4">
        <f t="shared" si="10"/>
        <v>191.79939200000001</v>
      </c>
      <c r="G34" s="4">
        <f>$A$24*$B$34*D34*1000</f>
        <v>37500</v>
      </c>
      <c r="H34" s="29">
        <v>150</v>
      </c>
      <c r="I34" s="32">
        <f>I24</f>
        <v>1500</v>
      </c>
      <c r="J34" s="20">
        <v>0.05</v>
      </c>
      <c r="K34" s="4">
        <v>0.55000000000000004</v>
      </c>
      <c r="L34" s="4">
        <f t="shared" si="11"/>
        <v>109.78507500000001</v>
      </c>
      <c r="M34" s="4">
        <f>G34</f>
        <v>37500</v>
      </c>
    </row>
    <row r="35" spans="1:15" ht="17" thickBot="1" x14ac:dyDescent="0.25">
      <c r="A35" s="21">
        <v>5</v>
      </c>
      <c r="B35" s="18">
        <v>150</v>
      </c>
      <c r="C35" s="19">
        <v>1500</v>
      </c>
      <c r="D35" s="20">
        <v>7.4999999999999997E-2</v>
      </c>
      <c r="E35" s="4">
        <v>2.09</v>
      </c>
      <c r="F35" s="4">
        <f t="shared" si="10"/>
        <v>204.564683</v>
      </c>
      <c r="G35" s="4">
        <f t="shared" ref="G35:G43" si="12">$A$24*$B$34*D35*1000</f>
        <v>56250</v>
      </c>
      <c r="H35" s="30"/>
      <c r="I35" s="27"/>
      <c r="J35" s="20">
        <v>7.4999999999999997E-2</v>
      </c>
      <c r="K35" s="4">
        <v>0.62</v>
      </c>
      <c r="L35" s="4">
        <f t="shared" si="11"/>
        <v>114.151892</v>
      </c>
      <c r="M35" s="4">
        <f t="shared" ref="M35:M43" si="13">G35</f>
        <v>56250</v>
      </c>
    </row>
    <row r="36" spans="1:15" ht="17" thickBot="1" x14ac:dyDescent="0.25">
      <c r="A36" s="21">
        <v>5</v>
      </c>
      <c r="B36" s="18">
        <v>150</v>
      </c>
      <c r="C36" s="19">
        <v>1500</v>
      </c>
      <c r="D36" s="20">
        <v>0.1</v>
      </c>
      <c r="E36" s="4">
        <v>2.4</v>
      </c>
      <c r="F36" s="4">
        <f t="shared" si="10"/>
        <v>223.3168</v>
      </c>
      <c r="G36" s="4">
        <f t="shared" si="12"/>
        <v>75000</v>
      </c>
      <c r="H36" s="30"/>
      <c r="I36" s="27"/>
      <c r="J36" s="20">
        <v>0.1</v>
      </c>
      <c r="K36" s="4">
        <v>0.75</v>
      </c>
      <c r="L36" s="4">
        <f t="shared" si="11"/>
        <v>122.24687499999999</v>
      </c>
      <c r="M36" s="4">
        <f t="shared" si="13"/>
        <v>75000</v>
      </c>
    </row>
    <row r="37" spans="1:15" ht="17" thickBot="1" x14ac:dyDescent="0.25">
      <c r="A37" s="21">
        <v>5</v>
      </c>
      <c r="B37" s="18">
        <v>150</v>
      </c>
      <c r="C37" s="19">
        <v>1500</v>
      </c>
      <c r="D37" s="20">
        <v>0.125</v>
      </c>
      <c r="E37" s="4">
        <v>2.81</v>
      </c>
      <c r="F37" s="4">
        <f t="shared" si="10"/>
        <v>247.94972300000001</v>
      </c>
      <c r="G37" s="4">
        <f t="shared" si="12"/>
        <v>93750</v>
      </c>
      <c r="H37" s="30"/>
      <c r="I37" s="27"/>
      <c r="J37" s="20">
        <v>0.125</v>
      </c>
      <c r="K37" s="4">
        <v>1.05</v>
      </c>
      <c r="L37" s="4">
        <f t="shared" si="11"/>
        <v>140.85407500000002</v>
      </c>
      <c r="M37" s="4">
        <f t="shared" si="13"/>
        <v>93750</v>
      </c>
    </row>
    <row r="38" spans="1:15" ht="17" thickBot="1" x14ac:dyDescent="0.25">
      <c r="A38" s="21">
        <v>5</v>
      </c>
      <c r="B38" s="18">
        <v>150</v>
      </c>
      <c r="C38" s="19">
        <v>1500</v>
      </c>
      <c r="D38" s="20">
        <v>0.15</v>
      </c>
      <c r="E38" s="4">
        <v>3.55</v>
      </c>
      <c r="F38" s="4">
        <f t="shared" si="10"/>
        <v>291.92407499999996</v>
      </c>
      <c r="G38" s="4">
        <f t="shared" si="12"/>
        <v>112500</v>
      </c>
      <c r="H38" s="30"/>
      <c r="I38" s="28"/>
      <c r="J38" s="20">
        <v>0.15</v>
      </c>
      <c r="K38" s="4">
        <v>1.1000000000000001</v>
      </c>
      <c r="L38" s="4">
        <f t="shared" si="11"/>
        <v>143.9453</v>
      </c>
      <c r="M38" s="4">
        <f t="shared" si="13"/>
        <v>112500</v>
      </c>
    </row>
    <row r="39" spans="1:15" ht="17" thickBot="1" x14ac:dyDescent="0.25">
      <c r="A39" s="21">
        <v>5</v>
      </c>
      <c r="B39" s="18">
        <v>150</v>
      </c>
      <c r="C39" s="19">
        <v>4000</v>
      </c>
      <c r="D39" s="20">
        <v>0.05</v>
      </c>
      <c r="E39" s="6">
        <v>2.09</v>
      </c>
      <c r="F39" s="6">
        <f t="shared" si="10"/>
        <v>204.564683</v>
      </c>
      <c r="G39" s="4">
        <f t="shared" si="12"/>
        <v>37500</v>
      </c>
      <c r="H39" s="30"/>
      <c r="I39" s="32">
        <f>I29</f>
        <v>4000</v>
      </c>
      <c r="J39" s="20">
        <v>0.05</v>
      </c>
      <c r="K39" s="6">
        <v>0.6</v>
      </c>
      <c r="L39" s="6">
        <f t="shared" si="11"/>
        <v>112.90479999999999</v>
      </c>
      <c r="M39" s="4">
        <f t="shared" si="13"/>
        <v>37500</v>
      </c>
    </row>
    <row r="40" spans="1:15" ht="17" thickBot="1" x14ac:dyDescent="0.25">
      <c r="A40" s="21">
        <v>5</v>
      </c>
      <c r="B40" s="18">
        <v>150</v>
      </c>
      <c r="C40" s="19">
        <v>4000</v>
      </c>
      <c r="D40" s="20">
        <v>7.4999999999999997E-2</v>
      </c>
      <c r="E40" s="6">
        <v>2.15</v>
      </c>
      <c r="F40" s="6">
        <f t="shared" si="10"/>
        <v>208.20267499999997</v>
      </c>
      <c r="G40" s="4">
        <f t="shared" si="12"/>
        <v>56250</v>
      </c>
      <c r="H40" s="30"/>
      <c r="I40" s="27"/>
      <c r="J40" s="20">
        <v>7.4999999999999997E-2</v>
      </c>
      <c r="K40" s="6">
        <v>0.65</v>
      </c>
      <c r="L40" s="6">
        <f t="shared" si="11"/>
        <v>116.021675</v>
      </c>
      <c r="M40" s="4">
        <f t="shared" si="13"/>
        <v>56250</v>
      </c>
    </row>
    <row r="41" spans="1:15" ht="17" thickBot="1" x14ac:dyDescent="0.25">
      <c r="A41" s="21">
        <v>5</v>
      </c>
      <c r="B41" s="18">
        <v>150</v>
      </c>
      <c r="C41" s="19">
        <v>4000</v>
      </c>
      <c r="D41" s="20">
        <v>0.1</v>
      </c>
      <c r="E41" s="6">
        <v>2.6</v>
      </c>
      <c r="F41" s="6">
        <f t="shared" si="10"/>
        <v>235.35680000000002</v>
      </c>
      <c r="G41" s="4">
        <f t="shared" si="12"/>
        <v>75000</v>
      </c>
      <c r="H41" s="30"/>
      <c r="I41" s="27"/>
      <c r="J41" s="20">
        <v>0.1</v>
      </c>
      <c r="K41" s="6">
        <v>0.85</v>
      </c>
      <c r="L41" s="6">
        <f t="shared" si="11"/>
        <v>128.46067500000001</v>
      </c>
      <c r="M41" s="4">
        <f t="shared" si="13"/>
        <v>75000</v>
      </c>
    </row>
    <row r="42" spans="1:15" ht="17" thickBot="1" x14ac:dyDescent="0.25">
      <c r="A42" s="21">
        <v>5</v>
      </c>
      <c r="B42" s="18">
        <v>150</v>
      </c>
      <c r="C42" s="19">
        <v>4000</v>
      </c>
      <c r="D42" s="20">
        <v>0.125</v>
      </c>
      <c r="E42" s="6">
        <v>2.9899999999999998</v>
      </c>
      <c r="F42" s="6">
        <f t="shared" si="10"/>
        <v>258.70364299999994</v>
      </c>
      <c r="G42" s="4">
        <f t="shared" si="12"/>
        <v>93750</v>
      </c>
      <c r="H42" s="30"/>
      <c r="I42" s="27"/>
      <c r="J42" s="20">
        <v>0.125</v>
      </c>
      <c r="K42" s="6">
        <v>1.1499999999999999</v>
      </c>
      <c r="L42" s="6">
        <f t="shared" si="11"/>
        <v>147.03367499999999</v>
      </c>
      <c r="M42" s="4">
        <f t="shared" si="13"/>
        <v>93750</v>
      </c>
    </row>
    <row r="43" spans="1:15" ht="17" thickBot="1" x14ac:dyDescent="0.25">
      <c r="A43" s="21">
        <v>5</v>
      </c>
      <c r="B43" s="18">
        <v>150</v>
      </c>
      <c r="C43" s="19">
        <v>4000</v>
      </c>
      <c r="D43" s="20">
        <v>0.15</v>
      </c>
      <c r="E43" s="6">
        <v>3.6999999999999997</v>
      </c>
      <c r="F43" s="6">
        <f t="shared" si="10"/>
        <v>300.76169999999996</v>
      </c>
      <c r="G43" s="4">
        <f t="shared" si="12"/>
        <v>112500</v>
      </c>
      <c r="H43" s="31"/>
      <c r="I43" s="28"/>
      <c r="J43" s="20">
        <v>0.15</v>
      </c>
      <c r="K43" s="6">
        <v>1.2</v>
      </c>
      <c r="L43" s="6">
        <f t="shared" si="11"/>
        <v>150.11920000000001</v>
      </c>
      <c r="M43" s="4">
        <f t="shared" si="13"/>
        <v>112500</v>
      </c>
    </row>
    <row r="46" spans="1:15" x14ac:dyDescent="0.2">
      <c r="C46" s="7"/>
      <c r="D46" s="7"/>
      <c r="E46" s="9"/>
    </row>
    <row r="47" spans="1:15" x14ac:dyDescent="0.2">
      <c r="C47" s="8"/>
      <c r="D47" s="8"/>
      <c r="E47" s="37"/>
    </row>
    <row r="48" spans="1:15" x14ac:dyDescent="0.2">
      <c r="C48" s="8"/>
      <c r="D48" s="8"/>
      <c r="E48" s="37"/>
    </row>
    <row r="49" spans="1:12" x14ac:dyDescent="0.2">
      <c r="C49" s="8"/>
      <c r="D49" s="8"/>
      <c r="E49" s="37"/>
    </row>
    <row r="50" spans="1:12" x14ac:dyDescent="0.2">
      <c r="C50" s="8"/>
      <c r="D50" s="8"/>
      <c r="E50" s="10"/>
    </row>
    <row r="54" spans="1:12" x14ac:dyDescent="0.2">
      <c r="J54" t="s">
        <v>29</v>
      </c>
    </row>
    <row r="55" spans="1:12" x14ac:dyDescent="0.2">
      <c r="J55" t="s">
        <v>30</v>
      </c>
      <c r="K55" t="s">
        <v>31</v>
      </c>
      <c r="L55" t="s">
        <v>32</v>
      </c>
    </row>
    <row r="56" spans="1:12" x14ac:dyDescent="0.2">
      <c r="L56" t="s">
        <v>33</v>
      </c>
    </row>
    <row r="59" spans="1:12" x14ac:dyDescent="0.2">
      <c r="J59" t="s">
        <v>34</v>
      </c>
      <c r="K59" t="s">
        <v>35</v>
      </c>
    </row>
    <row r="60" spans="1:12" x14ac:dyDescent="0.2">
      <c r="J60">
        <v>205.1713</v>
      </c>
      <c r="K60">
        <f>695.4-14182*D4+100578*D4*D4</f>
        <v>237.745</v>
      </c>
      <c r="L60">
        <f>(J60-K60)/J60*100</f>
        <v>-15.87634332872093</v>
      </c>
    </row>
    <row r="61" spans="1:12" ht="16" thickBot="1" x14ac:dyDescent="0.25">
      <c r="A61" s="16"/>
      <c r="J61">
        <v>211.2312</v>
      </c>
      <c r="K61">
        <f t="shared" ref="K61:K99" si="14">695.4-14182*D5+100578*D5*D5</f>
        <v>197.50125000000003</v>
      </c>
      <c r="L61">
        <f t="shared" ref="L61:L99" si="15">(J61-K61)/J61*100</f>
        <v>6.4999630736368372</v>
      </c>
    </row>
    <row r="62" spans="1:12" x14ac:dyDescent="0.2">
      <c r="A62" s="12" t="s">
        <v>36</v>
      </c>
      <c r="J62">
        <v>229.3425</v>
      </c>
      <c r="K62">
        <f t="shared" si="14"/>
        <v>282.98000000000013</v>
      </c>
      <c r="L62">
        <f t="shared" si="15"/>
        <v>-23.387509946913514</v>
      </c>
    </row>
    <row r="63" spans="1:12" x14ac:dyDescent="0.2">
      <c r="A63" s="12" t="s">
        <v>37</v>
      </c>
      <c r="J63">
        <v>259.29999999999995</v>
      </c>
      <c r="K63">
        <f t="shared" si="14"/>
        <v>494.18125000000009</v>
      </c>
      <c r="L63">
        <f t="shared" si="15"/>
        <v>-90.582819128422742</v>
      </c>
    </row>
    <row r="64" spans="1:12" x14ac:dyDescent="0.2">
      <c r="A64" s="17"/>
      <c r="J64">
        <v>306.63920000000002</v>
      </c>
      <c r="K64">
        <f t="shared" si="14"/>
        <v>831.10500000000002</v>
      </c>
      <c r="L64">
        <f t="shared" si="15"/>
        <v>-171.03677546771578</v>
      </c>
    </row>
    <row r="65" spans="1:12" x14ac:dyDescent="0.2">
      <c r="A65" s="12" t="s">
        <v>38</v>
      </c>
      <c r="J65">
        <v>217.27969999999999</v>
      </c>
      <c r="K65">
        <f t="shared" si="14"/>
        <v>237.745</v>
      </c>
      <c r="L65">
        <f t="shared" si="15"/>
        <v>-9.4188734612575473</v>
      </c>
    </row>
    <row r="66" spans="1:12" x14ac:dyDescent="0.2">
      <c r="A66" s="12" t="s">
        <v>37</v>
      </c>
      <c r="J66">
        <v>223.3168</v>
      </c>
      <c r="K66">
        <f t="shared" si="14"/>
        <v>197.50125000000003</v>
      </c>
      <c r="L66">
        <f t="shared" si="15"/>
        <v>11.560057281852496</v>
      </c>
    </row>
    <row r="67" spans="1:12" x14ac:dyDescent="0.2">
      <c r="J67">
        <v>253.3313</v>
      </c>
      <c r="K67">
        <f t="shared" si="14"/>
        <v>282.98000000000013</v>
      </c>
      <c r="L67">
        <f t="shared" si="15"/>
        <v>-11.703528146739126</v>
      </c>
    </row>
    <row r="68" spans="1:12" x14ac:dyDescent="0.2">
      <c r="J68">
        <v>277.1377</v>
      </c>
      <c r="K68">
        <f t="shared" si="14"/>
        <v>494.18125000000009</v>
      </c>
      <c r="L68">
        <f t="shared" si="15"/>
        <v>-78.316140315806948</v>
      </c>
    </row>
    <row r="69" spans="1:12" x14ac:dyDescent="0.2">
      <c r="J69">
        <v>300.76170000000002</v>
      </c>
      <c r="K69">
        <f t="shared" si="14"/>
        <v>831.10500000000002</v>
      </c>
      <c r="L69">
        <f t="shared" si="15"/>
        <v>-176.33338952399856</v>
      </c>
    </row>
    <row r="70" spans="1:12" x14ac:dyDescent="0.2">
      <c r="J70">
        <v>186.92319999999998</v>
      </c>
      <c r="K70">
        <f t="shared" si="14"/>
        <v>237.745</v>
      </c>
      <c r="L70">
        <f t="shared" si="15"/>
        <v>-27.188599381992191</v>
      </c>
    </row>
    <row r="71" spans="1:12" x14ac:dyDescent="0.2">
      <c r="J71">
        <v>196.06007499999998</v>
      </c>
      <c r="K71">
        <f t="shared" si="14"/>
        <v>197.50125000000003</v>
      </c>
      <c r="L71">
        <f t="shared" si="15"/>
        <v>-0.73506806523461954</v>
      </c>
    </row>
    <row r="72" spans="1:12" x14ac:dyDescent="0.2">
      <c r="J72">
        <v>220.29967499999998</v>
      </c>
      <c r="K72">
        <f t="shared" si="14"/>
        <v>282.98000000000013</v>
      </c>
      <c r="L72">
        <f t="shared" si="15"/>
        <v>-28.452300258727192</v>
      </c>
    </row>
    <row r="73" spans="1:12" x14ac:dyDescent="0.2">
      <c r="J73">
        <v>241.3597</v>
      </c>
      <c r="K73">
        <f t="shared" si="14"/>
        <v>494.18125000000009</v>
      </c>
      <c r="L73">
        <f t="shared" si="15"/>
        <v>-104.7488665257705</v>
      </c>
    </row>
    <row r="74" spans="1:12" x14ac:dyDescent="0.2">
      <c r="J74">
        <v>288.97249999999997</v>
      </c>
      <c r="K74">
        <f t="shared" si="14"/>
        <v>831.10500000000002</v>
      </c>
      <c r="L74">
        <f t="shared" si="15"/>
        <v>-187.60695221863676</v>
      </c>
    </row>
    <row r="75" spans="1:12" x14ac:dyDescent="0.2">
      <c r="J75">
        <v>199.1</v>
      </c>
      <c r="K75">
        <f t="shared" si="14"/>
        <v>237.745</v>
      </c>
      <c r="L75">
        <f t="shared" si="15"/>
        <v>-19.409844299347068</v>
      </c>
    </row>
    <row r="76" spans="1:12" x14ac:dyDescent="0.2">
      <c r="J76">
        <v>214.25687499999998</v>
      </c>
      <c r="K76">
        <f t="shared" si="14"/>
        <v>197.50125000000003</v>
      </c>
      <c r="L76">
        <f t="shared" si="15"/>
        <v>7.8203441546507921</v>
      </c>
    </row>
    <row r="77" spans="1:12" x14ac:dyDescent="0.2">
      <c r="J77">
        <v>235.35680000000002</v>
      </c>
      <c r="K77">
        <f t="shared" si="14"/>
        <v>282.98000000000013</v>
      </c>
      <c r="L77">
        <f t="shared" si="15"/>
        <v>-20.234469537315306</v>
      </c>
    </row>
    <row r="78" spans="1:12" x14ac:dyDescent="0.2">
      <c r="J78">
        <v>257.51058699999999</v>
      </c>
      <c r="K78">
        <f t="shared" si="14"/>
        <v>494.18125000000009</v>
      </c>
      <c r="L78">
        <f t="shared" si="15"/>
        <v>-91.907158364716139</v>
      </c>
    </row>
    <row r="79" spans="1:12" x14ac:dyDescent="0.2">
      <c r="J79">
        <v>302.52614699999998</v>
      </c>
      <c r="K79">
        <f t="shared" si="14"/>
        <v>831.10500000000002</v>
      </c>
      <c r="L79">
        <f t="shared" si="15"/>
        <v>-174.7217085999512</v>
      </c>
    </row>
    <row r="80" spans="1:12" ht="17" thickBot="1" x14ac:dyDescent="0.25">
      <c r="C80" s="6">
        <v>2.1</v>
      </c>
      <c r="D80" s="6">
        <f t="shared" ref="D80:D103" si="16">75.28+63.05*C80-0.57*C80^2</f>
        <v>205.1713</v>
      </c>
      <c r="E80">
        <v>214.25687499999998</v>
      </c>
      <c r="G80">
        <v>119.13569999999999</v>
      </c>
      <c r="H80">
        <f>740.2-15884*D4+100578*D4*D4</f>
        <v>197.44500000000005</v>
      </c>
      <c r="I80">
        <f>(G80-H80)/G80*100</f>
        <v>-65.731178815418119</v>
      </c>
      <c r="J80">
        <v>214.25687499999998</v>
      </c>
      <c r="K80">
        <f t="shared" si="14"/>
        <v>237.745</v>
      </c>
      <c r="L80">
        <f t="shared" si="15"/>
        <v>-10.962600383301599</v>
      </c>
    </row>
    <row r="81" spans="3:12" ht="17" thickBot="1" x14ac:dyDescent="0.25">
      <c r="C81" s="6">
        <v>2.5</v>
      </c>
      <c r="D81" s="6">
        <f t="shared" si="16"/>
        <v>229.3425</v>
      </c>
      <c r="E81">
        <v>235.35680000000002</v>
      </c>
      <c r="G81">
        <v>125.3552</v>
      </c>
      <c r="H81">
        <f t="shared" ref="H81:H119" si="17">740.2-15884*D5+100578*D5*D5</f>
        <v>114.65125</v>
      </c>
      <c r="I81">
        <f t="shared" ref="I81:I119" si="18">(G81-H81)/G81*100</f>
        <v>8.5388958734858971</v>
      </c>
      <c r="J81">
        <v>220.29967499999998</v>
      </c>
      <c r="K81">
        <f t="shared" si="14"/>
        <v>197.50125000000003</v>
      </c>
      <c r="L81">
        <f t="shared" si="15"/>
        <v>10.348823710248304</v>
      </c>
    </row>
    <row r="82" spans="3:12" ht="17" thickBot="1" x14ac:dyDescent="0.25">
      <c r="C82" s="6">
        <v>2.9</v>
      </c>
      <c r="D82" s="6">
        <f t="shared" si="16"/>
        <v>253.3313</v>
      </c>
      <c r="E82">
        <v>257.51058699999999</v>
      </c>
      <c r="G82">
        <v>131.5633</v>
      </c>
      <c r="H82">
        <f t="shared" si="17"/>
        <v>157.58000000000015</v>
      </c>
      <c r="I82">
        <f t="shared" si="18"/>
        <v>-19.775043648190763</v>
      </c>
      <c r="J82">
        <v>232.35107499999998</v>
      </c>
      <c r="K82">
        <f t="shared" si="14"/>
        <v>282.98000000000013</v>
      </c>
      <c r="L82">
        <f t="shared" si="15"/>
        <v>-21.789838932314023</v>
      </c>
    </row>
    <row r="83" spans="3:12" ht="17" thickBot="1" x14ac:dyDescent="0.25">
      <c r="C83" s="6">
        <v>3.65</v>
      </c>
      <c r="D83" s="6">
        <f t="shared" si="16"/>
        <v>297.81867500000004</v>
      </c>
      <c r="E83">
        <v>302.52614699999998</v>
      </c>
      <c r="G83">
        <v>143.9453</v>
      </c>
      <c r="H83">
        <f t="shared" si="17"/>
        <v>326.23125000000005</v>
      </c>
      <c r="I83">
        <f t="shared" si="18"/>
        <v>-126.6355692058025</v>
      </c>
      <c r="J83">
        <v>262.87574799999999</v>
      </c>
      <c r="K83">
        <f t="shared" si="14"/>
        <v>494.18125000000009</v>
      </c>
      <c r="L83">
        <f t="shared" si="15"/>
        <v>-87.990430368647054</v>
      </c>
    </row>
    <row r="84" spans="3:12" ht="17" thickBot="1" x14ac:dyDescent="0.25">
      <c r="C84" s="4">
        <v>2.1</v>
      </c>
      <c r="D84" s="4">
        <f t="shared" si="16"/>
        <v>205.1713</v>
      </c>
      <c r="E84">
        <v>214.25687499999998</v>
      </c>
      <c r="G84">
        <v>156.2817</v>
      </c>
      <c r="H84">
        <f t="shared" si="17"/>
        <v>620.60499999999979</v>
      </c>
      <c r="I84">
        <f t="shared" si="18"/>
        <v>-297.10663500588987</v>
      </c>
      <c r="J84">
        <v>313.67715199999998</v>
      </c>
      <c r="K84">
        <f t="shared" si="14"/>
        <v>831.10500000000002</v>
      </c>
      <c r="L84">
        <f t="shared" si="15"/>
        <v>-164.95554257008814</v>
      </c>
    </row>
    <row r="85" spans="3:12" ht="17" thickBot="1" x14ac:dyDescent="0.25">
      <c r="C85" s="4">
        <v>2.2000000000000002</v>
      </c>
      <c r="D85" s="4">
        <f t="shared" si="16"/>
        <v>211.2312</v>
      </c>
      <c r="E85">
        <v>220.29967499999998</v>
      </c>
      <c r="G85">
        <v>122.24687499999999</v>
      </c>
      <c r="H85">
        <f t="shared" si="17"/>
        <v>197.44500000000005</v>
      </c>
      <c r="I85">
        <f t="shared" si="18"/>
        <v>-61.513331117871161</v>
      </c>
      <c r="J85">
        <v>225.12570699999998</v>
      </c>
      <c r="K85">
        <f t="shared" si="14"/>
        <v>237.745</v>
      </c>
      <c r="L85">
        <f t="shared" si="15"/>
        <v>-5.6054429181648411</v>
      </c>
    </row>
    <row r="86" spans="3:12" ht="17" thickBot="1" x14ac:dyDescent="0.25">
      <c r="C86" s="4">
        <v>2.5</v>
      </c>
      <c r="D86" s="4">
        <f t="shared" si="16"/>
        <v>229.3425</v>
      </c>
      <c r="E86">
        <v>232.35107499999998</v>
      </c>
      <c r="G86">
        <v>126.59773199999999</v>
      </c>
      <c r="H86">
        <f t="shared" si="17"/>
        <v>114.65125</v>
      </c>
      <c r="I86">
        <f t="shared" si="18"/>
        <v>9.4365687372661551</v>
      </c>
      <c r="J86">
        <v>229.94444299999998</v>
      </c>
      <c r="K86">
        <f t="shared" si="14"/>
        <v>197.50125000000003</v>
      </c>
      <c r="L86">
        <f t="shared" si="15"/>
        <v>14.109144181405572</v>
      </c>
    </row>
    <row r="87" spans="3:12" ht="17" thickBot="1" x14ac:dyDescent="0.25">
      <c r="C87" s="4">
        <v>3</v>
      </c>
      <c r="D87" s="4">
        <f t="shared" si="16"/>
        <v>259.29999999999995</v>
      </c>
      <c r="E87">
        <v>262.87574799999999</v>
      </c>
      <c r="G87">
        <v>130.943003</v>
      </c>
      <c r="H87">
        <f t="shared" si="17"/>
        <v>157.58000000000015</v>
      </c>
      <c r="I87">
        <f t="shared" si="18"/>
        <v>-20.342436319411544</v>
      </c>
      <c r="J87">
        <v>261.08838700000001</v>
      </c>
      <c r="K87">
        <f t="shared" si="14"/>
        <v>282.98000000000013</v>
      </c>
      <c r="L87">
        <f t="shared" si="15"/>
        <v>-8.384751712453653</v>
      </c>
    </row>
    <row r="88" spans="3:12" ht="17" thickBot="1" x14ac:dyDescent="0.25">
      <c r="C88" s="4">
        <v>3.8</v>
      </c>
      <c r="D88" s="4">
        <f t="shared" si="16"/>
        <v>306.63920000000002</v>
      </c>
      <c r="E88">
        <v>313.67715199999998</v>
      </c>
      <c r="G88">
        <v>156.2817</v>
      </c>
      <c r="H88">
        <f t="shared" si="17"/>
        <v>326.23125000000005</v>
      </c>
      <c r="I88">
        <f t="shared" si="18"/>
        <v>-108.74564968259241</v>
      </c>
      <c r="J88">
        <v>286.01807500000001</v>
      </c>
      <c r="K88">
        <f t="shared" si="14"/>
        <v>494.18125000000009</v>
      </c>
      <c r="L88">
        <f t="shared" si="15"/>
        <v>-72.779727295206811</v>
      </c>
    </row>
    <row r="89" spans="3:12" ht="17" thickBot="1" x14ac:dyDescent="0.25">
      <c r="C89" s="4">
        <v>2.2999999999999998</v>
      </c>
      <c r="D89" s="4">
        <f t="shared" si="16"/>
        <v>217.27969999999999</v>
      </c>
      <c r="E89">
        <v>225.12570699999998</v>
      </c>
      <c r="G89">
        <v>168.57249999999999</v>
      </c>
      <c r="H89">
        <f t="shared" si="17"/>
        <v>620.60499999999979</v>
      </c>
      <c r="I89">
        <f t="shared" si="18"/>
        <v>-268.15316851799662</v>
      </c>
      <c r="J89">
        <v>307.22632299999998</v>
      </c>
      <c r="K89">
        <f t="shared" si="14"/>
        <v>831.10500000000002</v>
      </c>
      <c r="L89">
        <f t="shared" si="15"/>
        <v>-170.51881228289156</v>
      </c>
    </row>
    <row r="90" spans="3:12" ht="17" thickBot="1" x14ac:dyDescent="0.25">
      <c r="C90" s="4">
        <v>2.4</v>
      </c>
      <c r="D90" s="4">
        <f t="shared" si="16"/>
        <v>223.3168</v>
      </c>
      <c r="E90">
        <v>229.94444299999998</v>
      </c>
      <c r="G90">
        <v>109.78507500000001</v>
      </c>
      <c r="H90">
        <f t="shared" si="17"/>
        <v>197.44500000000005</v>
      </c>
      <c r="I90">
        <f t="shared" si="18"/>
        <v>-79.8468507672833</v>
      </c>
      <c r="J90">
        <v>191.79939200000001</v>
      </c>
      <c r="K90">
        <f t="shared" si="14"/>
        <v>237.745</v>
      </c>
      <c r="L90">
        <f t="shared" si="15"/>
        <v>-23.955033183838243</v>
      </c>
    </row>
    <row r="91" spans="3:12" ht="17" thickBot="1" x14ac:dyDescent="0.25">
      <c r="C91" s="4">
        <v>2.9</v>
      </c>
      <c r="D91" s="4">
        <f t="shared" si="16"/>
        <v>253.3313</v>
      </c>
      <c r="E91">
        <v>261.08838700000001</v>
      </c>
      <c r="G91">
        <v>114.151892</v>
      </c>
      <c r="H91">
        <f t="shared" si="17"/>
        <v>114.65125</v>
      </c>
      <c r="I91">
        <f t="shared" si="18"/>
        <v>-0.43745048045283452</v>
      </c>
      <c r="J91">
        <v>204.564683</v>
      </c>
      <c r="K91">
        <f t="shared" si="14"/>
        <v>197.50125000000003</v>
      </c>
      <c r="L91">
        <f t="shared" si="15"/>
        <v>3.4529093176850942</v>
      </c>
    </row>
    <row r="92" spans="3:12" ht="17" thickBot="1" x14ac:dyDescent="0.25">
      <c r="C92" s="4">
        <v>3.3</v>
      </c>
      <c r="D92" s="4">
        <f t="shared" si="16"/>
        <v>277.1377</v>
      </c>
      <c r="E92">
        <v>286.01807500000001</v>
      </c>
      <c r="G92">
        <v>122.24687499999999</v>
      </c>
      <c r="H92">
        <f t="shared" si="17"/>
        <v>157.58000000000015</v>
      </c>
      <c r="I92">
        <f t="shared" si="18"/>
        <v>-28.903090569799978</v>
      </c>
      <c r="J92">
        <v>223.3168</v>
      </c>
      <c r="K92">
        <f t="shared" si="14"/>
        <v>282.98000000000013</v>
      </c>
      <c r="L92">
        <f t="shared" si="15"/>
        <v>-26.716843515579718</v>
      </c>
    </row>
    <row r="93" spans="3:12" ht="17" thickBot="1" x14ac:dyDescent="0.25">
      <c r="C93" s="4">
        <v>3.7</v>
      </c>
      <c r="D93" s="4">
        <f t="shared" si="16"/>
        <v>300.76170000000002</v>
      </c>
      <c r="E93">
        <v>307.22632299999998</v>
      </c>
      <c r="G93">
        <v>140.85407500000002</v>
      </c>
      <c r="H93">
        <f t="shared" si="17"/>
        <v>326.23125000000005</v>
      </c>
      <c r="I93">
        <f t="shared" si="18"/>
        <v>-131.60938013330463</v>
      </c>
      <c r="J93">
        <v>247.94972300000001</v>
      </c>
      <c r="K93">
        <f t="shared" si="14"/>
        <v>494.18125000000009</v>
      </c>
      <c r="L93">
        <f t="shared" si="15"/>
        <v>-99.307038548294756</v>
      </c>
    </row>
    <row r="94" spans="3:12" ht="17" thickBot="1" x14ac:dyDescent="0.25">
      <c r="C94" s="4">
        <v>1.8</v>
      </c>
      <c r="D94" s="4">
        <f t="shared" si="16"/>
        <v>186.92319999999998</v>
      </c>
      <c r="E94">
        <v>191.79939200000001</v>
      </c>
      <c r="G94">
        <v>143.9453</v>
      </c>
      <c r="H94">
        <f t="shared" si="17"/>
        <v>620.60499999999979</v>
      </c>
      <c r="I94">
        <f t="shared" si="18"/>
        <v>-331.13946756163614</v>
      </c>
      <c r="J94">
        <v>291.92407499999996</v>
      </c>
      <c r="K94">
        <f t="shared" si="14"/>
        <v>831.10500000000002</v>
      </c>
      <c r="L94">
        <f t="shared" si="15"/>
        <v>-184.69902662190509</v>
      </c>
    </row>
    <row r="95" spans="3:12" ht="17" thickBot="1" x14ac:dyDescent="0.25">
      <c r="C95" s="4">
        <v>1.95</v>
      </c>
      <c r="D95" s="4">
        <f t="shared" si="16"/>
        <v>196.06007499999998</v>
      </c>
      <c r="E95">
        <v>204.564683</v>
      </c>
      <c r="G95">
        <v>112.90479999999999</v>
      </c>
      <c r="H95">
        <f t="shared" si="17"/>
        <v>197.44500000000005</v>
      </c>
      <c r="I95">
        <f t="shared" si="18"/>
        <v>-74.877418851988637</v>
      </c>
      <c r="J95">
        <v>204.564683</v>
      </c>
      <c r="K95">
        <f t="shared" si="14"/>
        <v>237.745</v>
      </c>
      <c r="L95">
        <f t="shared" si="15"/>
        <v>-16.219963540822928</v>
      </c>
    </row>
    <row r="96" spans="3:12" ht="17" thickBot="1" x14ac:dyDescent="0.25">
      <c r="C96" s="4">
        <v>2.35</v>
      </c>
      <c r="D96" s="4">
        <f t="shared" si="16"/>
        <v>220.29967499999998</v>
      </c>
      <c r="E96">
        <v>223.3168</v>
      </c>
      <c r="G96">
        <v>116.021675</v>
      </c>
      <c r="H96">
        <f t="shared" si="17"/>
        <v>114.65125</v>
      </c>
      <c r="I96">
        <f t="shared" si="18"/>
        <v>1.1811801544840628</v>
      </c>
      <c r="J96">
        <v>208.20267499999997</v>
      </c>
      <c r="K96">
        <f t="shared" si="14"/>
        <v>197.50125000000003</v>
      </c>
      <c r="L96">
        <f t="shared" si="15"/>
        <v>5.1399075444155296</v>
      </c>
    </row>
    <row r="97" spans="3:12" ht="17" thickBot="1" x14ac:dyDescent="0.25">
      <c r="C97" s="4">
        <v>2.7</v>
      </c>
      <c r="D97" s="4">
        <f t="shared" si="16"/>
        <v>241.3597</v>
      </c>
      <c r="E97">
        <v>247.94972300000001</v>
      </c>
      <c r="G97">
        <v>128.46067500000001</v>
      </c>
      <c r="H97">
        <f t="shared" si="17"/>
        <v>157.58000000000015</v>
      </c>
      <c r="I97">
        <f t="shared" si="18"/>
        <v>-22.667890387466937</v>
      </c>
      <c r="J97">
        <v>235.35680000000002</v>
      </c>
      <c r="K97">
        <f t="shared" si="14"/>
        <v>282.98000000000013</v>
      </c>
      <c r="L97">
        <f t="shared" si="15"/>
        <v>-20.234469537315306</v>
      </c>
    </row>
    <row r="98" spans="3:12" ht="17" thickBot="1" x14ac:dyDescent="0.25">
      <c r="C98" s="4">
        <v>3.5</v>
      </c>
      <c r="D98" s="4">
        <f t="shared" si="16"/>
        <v>288.97249999999997</v>
      </c>
      <c r="E98">
        <v>291.92407499999996</v>
      </c>
      <c r="G98">
        <v>147.03367499999999</v>
      </c>
      <c r="H98">
        <f t="shared" si="17"/>
        <v>326.23125000000005</v>
      </c>
      <c r="I98">
        <f t="shared" si="18"/>
        <v>-121.87519287673389</v>
      </c>
      <c r="J98">
        <v>258.70364299999994</v>
      </c>
      <c r="K98">
        <f t="shared" si="14"/>
        <v>494.18125000000009</v>
      </c>
      <c r="L98">
        <f t="shared" si="15"/>
        <v>-91.022145753084814</v>
      </c>
    </row>
    <row r="99" spans="3:12" ht="17" thickBot="1" x14ac:dyDescent="0.25">
      <c r="C99" s="6">
        <v>2</v>
      </c>
      <c r="D99" s="6">
        <f t="shared" si="16"/>
        <v>199.1</v>
      </c>
      <c r="E99">
        <v>204.564683</v>
      </c>
      <c r="G99">
        <v>150.11920000000001</v>
      </c>
      <c r="H99">
        <f t="shared" si="17"/>
        <v>620.60499999999979</v>
      </c>
      <c r="I99">
        <f t="shared" si="18"/>
        <v>-313.40814499411118</v>
      </c>
      <c r="J99">
        <v>300.76169999999996</v>
      </c>
      <c r="K99">
        <f t="shared" si="14"/>
        <v>831.10500000000002</v>
      </c>
      <c r="L99">
        <f t="shared" si="15"/>
        <v>-176.33338952399859</v>
      </c>
    </row>
    <row r="100" spans="3:12" ht="17" thickBot="1" x14ac:dyDescent="0.25">
      <c r="C100" s="6">
        <v>2.1</v>
      </c>
      <c r="D100" s="6">
        <f t="shared" si="16"/>
        <v>205.1713</v>
      </c>
      <c r="E100">
        <v>208.20267499999997</v>
      </c>
      <c r="G100">
        <v>119.13569999999999</v>
      </c>
      <c r="H100">
        <f t="shared" si="17"/>
        <v>197.44500000000005</v>
      </c>
      <c r="I100">
        <f t="shared" si="18"/>
        <v>-65.731178815418119</v>
      </c>
    </row>
    <row r="101" spans="3:12" ht="17" thickBot="1" x14ac:dyDescent="0.25">
      <c r="C101" s="6">
        <v>2.5</v>
      </c>
      <c r="D101" s="6">
        <f t="shared" si="16"/>
        <v>229.3425</v>
      </c>
      <c r="E101">
        <v>235.35680000000002</v>
      </c>
      <c r="G101">
        <v>125.3552</v>
      </c>
      <c r="H101">
        <f t="shared" si="17"/>
        <v>114.65125</v>
      </c>
      <c r="I101">
        <f t="shared" si="18"/>
        <v>8.5388958734858971</v>
      </c>
    </row>
    <row r="102" spans="3:12" ht="17" thickBot="1" x14ac:dyDescent="0.25">
      <c r="C102" s="6">
        <v>2.9</v>
      </c>
      <c r="D102" s="6">
        <f t="shared" si="16"/>
        <v>253.3313</v>
      </c>
      <c r="E102">
        <v>258.70364299999994</v>
      </c>
      <c r="G102">
        <v>131.5633</v>
      </c>
      <c r="H102">
        <f t="shared" si="17"/>
        <v>157.58000000000015</v>
      </c>
      <c r="I102">
        <f t="shared" si="18"/>
        <v>-19.775043648190763</v>
      </c>
    </row>
    <row r="103" spans="3:12" ht="17" thickBot="1" x14ac:dyDescent="0.25">
      <c r="C103" s="6">
        <v>3.65</v>
      </c>
      <c r="D103" s="6">
        <f t="shared" si="16"/>
        <v>297.81867500000004</v>
      </c>
      <c r="E103">
        <v>300.76169999999996</v>
      </c>
      <c r="G103">
        <v>143.9453</v>
      </c>
      <c r="H103">
        <f t="shared" si="17"/>
        <v>326.23125000000005</v>
      </c>
      <c r="I103">
        <f t="shared" si="18"/>
        <v>-126.6355692058025</v>
      </c>
    </row>
    <row r="104" spans="3:12" x14ac:dyDescent="0.2">
      <c r="G104">
        <v>156.2817</v>
      </c>
      <c r="H104">
        <f t="shared" si="17"/>
        <v>620.60499999999979</v>
      </c>
      <c r="I104">
        <f t="shared" si="18"/>
        <v>-297.10663500588987</v>
      </c>
    </row>
    <row r="105" spans="3:12" x14ac:dyDescent="0.2">
      <c r="G105">
        <v>122.24687499999999</v>
      </c>
      <c r="H105">
        <f t="shared" si="17"/>
        <v>197.44500000000005</v>
      </c>
      <c r="I105">
        <f t="shared" si="18"/>
        <v>-61.513331117871161</v>
      </c>
    </row>
    <row r="106" spans="3:12" x14ac:dyDescent="0.2">
      <c r="G106">
        <v>126.59773199999999</v>
      </c>
      <c r="H106">
        <f t="shared" si="17"/>
        <v>114.65125</v>
      </c>
      <c r="I106">
        <f t="shared" si="18"/>
        <v>9.4365687372661551</v>
      </c>
    </row>
    <row r="107" spans="3:12" x14ac:dyDescent="0.2">
      <c r="G107">
        <v>130.943003</v>
      </c>
      <c r="H107">
        <f t="shared" si="17"/>
        <v>157.58000000000015</v>
      </c>
      <c r="I107">
        <f t="shared" si="18"/>
        <v>-20.342436319411544</v>
      </c>
    </row>
    <row r="108" spans="3:12" x14ac:dyDescent="0.2">
      <c r="G108">
        <v>156.2817</v>
      </c>
      <c r="H108">
        <f t="shared" si="17"/>
        <v>326.23125000000005</v>
      </c>
      <c r="I108">
        <f t="shared" si="18"/>
        <v>-108.74564968259241</v>
      </c>
    </row>
    <row r="109" spans="3:12" x14ac:dyDescent="0.2">
      <c r="G109">
        <v>168.57249999999999</v>
      </c>
      <c r="H109">
        <f t="shared" si="17"/>
        <v>620.60499999999979</v>
      </c>
      <c r="I109">
        <f t="shared" si="18"/>
        <v>-268.15316851799662</v>
      </c>
    </row>
    <row r="110" spans="3:12" x14ac:dyDescent="0.2">
      <c r="G110">
        <v>109.78507500000001</v>
      </c>
      <c r="H110">
        <f t="shared" si="17"/>
        <v>197.44500000000005</v>
      </c>
      <c r="I110">
        <f t="shared" si="18"/>
        <v>-79.8468507672833</v>
      </c>
    </row>
    <row r="111" spans="3:12" x14ac:dyDescent="0.2">
      <c r="G111">
        <v>114.151892</v>
      </c>
      <c r="H111">
        <f t="shared" si="17"/>
        <v>114.65125</v>
      </c>
      <c r="I111">
        <f t="shared" si="18"/>
        <v>-0.43745048045283452</v>
      </c>
    </row>
    <row r="112" spans="3:12" x14ac:dyDescent="0.2">
      <c r="G112">
        <v>122.24687499999999</v>
      </c>
      <c r="H112">
        <f t="shared" si="17"/>
        <v>157.58000000000015</v>
      </c>
      <c r="I112">
        <f t="shared" si="18"/>
        <v>-28.903090569799978</v>
      </c>
    </row>
    <row r="113" spans="7:9" x14ac:dyDescent="0.2">
      <c r="G113">
        <v>140.85407500000002</v>
      </c>
      <c r="H113">
        <f t="shared" si="17"/>
        <v>326.23125000000005</v>
      </c>
      <c r="I113">
        <f t="shared" si="18"/>
        <v>-131.60938013330463</v>
      </c>
    </row>
    <row r="114" spans="7:9" x14ac:dyDescent="0.2">
      <c r="G114">
        <v>143.9453</v>
      </c>
      <c r="H114">
        <f t="shared" si="17"/>
        <v>620.60499999999979</v>
      </c>
      <c r="I114">
        <f t="shared" si="18"/>
        <v>-331.13946756163614</v>
      </c>
    </row>
    <row r="115" spans="7:9" x14ac:dyDescent="0.2">
      <c r="G115">
        <v>112.90479999999999</v>
      </c>
      <c r="H115">
        <f t="shared" si="17"/>
        <v>197.44500000000005</v>
      </c>
      <c r="I115">
        <f t="shared" si="18"/>
        <v>-74.877418851988637</v>
      </c>
    </row>
    <row r="116" spans="7:9" x14ac:dyDescent="0.2">
      <c r="G116">
        <v>116.021675</v>
      </c>
      <c r="H116">
        <f t="shared" si="17"/>
        <v>114.65125</v>
      </c>
      <c r="I116">
        <f t="shared" si="18"/>
        <v>1.1811801544840628</v>
      </c>
    </row>
    <row r="117" spans="7:9" x14ac:dyDescent="0.2">
      <c r="G117">
        <v>128.46067500000001</v>
      </c>
      <c r="H117">
        <f t="shared" si="17"/>
        <v>157.58000000000015</v>
      </c>
      <c r="I117">
        <f t="shared" si="18"/>
        <v>-22.667890387466937</v>
      </c>
    </row>
    <row r="118" spans="7:9" x14ac:dyDescent="0.2">
      <c r="G118">
        <v>147.03367499999999</v>
      </c>
      <c r="H118">
        <f t="shared" si="17"/>
        <v>326.23125000000005</v>
      </c>
      <c r="I118">
        <f t="shared" si="18"/>
        <v>-121.87519287673389</v>
      </c>
    </row>
    <row r="119" spans="7:9" x14ac:dyDescent="0.2">
      <c r="G119">
        <v>150.11920000000001</v>
      </c>
      <c r="H119">
        <f t="shared" si="17"/>
        <v>620.60499999999979</v>
      </c>
      <c r="I119">
        <f t="shared" si="18"/>
        <v>-313.40814499411118</v>
      </c>
    </row>
  </sheetData>
  <mergeCells count="25">
    <mergeCell ref="E47:E49"/>
    <mergeCell ref="H34:H43"/>
    <mergeCell ref="I34:I38"/>
    <mergeCell ref="I39:I43"/>
    <mergeCell ref="O24:S24"/>
    <mergeCell ref="H24:H33"/>
    <mergeCell ref="I24:I28"/>
    <mergeCell ref="I29:I33"/>
    <mergeCell ref="O7:P7"/>
    <mergeCell ref="O14:P14"/>
    <mergeCell ref="O23:S23"/>
    <mergeCell ref="O22:S22"/>
    <mergeCell ref="I14:I18"/>
    <mergeCell ref="I19:I23"/>
    <mergeCell ref="H4:H13"/>
    <mergeCell ref="I4:I8"/>
    <mergeCell ref="I9:I13"/>
    <mergeCell ref="H14:H23"/>
    <mergeCell ref="A2:A3"/>
    <mergeCell ref="H1:M1"/>
    <mergeCell ref="B1:G1"/>
    <mergeCell ref="B2:B3"/>
    <mergeCell ref="D2:D3"/>
    <mergeCell ref="H2:H3"/>
    <mergeCell ref="J2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Tonmoy_Ghosh</dc:creator>
  <cp:keywords/>
  <dc:description/>
  <cp:lastModifiedBy>Microsoft Office User</cp:lastModifiedBy>
  <cp:revision/>
  <dcterms:created xsi:type="dcterms:W3CDTF">2015-06-05T18:17:20Z</dcterms:created>
  <dcterms:modified xsi:type="dcterms:W3CDTF">2022-08-10T22:19:12Z</dcterms:modified>
  <cp:category/>
  <cp:contentStatus/>
</cp:coreProperties>
</file>