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\OneDrive\Desktop\Bootcamp\Module 1\Module_1_Challenge\Crowdfunding Analysis_Challenge\"/>
    </mc:Choice>
  </mc:AlternateContent>
  <xr:revisionPtr revIDLastSave="0" documentId="13_ncr:1_{73F55A14-7B6A-4E90-8693-9E442EE0F949}" xr6:coauthVersionLast="47" xr6:coauthVersionMax="47" xr10:uidLastSave="{00000000-0000-0000-0000-000000000000}"/>
  <bookViews>
    <workbookView xWindow="3630" yWindow="2205" windowWidth="21600" windowHeight="12780" activeTab="2" xr2:uid="{00000000-000D-0000-FFFF-FFFF00000000}"/>
  </bookViews>
  <sheets>
    <sheet name="Theater Outcomes by Launch Date" sheetId="10" r:id="rId1"/>
    <sheet name="Kickstarter" sheetId="1" r:id="rId2"/>
    <sheet name="Outcomes Based on Goals" sheetId="11" r:id="rId3"/>
  </sheets>
  <definedNames>
    <definedName name="_xlnm._FilterDatabase" localSheetId="1" hidden="1">Kickstarter!$A$1:$W$4115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D16" i="11"/>
  <c r="C16" i="11"/>
  <c r="D17" i="11"/>
  <c r="C17" i="11"/>
  <c r="B17" i="11"/>
  <c r="B16" i="11"/>
  <c r="D13" i="11"/>
  <c r="D12" i="11"/>
  <c r="D11" i="11"/>
  <c r="D10" i="11"/>
  <c r="D9" i="11"/>
  <c r="D8" i="11"/>
  <c r="D7" i="11"/>
  <c r="D6" i="11"/>
  <c r="D5" i="11"/>
  <c r="D4" i="11"/>
  <c r="D3" i="11"/>
  <c r="D2" i="11"/>
  <c r="C10" i="11"/>
  <c r="C13" i="11"/>
  <c r="C12" i="11"/>
  <c r="C11" i="11"/>
  <c r="C9" i="11"/>
  <c r="C8" i="11"/>
  <c r="C7" i="11"/>
  <c r="C6" i="11"/>
  <c r="C5" i="11"/>
  <c r="C4" i="11"/>
  <c r="C3" i="11"/>
  <c r="C2" i="11"/>
  <c r="B3" i="11"/>
  <c r="B2" i="11"/>
  <c r="B13" i="11"/>
  <c r="B12" i="11"/>
  <c r="B11" i="11"/>
  <c r="E11" i="11" s="1"/>
  <c r="B10" i="11"/>
  <c r="E10" i="11" s="1"/>
  <c r="B9" i="11"/>
  <c r="B8" i="11"/>
  <c r="E8" i="11" s="1"/>
  <c r="B7" i="11"/>
  <c r="B6" i="11"/>
  <c r="E6" i="11" s="1"/>
  <c r="B5" i="11"/>
  <c r="E5" i="11" s="1"/>
  <c r="B4" i="1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E3" i="11" l="1"/>
  <c r="E7" i="11"/>
  <c r="E9" i="11"/>
  <c r="E4" i="11"/>
  <c r="E2" i="11"/>
  <c r="E13" i="11"/>
  <c r="E12" i="11"/>
</calcChain>
</file>

<file path=xl/sharedStrings.xml><?xml version="1.0" encoding="utf-8"?>
<sst xmlns="http://schemas.openxmlformats.org/spreadsheetml/2006/main" count="32978" uniqueCount="8403">
  <si>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</si>
  <si>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</si>
  <si>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</si>
  <si>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</si>
  <si>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</si>
  <si>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</si>
  <si>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</si>
  <si>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</si>
  <si>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</si>
  <si>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</si>
  <si>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</si>
  <si>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</si>
  <si>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</si>
  <si>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</si>
  <si>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</si>
  <si>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</si>
  <si>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</si>
  <si>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</si>
  <si>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</si>
  <si>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</si>
  <si>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</si>
  <si>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</si>
  <si>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</si>
  <si>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</si>
  <si>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</si>
  <si>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</si>
  <si>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</si>
  <si>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</si>
  <si>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</si>
  <si>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</si>
  <si>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</si>
  <si>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</si>
  <si>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</si>
  <si>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</si>
  <si>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</si>
  <si>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</si>
  <si>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</si>
  <si>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</si>
  <si>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</si>
  <si>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</si>
  <si>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</si>
  <si>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</si>
  <si>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</si>
  <si>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</si>
  <si>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</si>
  <si>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</si>
  <si>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</si>
  <si>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</si>
  <si>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</si>
  <si>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</si>
  <si>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</si>
  <si>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</si>
  <si>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</si>
  <si>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</si>
  <si>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</si>
  <si>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</si>
  <si>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</si>
  <si>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</si>
  <si>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</si>
  <si>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</si>
  <si>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</si>
  <si>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</si>
  <si>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</si>
  <si>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</si>
  <si>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</si>
  <si>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</si>
  <si>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</si>
  <si>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</si>
  <si>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</si>
  <si>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</si>
  <si>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</si>
  <si>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</si>
  <si>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</si>
  <si>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</si>
  <si>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</si>
  <si>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</si>
  <si>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</si>
  <si>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</si>
  <si>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</si>
  <si>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</si>
  <si>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</si>
  <si>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</si>
  <si>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</si>
  <si>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</si>
  <si>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</si>
  <si>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</si>
  <si>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</si>
  <si>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</si>
  <si>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</si>
  <si>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</si>
  <si>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</si>
  <si>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</si>
  <si>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</si>
  <si>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</si>
  <si>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</si>
  <si>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</si>
  <si>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</si>
  <si>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</si>
  <si>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</si>
  <si>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</si>
  <si>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</si>
  <si>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</si>
  <si>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</si>
  <si>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</si>
  <si>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</si>
  <si>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</si>
  <si>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</si>
  <si>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</si>
  <si>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</si>
  <si>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</si>
  <si>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</si>
  <si>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</si>
  <si>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</si>
  <si>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</si>
  <si>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</si>
  <si>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</si>
  <si>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</si>
  <si>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</si>
  <si>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</si>
  <si>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</si>
  <si>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</si>
  <si>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</si>
  <si>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</si>
  <si>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</si>
  <si>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</si>
  <si>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</si>
  <si>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</si>
  <si>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</si>
  <si>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</si>
  <si>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</si>
  <si>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</si>
  <si>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</si>
  <si>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</si>
  <si>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</si>
  <si>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</si>
  <si>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</si>
  <si>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</si>
  <si>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</si>
  <si>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</si>
  <si>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</si>
  <si>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</si>
  <si>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</si>
  <si>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</si>
  <si>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</si>
  <si>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</si>
  <si>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</si>
  <si>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</si>
  <si>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</si>
  <si>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</si>
  <si>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</si>
  <si>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</si>
  <si>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</si>
  <si>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</si>
  <si>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</si>
  <si>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</si>
  <si>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</si>
  <si>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</si>
  <si>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</si>
  <si>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</si>
  <si>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</si>
  <si>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</si>
  <si>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</si>
  <si>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</si>
  <si>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</si>
  <si>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</si>
  <si>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</si>
  <si>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</si>
  <si>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</si>
  <si>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</si>
  <si>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</si>
  <si>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</si>
  <si>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</si>
  <si>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</si>
  <si>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</si>
  <si>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</si>
  <si>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</si>
  <si>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</si>
  <si>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</si>
  <si>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</si>
  <si>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</si>
  <si>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</si>
  <si>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</si>
  <si>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</si>
  <si>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</si>
  <si>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</si>
  <si>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</si>
  <si>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</si>
  <si>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</si>
  <si>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</si>
  <si>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</si>
  <si>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</si>
  <si>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</si>
  <si>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</si>
  <si>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</si>
  <si>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</si>
  <si>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</si>
  <si>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</si>
  <si>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</si>
  <si>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</si>
  <si>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</si>
  <si>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</si>
  <si>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</si>
  <si>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</si>
  <si>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</si>
  <si>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</si>
  <si>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</si>
  <si>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</si>
  <si>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</si>
  <si>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</si>
  <si>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</si>
  <si>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</si>
  <si>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</si>
  <si>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</si>
  <si>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</si>
  <si>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</si>
  <si>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</si>
  <si>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</si>
  <si>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</si>
  <si>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</si>
  <si>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</si>
  <si>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</si>
  <si>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</si>
  <si>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</si>
  <si>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</si>
  <si>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</si>
  <si>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</si>
  <si>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</si>
  <si>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</si>
  <si>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</si>
  <si>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</si>
  <si>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</si>
  <si>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</si>
  <si>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</si>
  <si>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</si>
  <si>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</si>
  <si>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</si>
  <si>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</si>
  <si>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</si>
  <si>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</si>
  <si>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</si>
  <si>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</si>
  <si>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</si>
  <si>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</si>
  <si>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</si>
  <si>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</si>
  <si>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</si>
  <si>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</si>
  <si>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</si>
  <si>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</si>
  <si>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</si>
  <si>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</si>
  <si>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</si>
  <si>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</si>
  <si>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</si>
  <si>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</si>
  <si>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</si>
  <si>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</si>
  <si>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</si>
  <si>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</si>
  <si>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</si>
  <si>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</si>
  <si>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</si>
  <si>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</si>
  <si>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</si>
  <si>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</si>
  <si>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</si>
  <si>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</si>
  <si>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</si>
  <si>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</si>
  <si>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</si>
  <si>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</si>
  <si>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</si>
  <si>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</si>
  <si>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</si>
  <si>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</si>
  <si>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</si>
  <si>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</si>
  <si>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</si>
  <si>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</si>
  <si>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</si>
  <si>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</si>
  <si>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</si>
  <si>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</si>
  <si>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</si>
  <si>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</si>
  <si>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</si>
  <si>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</si>
  <si>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</si>
  <si>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</si>
  <si>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</si>
  <si>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</si>
  <si>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</si>
  <si>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</si>
  <si>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</si>
  <si>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</si>
  <si>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</si>
  <si>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</si>
  <si>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</si>
  <si>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</si>
  <si>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</si>
  <si>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</si>
  <si>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</si>
  <si>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</si>
  <si>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</si>
  <si>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</si>
  <si>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</si>
  <si>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</si>
  <si>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</si>
  <si>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</si>
  <si>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</si>
  <si>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</si>
  <si>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</si>
  <si>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</si>
  <si>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</si>
  <si>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</si>
  <si>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</si>
  <si>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</si>
  <si>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</si>
  <si>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</si>
  <si>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</si>
  <si>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</si>
  <si>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</si>
  <si>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</si>
  <si>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</si>
  <si>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</si>
  <si>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</si>
  <si>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</si>
  <si>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</si>
  <si>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</si>
  <si>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</si>
  <si>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</si>
  <si>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</si>
  <si>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</si>
  <si>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</si>
  <si>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</si>
  <si>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</si>
  <si>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</si>
  <si>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</si>
  <si>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</si>
  <si>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</si>
  <si>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</si>
  <si>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</si>
  <si>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</si>
  <si>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</si>
  <si>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</si>
  <si>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</si>
  <si>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</si>
  <si>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</si>
  <si>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</si>
  <si>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</si>
  <si>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</si>
  <si>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</si>
  <si>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</si>
  <si>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</si>
  <si>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</si>
  <si>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</si>
  <si>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</si>
  <si>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</si>
  <si>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</si>
  <si>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</si>
  <si>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</si>
  <si>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</si>
  <si>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</si>
  <si>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</si>
  <si>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</si>
  <si>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</si>
  <si>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</si>
  <si>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</si>
  <si>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</si>
  <si>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</si>
  <si>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</si>
  <si>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</si>
  <si>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</si>
  <si>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</si>
  <si>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</si>
  <si>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</si>
  <si>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</si>
  <si>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</si>
  <si>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</si>
  <si>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</si>
  <si>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</si>
  <si>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</si>
  <si>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</si>
  <si>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</si>
  <si>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</si>
  <si>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</si>
  <si>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</si>
  <si>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</si>
  <si>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</si>
  <si>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</si>
  <si>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</si>
  <si>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</si>
  <si>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</si>
  <si>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</si>
  <si>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</si>
  <si>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</si>
  <si>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</si>
  <si>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</si>
  <si>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</si>
  <si>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</si>
  <si>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</si>
  <si>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</si>
  <si>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</si>
  <si>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</si>
  <si>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</si>
  <si>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</si>
  <si>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</si>
  <si>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</si>
  <si>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</si>
  <si>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</si>
  <si>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</si>
  <si>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</si>
  <si>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</si>
  <si>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</si>
  <si>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</si>
  <si>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</si>
  <si>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</si>
  <si>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</si>
  <si>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</si>
  <si>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</si>
  <si>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</si>
  <si>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</si>
  <si>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</si>
  <si>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</si>
  <si>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</si>
  <si>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</si>
  <si>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</si>
  <si>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</si>
  <si>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</si>
  <si>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</si>
  <si>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</si>
  <si>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</si>
  <si>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</si>
  <si>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</si>
  <si>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</si>
  <si>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</si>
  <si>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</si>
  <si>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</si>
  <si>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</si>
  <si>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</si>
  <si>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</si>
  <si>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</si>
  <si>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</si>
  <si>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</si>
  <si>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</si>
  <si>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</si>
  <si>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</si>
  <si>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</si>
  <si>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</si>
  <si>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</si>
  <si>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</si>
  <si>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</si>
  <si>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</si>
  <si>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</si>
  <si>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</si>
  <si>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</si>
  <si>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</si>
  <si>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</si>
  <si>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</si>
  <si>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</si>
  <si>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</si>
  <si>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</si>
  <si>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</si>
  <si>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</si>
  <si>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</si>
  <si>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</si>
  <si>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</si>
  <si>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</si>
  <si>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</si>
  <si>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</si>
  <si>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</si>
  <si>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</si>
  <si>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</si>
  <si>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</si>
  <si>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</si>
  <si>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</si>
  <si>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</si>
  <si>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</si>
  <si>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</si>
  <si>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</si>
  <si>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</si>
  <si>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</si>
  <si>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</si>
  <si>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</si>
  <si>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</si>
  <si>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</si>
  <si>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</si>
  <si>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</si>
  <si>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</si>
  <si>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</si>
  <si>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</si>
  <si>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</si>
  <si>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</si>
  <si>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</si>
  <si>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</si>
  <si>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</si>
  <si>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</si>
  <si>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</si>
  <si>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</si>
  <si>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</si>
  <si>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</si>
  <si>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</si>
  <si>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</si>
  <si>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</si>
  <si>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</si>
  <si>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</si>
  <si>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</si>
  <si>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</si>
  <si>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</si>
  <si>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</si>
  <si>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</si>
  <si>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</si>
  <si>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</si>
  <si>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</si>
  <si>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</si>
  <si>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</si>
  <si>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</si>
  <si>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</si>
  <si>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</si>
  <si>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</si>
  <si>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</si>
  <si>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</si>
  <si>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</si>
  <si>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</si>
  <si>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</si>
  <si>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</si>
  <si>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</si>
  <si>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</si>
  <si>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</si>
  <si>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</si>
  <si>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</si>
  <si>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</si>
  <si>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</si>
  <si>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</si>
  <si>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</si>
  <si>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</si>
  <si>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</si>
  <si>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</si>
  <si>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</si>
  <si>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</si>
  <si>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</si>
  <si>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</si>
  <si>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</si>
  <si>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</si>
  <si>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</si>
  <si>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</si>
  <si>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</si>
  <si>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</si>
  <si>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</si>
  <si>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</si>
  <si>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</si>
  <si>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</si>
  <si>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</si>
  <si>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</si>
  <si>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</si>
  <si>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</si>
  <si>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</si>
  <si>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</si>
  <si>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</si>
  <si>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</si>
  <si>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</si>
  <si>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</si>
  <si>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</si>
  <si>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</si>
  <si>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</si>
  <si>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</si>
  <si>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</si>
  <si>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</si>
  <si>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</si>
  <si>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</si>
  <si>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</si>
  <si>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</si>
  <si>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</si>
  <si>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</si>
  <si>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</si>
  <si>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</si>
  <si>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</si>
  <si>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</si>
  <si>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</si>
  <si>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</si>
  <si>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</si>
  <si>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</si>
  <si>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</si>
  <si>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</si>
  <si>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</si>
  <si>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</si>
  <si>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</si>
  <si>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</si>
  <si>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</si>
  <si>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</si>
  <si>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</si>
  <si>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</si>
  <si>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</si>
  <si>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</si>
  <si>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</si>
  <si>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</si>
  <si>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</si>
  <si>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</si>
  <si>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</si>
  <si>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</si>
  <si>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</si>
  <si>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</si>
  <si>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</si>
  <si>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</si>
  <si>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</si>
  <si>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</si>
  <si>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</si>
  <si>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</si>
  <si>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</si>
  <si>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</si>
  <si>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</si>
  <si>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</si>
  <si>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</si>
  <si>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</si>
  <si>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</si>
  <si>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</si>
  <si>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</si>
  <si>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</si>
  <si>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</si>
  <si>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</si>
  <si>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</si>
  <si>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</si>
  <si>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</si>
  <si>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</si>
  <si>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</si>
  <si>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</si>
  <si>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</si>
  <si>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</si>
  <si>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</si>
  <si>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</si>
  <si>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</si>
  <si>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</si>
  <si>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</si>
  <si>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</si>
  <si>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</si>
  <si>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</si>
  <si>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</si>
  <si>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</si>
  <si>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</si>
  <si>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</si>
  <si>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</si>
  <si>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</si>
  <si>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</si>
  <si>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</si>
  <si>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</si>
  <si>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</si>
  <si>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</si>
  <si>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</si>
  <si>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</si>
  <si>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</si>
  <si>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</si>
  <si>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</si>
  <si>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</si>
  <si>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</si>
  <si>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</si>
  <si>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</si>
  <si>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</si>
  <si>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</si>
  <si>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</si>
  <si>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</si>
  <si>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</si>
  <si>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</si>
  <si>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</si>
  <si>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</si>
  <si>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</si>
  <si>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</si>
  <si>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</si>
  <si>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</si>
  <si>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</si>
  <si>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</si>
  <si>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</si>
  <si>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</si>
  <si>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</si>
  <si>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</si>
  <si>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</si>
  <si>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</si>
  <si>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</si>
  <si>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</si>
  <si>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</si>
  <si>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</si>
  <si>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</si>
  <si>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</si>
  <si>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</si>
  <si>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</si>
  <si>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</si>
  <si>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</si>
  <si>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</si>
  <si>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</si>
  <si>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</si>
  <si>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</si>
  <si>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</si>
  <si>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</si>
  <si>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</si>
  <si>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</si>
  <si>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</si>
  <si>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</si>
  <si>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</si>
  <si>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</si>
  <si>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</si>
  <si>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</si>
  <si>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</si>
  <si>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</si>
  <si>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</si>
  <si>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</si>
  <si>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</si>
  <si>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</si>
  <si>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</si>
  <si>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</si>
  <si>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</si>
  <si>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</si>
  <si>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</si>
  <si>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</si>
  <si>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</si>
  <si>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</si>
  <si>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</si>
  <si>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</si>
  <si>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</si>
  <si>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</si>
  <si>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</si>
  <si>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</si>
  <si>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</si>
  <si>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</si>
  <si>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</si>
  <si>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</si>
  <si>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</si>
  <si>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</si>
  <si>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</si>
  <si>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</si>
  <si>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</si>
  <si>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</si>
  <si>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</si>
  <si>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</si>
  <si>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</si>
  <si>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</si>
  <si>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</si>
  <si>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</si>
  <si>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</si>
  <si>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</si>
  <si>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</si>
  <si>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</si>
  <si>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</si>
  <si>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</si>
  <si>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</si>
  <si>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</si>
  <si>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</si>
  <si>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</si>
  <si>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</si>
  <si>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</si>
  <si>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</si>
  <si>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</si>
  <si>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</si>
  <si>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</si>
  <si>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</si>
  <si>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</si>
  <si>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</si>
  <si>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</si>
  <si>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</si>
  <si>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</si>
  <si>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</si>
  <si>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</si>
  <si>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</si>
  <si>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</si>
  <si>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</si>
  <si>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</si>
  <si>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</si>
  <si>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</si>
  <si>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</si>
  <si>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</si>
  <si>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</si>
  <si>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</si>
  <si>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</si>
  <si>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</si>
  <si>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</si>
  <si>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</si>
  <si>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</si>
  <si>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</si>
  <si>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</si>
  <si>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</si>
  <si>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</si>
  <si>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</si>
  <si>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</si>
  <si>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</si>
  <si>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</si>
  <si>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</si>
  <si>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</si>
  <si>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</si>
  <si>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</si>
  <si>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</si>
  <si>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</si>
  <si>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</si>
  <si>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</si>
  <si>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</si>
  <si>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</si>
  <si>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</si>
  <si>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</si>
  <si>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</si>
  <si>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</si>
  <si>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</si>
  <si>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</si>
  <si>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</si>
  <si>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</si>
  <si>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</si>
  <si>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</si>
  <si>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</si>
  <si>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</si>
  <si>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</si>
  <si>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</si>
  <si>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</si>
  <si>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</si>
  <si>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</si>
  <si>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</si>
  <si>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</si>
  <si>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</si>
  <si>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</si>
  <si>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</si>
  <si>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</si>
  <si>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</si>
  <si>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</si>
  <si>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</si>
  <si>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</si>
  <si>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</si>
  <si>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</si>
  <si>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</si>
  <si>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</si>
  <si>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</si>
  <si>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</si>
  <si>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</si>
  <si>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</si>
  <si>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</si>
  <si>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</si>
  <si>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</si>
  <si>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</si>
  <si>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</si>
  <si>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</si>
  <si>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</si>
  <si>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</si>
  <si>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</si>
  <si>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</si>
  <si>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</si>
  <si>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</si>
  <si>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</si>
  <si>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</si>
  <si>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</si>
  <si>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</si>
  <si>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</si>
  <si>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</si>
  <si>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</si>
  <si>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</si>
  <si>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</si>
  <si>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</si>
  <si>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</si>
  <si>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</si>
  <si>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</si>
  <si>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</si>
  <si>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</si>
  <si>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</si>
  <si>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</si>
  <si>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</si>
  <si>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</si>
  <si>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</si>
  <si>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</si>
  <si>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</si>
  <si>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</si>
  <si>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</si>
  <si>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</si>
  <si>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</si>
  <si>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</si>
  <si>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</si>
  <si>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</si>
  <si>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</si>
  <si>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</si>
  <si>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</si>
  <si>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</si>
  <si>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</si>
  <si>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</si>
  <si>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</si>
  <si>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</si>
  <si>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</si>
  <si>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</si>
  <si>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</si>
  <si>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</si>
  <si>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</si>
  <si>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</si>
  <si>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</si>
  <si>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</si>
  <si>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</si>
  <si>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</si>
  <si>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</si>
  <si>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</si>
  <si>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</si>
  <si>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</si>
  <si>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</si>
  <si>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</si>
  <si>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</si>
  <si>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</si>
  <si>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</si>
  <si>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</si>
  <si>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</si>
  <si>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</si>
  <si>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</si>
  <si>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</si>
  <si>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</si>
  <si>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</si>
  <si>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</si>
  <si>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</si>
  <si>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</si>
  <si>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</si>
  <si>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</si>
  <si>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</si>
  <si>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</si>
  <si>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</si>
  <si>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</si>
  <si>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</si>
  <si>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</si>
  <si>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</si>
  <si>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</si>
  <si>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</si>
  <si>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</si>
  <si>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</si>
  <si>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</si>
  <si>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</si>
  <si>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</si>
  <si>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</si>
  <si>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</si>
  <si>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</si>
  <si>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</si>
  <si>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</si>
  <si>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</si>
  <si>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</si>
  <si>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</si>
  <si>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</si>
  <si>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</si>
  <si>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</si>
  <si>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</si>
  <si>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</si>
  <si>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</si>
  <si>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</si>
  <si>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</si>
  <si>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</si>
  <si>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</si>
  <si>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</si>
  <si>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</si>
  <si>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</si>
  <si>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</si>
  <si>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</si>
  <si>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</si>
  <si>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</si>
  <si>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</si>
  <si>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</si>
  <si>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</si>
  <si>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</si>
  <si>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</si>
  <si>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</si>
  <si>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</si>
  <si>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</si>
  <si>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</si>
  <si>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</si>
  <si>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</si>
  <si>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</si>
  <si>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</si>
  <si>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</si>
  <si>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</si>
  <si>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</si>
  <si>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</si>
  <si>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</si>
  <si>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</si>
  <si>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</si>
  <si>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</si>
  <si>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</si>
  <si>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</si>
  <si>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</si>
  <si>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</si>
  <si>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</si>
  <si>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</si>
  <si>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</si>
  <si>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</si>
  <si>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</si>
  <si>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</si>
  <si>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</si>
  <si>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</si>
  <si>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</si>
  <si>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</si>
  <si>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</si>
  <si>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</si>
  <si>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</si>
  <si>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</si>
  <si>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</si>
  <si>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</si>
  <si>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</si>
  <si>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</si>
  <si>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</si>
  <si>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</si>
  <si>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</si>
  <si>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</si>
  <si>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</si>
  <si>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</si>
  <si>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</si>
  <si>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</si>
  <si>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</si>
  <si>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</si>
  <si>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</si>
  <si>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</si>
  <si>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</si>
  <si>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</si>
  <si>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</si>
  <si>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</si>
  <si>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</si>
  <si>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</si>
  <si>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</si>
  <si>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</si>
  <si>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</si>
  <si>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</si>
  <si>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</si>
  <si>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</si>
  <si>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</si>
  <si>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</si>
  <si>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</si>
  <si>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</si>
  <si>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</si>
  <si>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</si>
  <si>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</si>
  <si>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</si>
  <si>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</si>
  <si>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</si>
  <si>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</si>
  <si>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</si>
  <si>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</si>
  <si>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</si>
  <si>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</si>
  <si>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</si>
  <si>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</si>
  <si>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</si>
  <si>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</si>
  <si>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</si>
  <si>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</si>
  <si>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</si>
  <si>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</si>
  <si>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</si>
  <si>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</si>
  <si>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</si>
  <si>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</si>
  <si>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</si>
  <si>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</si>
  <si>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</si>
  <si>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</si>
  <si>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</si>
  <si>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</si>
  <si>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</si>
  <si>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</si>
  <si>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</si>
  <si>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</si>
  <si>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</si>
  <si>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</si>
  <si>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</si>
  <si>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</si>
  <si>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</si>
  <si>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</si>
  <si>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</si>
  <si>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</si>
  <si>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</si>
  <si>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</si>
  <si>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</si>
  <si>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</si>
  <si>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</si>
  <si>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</si>
  <si>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</si>
  <si>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</si>
  <si>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</si>
  <si>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</si>
  <si>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</si>
  <si>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</si>
  <si>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</si>
  <si>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</si>
  <si>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</si>
  <si>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</si>
  <si>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</si>
  <si>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</si>
  <si>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</si>
  <si>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</si>
  <si>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</si>
  <si>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</si>
  <si>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</si>
  <si>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</si>
  <si>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</si>
  <si>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</si>
  <si>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</si>
  <si>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</si>
  <si>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</si>
  <si>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</si>
  <si>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</si>
  <si>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</si>
  <si>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</si>
  <si>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</si>
  <si>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</si>
  <si>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</si>
  <si>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</si>
  <si>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</si>
  <si>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</si>
  <si>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</si>
  <si>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</si>
  <si>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</si>
  <si>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</si>
  <si>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</si>
  <si>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</si>
  <si>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</si>
  <si>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</si>
  <si>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</si>
  <si>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</si>
  <si>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</si>
  <si>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</si>
  <si>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</si>
  <si>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</si>
  <si>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</si>
  <si>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</si>
  <si>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</si>
  <si>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</si>
  <si>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</si>
  <si>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</si>
  <si>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</si>
  <si>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</si>
  <si>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</si>
  <si>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</si>
  <si>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</si>
  <si>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</si>
  <si>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</si>
  <si>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</si>
  <si>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</si>
  <si>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</si>
  <si>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</si>
  <si>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</si>
  <si>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</si>
  <si>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</si>
  <si>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</si>
  <si>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</si>
  <si>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</si>
  <si>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</si>
  <si>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</si>
  <si>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</si>
  <si>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</si>
  <si>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</si>
  <si>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</si>
  <si>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</si>
  <si>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</si>
  <si>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</si>
  <si>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</si>
  <si>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</si>
  <si>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</si>
  <si>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</si>
  <si>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</si>
  <si>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</si>
  <si>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</si>
  <si>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</si>
  <si>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</si>
  <si>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</si>
  <si>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</si>
  <si>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</si>
  <si>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</si>
  <si>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</si>
  <si>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</si>
  <si>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</si>
  <si>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</si>
  <si>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</si>
  <si>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</si>
  <si>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</si>
  <si>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</si>
  <si>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</si>
  <si>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</si>
  <si>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</si>
  <si>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</si>
  <si>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</si>
  <si>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</si>
  <si>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</si>
  <si>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</si>
  <si>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</si>
  <si>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</si>
  <si>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</si>
  <si>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</si>
  <si>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</si>
  <si>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</si>
  <si>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</si>
  <si>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</si>
  <si>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</si>
  <si>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</si>
  <si>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</si>
  <si>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</si>
  <si>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</si>
  <si>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</si>
  <si>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</si>
  <si>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</si>
  <si>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</si>
  <si>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</si>
  <si>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</si>
  <si>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</si>
  <si>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</si>
  <si>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</si>
  <si>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</si>
  <si>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</si>
  <si>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</si>
  <si>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</si>
  <si>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</si>
  <si>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</si>
  <si>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</si>
  <si>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</si>
  <si>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</si>
  <si>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</si>
  <si>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</si>
  <si>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</si>
  <si>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</si>
  <si>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</si>
  <si>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</si>
  <si>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</si>
  <si>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</si>
  <si>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</si>
  <si>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</si>
  <si>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</si>
  <si>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</si>
  <si>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</si>
  <si>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</si>
  <si>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</si>
  <si>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</si>
  <si>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</si>
  <si>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</si>
  <si>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</si>
  <si>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</si>
  <si>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</si>
  <si>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</si>
  <si>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</si>
  <si>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</si>
  <si>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</si>
  <si>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</si>
  <si>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</si>
  <si>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</si>
  <si>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</si>
  <si>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</si>
  <si>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</si>
  <si>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</si>
  <si>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</si>
  <si>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</si>
  <si>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</si>
  <si>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</si>
  <si>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</si>
  <si>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</si>
  <si>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</si>
  <si>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</si>
  <si>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</si>
  <si>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</si>
  <si>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</si>
  <si>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</si>
  <si>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</si>
  <si>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</si>
  <si>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</si>
  <si>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</si>
  <si>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</si>
  <si>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</si>
  <si>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</si>
  <si>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</si>
  <si>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</si>
  <si>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</si>
  <si>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</si>
  <si>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</si>
  <si>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</si>
  <si>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</si>
  <si>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</si>
  <si>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</si>
  <si>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</si>
  <si>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</si>
  <si>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</si>
  <si>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</si>
  <si>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</si>
  <si>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</si>
  <si>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</si>
  <si>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</si>
  <si>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</si>
  <si>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</si>
  <si>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</si>
  <si>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</si>
  <si>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</si>
  <si>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</si>
  <si>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</si>
  <si>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</si>
  <si>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</si>
  <si>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</si>
  <si>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</si>
  <si>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</si>
  <si>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</si>
  <si>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</si>
  <si>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</si>
  <si>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</si>
  <si>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</si>
  <si>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</si>
  <si>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</si>
  <si>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</si>
  <si>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</si>
  <si>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</si>
  <si>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</si>
  <si>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</si>
  <si>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</si>
  <si>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</si>
  <si>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</si>
  <si>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</si>
  <si>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</si>
  <si>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</si>
  <si>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</si>
  <si>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</si>
  <si>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</si>
  <si>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</si>
  <si>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</si>
  <si>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</si>
  <si>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</si>
  <si>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</si>
  <si>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</si>
  <si>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</si>
  <si>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</si>
  <si>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</si>
  <si>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</si>
  <si>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</si>
  <si>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</si>
  <si>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</si>
  <si>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</si>
  <si>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</si>
  <si>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</si>
  <si>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</si>
  <si>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</si>
  <si>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</si>
  <si>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</si>
  <si>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</si>
  <si>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</si>
  <si>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</si>
  <si>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</si>
  <si>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</si>
  <si>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</si>
  <si>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</si>
  <si>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</si>
  <si>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</si>
  <si>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</si>
  <si>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</si>
  <si>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</si>
  <si>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</si>
  <si>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</si>
  <si>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</si>
  <si>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</si>
  <si>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</si>
  <si>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</si>
  <si>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</si>
  <si>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</si>
  <si>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</si>
  <si>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</si>
  <si>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</si>
  <si>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</si>
  <si>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</si>
  <si>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</si>
  <si>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</si>
  <si>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</si>
  <si>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</si>
  <si>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</si>
  <si>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</si>
  <si>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</si>
  <si>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</si>
  <si>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</si>
  <si>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</si>
  <si>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</si>
  <si>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</si>
  <si>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</si>
  <si>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</si>
  <si>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</si>
  <si>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</si>
  <si>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</si>
  <si>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</si>
  <si>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</si>
  <si>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</si>
  <si>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</si>
  <si>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</si>
  <si>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</si>
  <si>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</si>
  <si>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</si>
  <si>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</si>
  <si>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</si>
  <si>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</si>
  <si>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</si>
  <si>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</si>
  <si>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</si>
  <si>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</si>
  <si>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</si>
  <si>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</si>
  <si>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</si>
  <si>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</si>
  <si>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</si>
  <si>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</si>
  <si>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</si>
  <si>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</si>
  <si>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</si>
  <si>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</si>
  <si>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</si>
  <si>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</si>
  <si>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</si>
  <si>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</si>
  <si>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</si>
  <si>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</si>
  <si>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</si>
  <si>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</si>
  <si>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</si>
  <si>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</si>
  <si>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</si>
  <si>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</si>
  <si>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</si>
  <si>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</si>
  <si>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</si>
  <si>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</si>
  <si>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</si>
  <si>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</si>
  <si>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</si>
  <si>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</si>
  <si>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</si>
  <si>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</si>
  <si>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</si>
  <si>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</si>
  <si>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</si>
  <si>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</si>
  <si>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</si>
  <si>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</si>
  <si>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</si>
  <si>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</si>
  <si>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</si>
  <si>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</si>
  <si>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</si>
  <si>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</si>
  <si>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</si>
  <si>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</si>
  <si>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</si>
  <si>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</si>
  <si>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</si>
  <si>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</si>
  <si>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</si>
  <si>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</si>
  <si>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</si>
  <si>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</si>
  <si>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</si>
  <si>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</si>
  <si>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</si>
  <si>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</si>
  <si>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</si>
  <si>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</si>
  <si>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</si>
  <si>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</si>
  <si>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</si>
  <si>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</si>
  <si>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</si>
  <si>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</si>
  <si>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</si>
  <si>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</si>
  <si>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</si>
  <si>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</si>
  <si>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</si>
  <si>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</si>
  <si>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</si>
  <si>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</si>
  <si>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</si>
  <si>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</si>
  <si>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</si>
  <si>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</si>
  <si>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</si>
  <si>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</si>
  <si>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</si>
  <si>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</si>
  <si>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</si>
  <si>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</si>
  <si>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</si>
  <si>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</si>
  <si>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</si>
  <si>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</si>
  <si>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</si>
  <si>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</si>
  <si>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</si>
  <si>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</si>
  <si>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</si>
  <si>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</si>
  <si>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</si>
  <si>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</si>
  <si>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</si>
  <si>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</si>
  <si>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</si>
  <si>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</si>
  <si>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</si>
  <si>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</si>
  <si>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</si>
  <si>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</si>
  <si>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</si>
  <si>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</si>
  <si>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</si>
  <si>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</si>
  <si>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</si>
  <si>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</si>
  <si>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</si>
  <si>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</si>
  <si>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</si>
  <si>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</si>
  <si>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</si>
  <si>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</si>
  <si>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</si>
  <si>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</si>
  <si>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</si>
  <si>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</si>
  <si>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</si>
  <si>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</si>
  <si>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</si>
  <si>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</si>
  <si>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</si>
  <si>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</si>
  <si>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</si>
  <si>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</si>
  <si>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</si>
  <si>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</si>
  <si>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</si>
  <si>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</si>
  <si>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</si>
  <si>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</si>
  <si>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</si>
  <si>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</si>
  <si>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</si>
  <si>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</si>
  <si>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</si>
  <si>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</si>
  <si>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</si>
  <si>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</si>
  <si>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</si>
  <si>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</si>
  <si>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</si>
  <si>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</si>
  <si>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</si>
  <si>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</si>
  <si>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</si>
  <si>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</si>
  <si>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</si>
  <si>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</si>
  <si>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</si>
  <si>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</si>
  <si>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</si>
  <si>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</si>
  <si>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</si>
  <si>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</si>
  <si>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</si>
  <si>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</si>
  <si>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</si>
  <si>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</si>
  <si>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</si>
  <si>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</si>
  <si>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</si>
  <si>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</si>
  <si>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</si>
  <si>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</si>
  <si>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</si>
  <si>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</si>
  <si>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</si>
  <si>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</si>
  <si>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</si>
  <si>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</si>
  <si>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</si>
  <si>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</si>
  <si>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</si>
  <si>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</si>
  <si>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</si>
  <si>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</si>
  <si>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</si>
  <si>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</si>
  <si>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</si>
  <si>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</si>
  <si>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</si>
  <si>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</si>
  <si>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</si>
  <si>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</si>
  <si>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</si>
  <si>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</si>
  <si>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</si>
  <si>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</si>
  <si>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</si>
  <si>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</si>
  <si>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</si>
  <si>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</si>
  <si>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</si>
  <si>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</si>
  <si>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</si>
  <si>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</si>
  <si>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</si>
  <si>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</si>
  <si>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</si>
  <si>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</si>
  <si>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</si>
  <si>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</si>
  <si>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</si>
  <si>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</si>
  <si>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</si>
  <si>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</si>
  <si>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</si>
  <si>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</si>
  <si>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</si>
  <si>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</si>
  <si>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</si>
  <si>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</si>
  <si>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</si>
  <si>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</si>
  <si>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</si>
  <si>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</si>
  <si>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</si>
  <si>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</si>
  <si>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</si>
  <si>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</si>
  <si>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</si>
  <si>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</si>
  <si>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</si>
  <si>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</si>
  <si>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</si>
  <si>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</si>
  <si>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</si>
  <si>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</si>
  <si>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</si>
  <si>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</si>
  <si>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</si>
  <si>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</si>
  <si>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</si>
  <si>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</si>
  <si>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</si>
  <si>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</si>
  <si>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</si>
  <si>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</si>
  <si>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</si>
  <si>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</si>
  <si>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</si>
  <si>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</si>
  <si>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</si>
  <si>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</si>
  <si>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</si>
  <si>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</si>
  <si>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</si>
  <si>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</si>
  <si>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</si>
  <si>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</si>
  <si>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</si>
  <si>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</si>
  <si>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</si>
  <si>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</si>
  <si>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</si>
  <si>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</si>
  <si>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</si>
  <si>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</si>
  <si>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</si>
  <si>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</si>
  <si>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</si>
  <si>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</si>
  <si>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</si>
  <si>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</si>
  <si>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</si>
  <si>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</si>
  <si>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</si>
  <si>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</si>
  <si>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</si>
  <si>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</si>
  <si>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</si>
  <si>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</si>
  <si>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</si>
  <si>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</si>
  <si>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</si>
  <si>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</si>
  <si>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</si>
  <si>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</si>
  <si>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</si>
  <si>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</si>
  <si>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</si>
  <si>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</si>
  <si>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</si>
  <si>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</si>
  <si>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</si>
  <si>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</si>
  <si>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</si>
  <si>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</si>
  <si>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</si>
  <si>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</si>
  <si>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</si>
  <si>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</si>
  <si>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</si>
  <si>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</si>
  <si>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</si>
  <si>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</si>
  <si>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</si>
  <si>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</si>
  <si>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</si>
  <si>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</si>
  <si>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</si>
  <si>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</si>
  <si>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</si>
  <si>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</si>
  <si>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</si>
  <si>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</si>
  <si>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</si>
  <si>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</si>
  <si>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</si>
  <si>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</si>
  <si>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</si>
  <si>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</si>
  <si>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</si>
  <si>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</si>
  <si>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</si>
  <si>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</si>
  <si>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</si>
  <si>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</si>
  <si>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</si>
  <si>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</si>
  <si>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</si>
  <si>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</si>
  <si>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</si>
  <si>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</si>
  <si>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</si>
  <si>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</si>
  <si>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</si>
  <si>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</si>
  <si>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</si>
  <si>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</si>
  <si>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</si>
  <si>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</si>
  <si>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</si>
  <si>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</si>
  <si>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</si>
  <si>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</si>
  <si>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</si>
  <si>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</si>
  <si>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</si>
  <si>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</si>
  <si>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</si>
  <si>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</si>
  <si>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</si>
  <si>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</si>
  <si>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</si>
  <si>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</si>
  <si>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</si>
  <si>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</si>
  <si>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</si>
  <si>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</si>
  <si>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</si>
  <si>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</si>
  <si>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</si>
  <si>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</si>
  <si>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</si>
  <si>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</si>
  <si>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</si>
  <si>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</si>
  <si>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</si>
  <si>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</si>
  <si>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</si>
  <si>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</si>
  <si>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</si>
  <si>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</si>
  <si>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</si>
  <si>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</si>
  <si>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</si>
  <si>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</si>
  <si>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</si>
  <si>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</si>
  <si>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</si>
  <si>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</si>
  <si>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</si>
  <si>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</si>
  <si>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</si>
  <si>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</si>
  <si>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</si>
  <si>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</si>
  <si>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</si>
  <si>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</si>
  <si>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</si>
  <si>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</si>
  <si>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</si>
  <si>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</si>
  <si>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</si>
  <si>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</si>
  <si>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</si>
  <si>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</si>
  <si>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</si>
  <si>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</si>
  <si>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</si>
  <si>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</si>
  <si>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</si>
  <si>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</si>
  <si>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</si>
  <si>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</si>
  <si>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</si>
  <si>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</si>
  <si>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</si>
  <si>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</si>
  <si>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</si>
  <si>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</si>
  <si>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</si>
  <si>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</si>
  <si>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</si>
  <si>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</si>
  <si>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</si>
  <si>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</si>
  <si>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</si>
  <si>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</si>
  <si>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</si>
  <si>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</si>
  <si>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</si>
  <si>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</si>
  <si>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</si>
  <si>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</si>
  <si>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</si>
  <si>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</si>
  <si>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</si>
  <si>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</si>
  <si>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</si>
  <si>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</si>
  <si>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</si>
  <si>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</si>
  <si>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</si>
  <si>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</si>
  <si>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</si>
  <si>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</si>
  <si>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</si>
  <si>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</si>
  <si>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</si>
  <si>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</si>
  <si>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</si>
  <si>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</si>
  <si>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</si>
  <si>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</si>
  <si>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</si>
  <si>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</si>
  <si>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</si>
  <si>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</si>
  <si>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</si>
  <si>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</si>
  <si>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</si>
  <si>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</si>
  <si>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</si>
  <si>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</si>
  <si>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</si>
  <si>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</si>
  <si>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</si>
  <si>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</si>
  <si>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</si>
  <si>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</si>
  <si>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</si>
  <si>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</si>
  <si>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</si>
  <si>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</si>
  <si>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</si>
  <si>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</si>
  <si>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</si>
  <si>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</si>
  <si>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</si>
  <si>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</si>
  <si>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</si>
  <si>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</si>
  <si>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</si>
  <si>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</si>
  <si>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</si>
  <si>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</si>
  <si>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</si>
  <si>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</si>
  <si>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</si>
  <si>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</si>
  <si>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</si>
  <si>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</si>
  <si>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</si>
  <si>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</si>
  <si>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</si>
  <si>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</si>
  <si>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</si>
  <si>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</si>
  <si>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</si>
  <si>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</si>
  <si>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</si>
  <si>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</si>
  <si>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</si>
  <si>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</si>
  <si>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</si>
  <si>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</si>
  <si>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</si>
  <si>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</si>
  <si>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</si>
  <si>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</si>
  <si>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</si>
  <si>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</si>
  <si>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</si>
  <si>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</si>
  <si>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</si>
  <si>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</si>
  <si>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</si>
  <si>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</si>
  <si>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</si>
  <si>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</si>
  <si>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</si>
  <si>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</si>
  <si>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</si>
  <si>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</si>
  <si>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</si>
  <si>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</si>
  <si>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</si>
  <si>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</si>
  <si>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</si>
  <si>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</si>
  <si>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</si>
  <si>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</si>
  <si>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</si>
  <si>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</si>
  <si>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</si>
  <si>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</si>
  <si>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</si>
  <si>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</si>
  <si>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</si>
  <si>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</si>
  <si>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</si>
  <si>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</si>
  <si>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</si>
  <si>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</si>
  <si>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</si>
  <si>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</si>
  <si>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</si>
  <si>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</si>
  <si>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</si>
  <si>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</si>
  <si>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</si>
  <si>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</si>
  <si>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</si>
  <si>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</si>
  <si>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</si>
  <si>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</si>
  <si>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</si>
  <si>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</si>
  <si>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</si>
  <si>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</si>
  <si>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</si>
  <si>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</si>
  <si>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</si>
  <si>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</si>
  <si>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</si>
  <si>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</si>
  <si>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</si>
  <si>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</si>
  <si>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</si>
  <si>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</si>
  <si>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</si>
  <si>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</si>
  <si>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</si>
  <si>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</si>
  <si>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</si>
  <si>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</si>
  <si>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</si>
  <si>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</si>
  <si>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</si>
  <si>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</si>
  <si>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</si>
  <si>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</si>
  <si>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</si>
  <si>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</si>
  <si>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</si>
  <si>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</si>
  <si>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</si>
  <si>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</si>
  <si>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</si>
  <si>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</si>
  <si>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</si>
  <si>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</si>
  <si>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</si>
  <si>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</si>
  <si>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</si>
  <si>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</si>
  <si>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</si>
  <si>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</si>
  <si>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</si>
  <si>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</si>
  <si>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</si>
  <si>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</si>
  <si>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</si>
  <si>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</si>
  <si>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</si>
  <si>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</si>
  <si>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</si>
  <si>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</si>
  <si>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</si>
  <si>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</si>
  <si>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</si>
  <si>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</si>
  <si>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</si>
  <si>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</si>
  <si>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</si>
  <si>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</si>
  <si>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</si>
  <si>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</si>
  <si>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</si>
  <si>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</si>
  <si>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</si>
  <si>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</si>
  <si>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</si>
  <si>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</si>
  <si>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</si>
  <si>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</si>
  <si>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</si>
  <si>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</si>
  <si>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</si>
  <si>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</si>
  <si>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</si>
  <si>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</si>
  <si>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</si>
  <si>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</si>
  <si>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</si>
  <si>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</si>
  <si>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</si>
  <si>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</si>
  <si>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</si>
  <si>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</si>
  <si>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</si>
  <si>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</si>
  <si>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</si>
  <si>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</si>
  <si>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</si>
  <si>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</si>
  <si>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</si>
  <si>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</si>
  <si>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</si>
  <si>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</si>
  <si>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</si>
  <si>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</si>
  <si>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</si>
  <si>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</si>
  <si>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</si>
  <si>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</si>
  <si>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</si>
  <si>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</si>
  <si>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</si>
  <si>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</si>
  <si>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</si>
  <si>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</si>
  <si>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</si>
  <si>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</si>
  <si>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</si>
  <si>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</si>
  <si>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</si>
  <si>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</si>
  <si>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</si>
  <si>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</si>
  <si>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</si>
  <si>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</si>
  <si>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</si>
  <si>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</si>
  <si>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</si>
  <si>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</si>
  <si>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</si>
  <si>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</si>
  <si>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</si>
  <si>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</si>
  <si>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</si>
  <si>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</si>
  <si>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</si>
  <si>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</si>
  <si>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</si>
  <si>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</si>
  <si>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</si>
  <si>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</si>
  <si>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</si>
  <si>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</si>
  <si>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</si>
  <si>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</si>
  <si>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</si>
  <si>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</si>
  <si>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</si>
  <si>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</si>
  <si>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</si>
  <si>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</si>
  <si>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</si>
  <si>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</si>
  <si>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</si>
  <si>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</si>
  <si>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</si>
  <si>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</si>
  <si>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</si>
  <si>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</si>
  <si>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</si>
  <si>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</si>
  <si>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</si>
  <si>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</si>
  <si>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</si>
  <si>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</si>
  <si>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</si>
  <si>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</si>
  <si>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</si>
  <si>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</si>
  <si>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</si>
  <si>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</si>
  <si>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</si>
  <si>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</si>
  <si>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</si>
  <si>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</si>
  <si>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</si>
  <si>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</si>
  <si>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</si>
  <si>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</si>
  <si>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</si>
  <si>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</si>
  <si>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</si>
  <si>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</si>
  <si>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</si>
  <si>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</si>
  <si>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</si>
  <si>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</si>
  <si>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</si>
  <si>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</si>
  <si>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</si>
  <si>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</si>
  <si>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</si>
  <si>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</si>
  <si>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</si>
  <si>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</si>
  <si>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</si>
  <si>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</si>
  <si>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</si>
  <si>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</si>
  <si>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</si>
  <si>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</si>
  <si>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</si>
  <si>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</si>
  <si>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</si>
  <si>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</si>
  <si>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</si>
  <si>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</si>
  <si>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</si>
  <si>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</si>
  <si>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</si>
  <si>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</si>
  <si>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</si>
  <si>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</si>
  <si>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</si>
  <si>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</si>
  <si>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</si>
  <si>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</si>
  <si>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</si>
  <si>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</si>
  <si>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</si>
  <si>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</si>
  <si>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</si>
  <si>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</si>
  <si>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</si>
  <si>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</si>
  <si>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</si>
  <si>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</si>
  <si>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</si>
  <si>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</si>
  <si>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</si>
  <si>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</si>
  <si>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</si>
  <si>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</si>
  <si>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</si>
  <si>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</si>
  <si>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</si>
  <si>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</si>
  <si>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</si>
  <si>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</si>
  <si>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</si>
  <si>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</si>
  <si>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</si>
  <si>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</si>
  <si>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</si>
  <si>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</si>
  <si>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</si>
  <si>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</si>
  <si>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</si>
  <si>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</si>
  <si>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</si>
  <si>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</si>
  <si>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</si>
  <si>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</si>
  <si>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</si>
  <si>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</si>
  <si>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</si>
  <si>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</si>
  <si>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</si>
  <si>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</si>
  <si>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</si>
  <si>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</si>
  <si>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</si>
  <si>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</si>
  <si>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</si>
  <si>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</si>
  <si>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</si>
  <si>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</si>
  <si>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</si>
  <si>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</si>
  <si>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</si>
  <si>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</si>
  <si>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</si>
  <si>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</si>
  <si>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</si>
  <si>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</si>
  <si>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</si>
  <si>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</si>
  <si>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</si>
  <si>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</si>
  <si>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</si>
  <si>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</si>
  <si>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</si>
  <si>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</si>
  <si>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</si>
  <si>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</si>
  <si>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</si>
  <si>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</si>
  <si>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</si>
  <si>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</si>
  <si>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</si>
  <si>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</si>
  <si>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</si>
  <si>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</si>
  <si>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</si>
  <si>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</si>
  <si>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</si>
  <si>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</si>
  <si>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</si>
  <si>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</si>
  <si>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</si>
  <si>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</si>
  <si>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</si>
  <si>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</si>
  <si>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</si>
  <si>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</si>
  <si>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</si>
  <si>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</si>
  <si>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</si>
  <si>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</si>
  <si>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</si>
  <si>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</si>
  <si>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</si>
  <si>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</si>
  <si>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</si>
  <si>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</si>
  <si>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</si>
  <si>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</si>
  <si>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</si>
  <si>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</si>
  <si>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</si>
  <si>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</si>
  <si>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</si>
  <si>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</si>
  <si>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</si>
  <si>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</si>
  <si>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</si>
  <si>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</si>
  <si>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</si>
  <si>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</si>
  <si>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</si>
  <si>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</si>
  <si>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</si>
  <si>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</si>
  <si>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</si>
  <si>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</si>
  <si>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</si>
  <si>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</si>
  <si>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</si>
  <si>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</si>
  <si>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</si>
  <si>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</si>
  <si>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</si>
  <si>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</si>
  <si>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</si>
  <si>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</si>
  <si>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</si>
  <si>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</si>
  <si>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</si>
  <si>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</si>
  <si>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</si>
  <si>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</si>
  <si>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</si>
  <si>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</si>
  <si>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</si>
  <si>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</si>
  <si>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</si>
  <si>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</si>
  <si>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</si>
  <si>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</si>
  <si>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</si>
  <si>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</si>
  <si>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</si>
  <si>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</si>
  <si>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</si>
  <si>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</si>
  <si>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</si>
  <si>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</si>
  <si>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</si>
  <si>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</si>
  <si>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</si>
  <si>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</si>
  <si>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</si>
  <si>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</si>
  <si>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</si>
  <si>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</si>
  <si>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</si>
  <si>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</si>
  <si>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</si>
  <si>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</si>
  <si>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</si>
  <si>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</si>
  <si>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</si>
  <si>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</si>
  <si>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</si>
  <si>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</si>
  <si>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</si>
  <si>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</si>
  <si>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</si>
  <si>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</si>
  <si>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</si>
  <si>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</si>
  <si>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</si>
  <si>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</si>
  <si>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</si>
  <si>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</si>
  <si>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</si>
  <si>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</si>
  <si>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</si>
  <si>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</si>
  <si>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</si>
  <si>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</si>
  <si>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</si>
  <si>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</si>
  <si>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</si>
  <si>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</si>
  <si>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</si>
  <si>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</si>
  <si>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</si>
  <si>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</si>
  <si>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</si>
  <si>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</si>
  <si>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</si>
  <si>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</si>
  <si>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</si>
  <si>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</si>
  <si>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</si>
  <si>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</si>
  <si>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</si>
  <si>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</si>
  <si>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</si>
  <si>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</si>
  <si>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</si>
  <si>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</si>
  <si>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</si>
  <si>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</si>
  <si>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</si>
  <si>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</si>
  <si>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</si>
  <si>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</si>
  <si>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</si>
  <si>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</si>
  <si>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</si>
  <si>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</si>
  <si>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</si>
  <si>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</si>
  <si>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</si>
  <si>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</si>
  <si>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</si>
  <si>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</si>
  <si>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</si>
  <si>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</si>
  <si>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</si>
  <si>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</si>
  <si>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</si>
  <si>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</si>
  <si>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</si>
  <si>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</si>
  <si>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</si>
  <si>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</si>
  <si>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</si>
  <si>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</si>
  <si>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</si>
  <si>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</si>
  <si>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</si>
  <si>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</si>
  <si>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</si>
  <si>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</si>
  <si>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</si>
  <si>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</si>
  <si>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</si>
  <si>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</si>
  <si>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</si>
  <si>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</si>
  <si>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</si>
  <si>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</si>
  <si>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</si>
  <si>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</si>
  <si>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</si>
  <si>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</si>
  <si>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</si>
  <si>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</si>
  <si>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</si>
  <si>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</si>
  <si>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</si>
  <si>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</si>
  <si>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</si>
  <si>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</si>
  <si>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</si>
  <si>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</si>
  <si>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</si>
  <si>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</si>
  <si>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</si>
  <si>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</si>
  <si>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</si>
  <si>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</si>
  <si>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</si>
  <si>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</si>
  <si>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</si>
  <si>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</si>
  <si>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</si>
  <si>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</si>
  <si>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</si>
  <si>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</si>
  <si>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</si>
  <si>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</si>
  <si>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</si>
  <si>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</si>
  <si>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</si>
  <si>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</si>
  <si>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</si>
  <si>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</si>
  <si>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</si>
  <si>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</si>
  <si>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</si>
  <si>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</si>
  <si>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</si>
  <si>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</si>
  <si>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</si>
  <si>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</si>
  <si>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</si>
  <si>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</si>
  <si>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</si>
  <si>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</si>
  <si>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</si>
  <si>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</si>
  <si>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</si>
  <si>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</si>
  <si>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</si>
  <si>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</si>
  <si>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</si>
  <si>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</si>
  <si>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</si>
  <si>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</si>
  <si>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</si>
  <si>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</si>
  <si>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</si>
  <si>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</si>
  <si>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</si>
  <si>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</si>
  <si>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</si>
  <si>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</si>
  <si>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</si>
  <si>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</si>
  <si>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</si>
  <si>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</si>
  <si>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</si>
  <si>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</si>
  <si>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</si>
  <si>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</si>
  <si>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</si>
  <si>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</si>
  <si>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</si>
  <si>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</si>
  <si>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</si>
  <si>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</si>
  <si>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</si>
  <si>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</si>
  <si>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</si>
  <si>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</si>
  <si>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</si>
  <si>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</si>
  <si>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</si>
  <si>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</si>
  <si>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</si>
  <si>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</si>
  <si>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</si>
  <si>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</si>
  <si>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</si>
  <si>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</si>
  <si>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</si>
  <si>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</si>
  <si>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</si>
  <si>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</si>
  <si>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</si>
  <si>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</si>
  <si>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</si>
  <si>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</si>
  <si>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</si>
  <si>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</si>
  <si>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</si>
  <si>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</si>
  <si>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</si>
  <si>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</si>
  <si>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</si>
  <si>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</si>
  <si>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</si>
  <si>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</si>
  <si>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</si>
  <si>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</si>
  <si>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</si>
  <si>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</si>
  <si>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</si>
  <si>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</si>
  <si>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</si>
  <si>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</si>
  <si>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</si>
  <si>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</si>
  <si>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</si>
  <si>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</si>
  <si>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</si>
  <si>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</si>
  <si>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</si>
  <si>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</si>
  <si>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</si>
  <si>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</si>
  <si>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</si>
  <si>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</si>
  <si>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</si>
  <si>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</si>
  <si>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</si>
  <si>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</si>
  <si>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</si>
  <si>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</si>
  <si>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</si>
  <si>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</si>
  <si>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</si>
  <si>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</si>
  <si>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</si>
  <si>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</si>
  <si>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</si>
  <si>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</si>
  <si>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</si>
  <si>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</si>
  <si>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</si>
  <si>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</si>
  <si>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</si>
  <si>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</si>
  <si>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</si>
  <si>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</si>
  <si>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</si>
  <si>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</si>
  <si>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</si>
  <si>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</si>
  <si>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</si>
  <si>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</si>
  <si>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</si>
  <si>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</si>
  <si>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</si>
  <si>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</si>
  <si>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</si>
  <si>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</si>
  <si>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</si>
  <si>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</si>
  <si>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</si>
  <si>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</si>
  <si>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</si>
  <si>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</si>
  <si>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</si>
  <si>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</si>
  <si>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</si>
  <si>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</si>
  <si>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</si>
  <si>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</si>
  <si>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</si>
  <si>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</si>
  <si>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</si>
  <si>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</si>
  <si>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</si>
  <si>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</si>
  <si>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</si>
  <si>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</si>
  <si>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</si>
  <si>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</si>
  <si>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</si>
  <si>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</si>
  <si>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</si>
  <si>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</si>
  <si>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</si>
  <si>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</si>
  <si>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</si>
  <si>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</si>
  <si>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</si>
  <si>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</si>
  <si>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</si>
  <si>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</si>
  <si>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</si>
  <si>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</si>
  <si>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</si>
  <si>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</si>
  <si>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</si>
  <si>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</si>
  <si>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</si>
  <si>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</si>
  <si>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</si>
  <si>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</si>
  <si>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</si>
  <si>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</si>
  <si>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</si>
  <si>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</si>
  <si>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</si>
  <si>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</si>
  <si>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</si>
  <si>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</si>
  <si>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</si>
  <si>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</si>
  <si>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</si>
  <si>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</si>
  <si>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</si>
  <si>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</si>
  <si>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</si>
  <si>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</si>
  <si>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</si>
  <si>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</si>
  <si>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</si>
  <si>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</si>
  <si>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</si>
  <si>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</si>
  <si>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</si>
  <si>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</si>
  <si>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</si>
  <si>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</si>
  <si>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</si>
  <si>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</si>
  <si>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</si>
  <si>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</si>
  <si>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</si>
  <si>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</si>
  <si>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</si>
  <si>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</si>
  <si>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</si>
  <si>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</si>
  <si>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</si>
  <si>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</si>
  <si>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</si>
  <si>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</si>
  <si>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</si>
  <si>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</si>
  <si>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</si>
  <si>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</si>
  <si>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</si>
  <si>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</si>
  <si>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</si>
  <si>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</si>
  <si>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</si>
  <si>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</si>
  <si>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</si>
  <si>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</si>
  <si>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</si>
  <si>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</si>
  <si>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</si>
  <si>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</si>
  <si>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</si>
  <si>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</si>
  <si>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</si>
  <si>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</si>
  <si>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</si>
  <si>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</si>
  <si>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</si>
  <si>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</si>
  <si>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</si>
  <si>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</si>
  <si>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</si>
  <si>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</si>
  <si>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</si>
  <si>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</si>
  <si>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</si>
  <si>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</si>
  <si>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</si>
  <si>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</si>
  <si>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</si>
  <si>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</si>
  <si>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</si>
  <si>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</si>
  <si>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</si>
  <si>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</si>
  <si>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</si>
  <si>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</si>
  <si>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</si>
  <si>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</si>
  <si>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</si>
  <si>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</si>
  <si>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</si>
  <si>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</si>
  <si>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</si>
  <si>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</si>
  <si>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</si>
  <si>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</si>
  <si>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</si>
  <si>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</si>
  <si>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</si>
  <si>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</si>
  <si>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</si>
  <si>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</si>
  <si>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</si>
  <si>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</si>
  <si>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</si>
  <si>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</si>
  <si>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</si>
  <si>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</si>
  <si>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</si>
  <si>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</si>
  <si>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</si>
  <si>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</si>
  <si>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</si>
  <si>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</si>
  <si>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</si>
  <si>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</si>
  <si>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</si>
  <si>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</si>
  <si>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</si>
  <si>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</si>
  <si>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</si>
  <si>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</si>
  <si>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</si>
  <si>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</si>
  <si>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</si>
  <si>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</si>
  <si>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</si>
  <si>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</si>
  <si>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</si>
  <si>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</si>
  <si>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</si>
  <si>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</si>
  <si>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</si>
  <si>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</si>
  <si>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</si>
  <si>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</si>
  <si>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</si>
  <si>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</si>
  <si>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</si>
  <si>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</si>
  <si>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</si>
  <si>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</si>
  <si>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</si>
  <si>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</si>
  <si>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</si>
  <si>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</si>
  <si>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</si>
  <si>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</si>
  <si>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</si>
  <si>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</si>
  <si>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</si>
  <si>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</si>
  <si>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</si>
  <si>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</si>
  <si>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</si>
  <si>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</si>
  <si>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</si>
  <si>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</si>
  <si>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</si>
  <si>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</si>
  <si>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</si>
  <si>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</si>
  <si>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</si>
  <si>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</si>
  <si>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</si>
  <si>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</si>
  <si>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</si>
  <si>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</si>
  <si>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</si>
  <si>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</si>
  <si>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</si>
  <si>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</si>
  <si>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</si>
  <si>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</si>
  <si>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</si>
  <si>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</si>
  <si>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</si>
  <si>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</si>
  <si>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</si>
  <si>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</si>
  <si>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</si>
  <si>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</si>
  <si>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</si>
  <si>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</si>
  <si>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</si>
  <si>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</si>
  <si>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</si>
  <si>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</si>
  <si>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</si>
  <si>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</si>
  <si>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</si>
  <si>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</si>
  <si>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</si>
  <si>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</si>
  <si>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</si>
  <si>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</si>
  <si>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</si>
  <si>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</si>
  <si>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</si>
  <si>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</si>
  <si>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</si>
  <si>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</si>
  <si>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</si>
  <si>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</si>
  <si>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</si>
  <si>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</si>
  <si>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</si>
  <si>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</si>
  <si>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</si>
  <si>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</si>
  <si>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</si>
  <si>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</si>
  <si>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</si>
  <si>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</si>
  <si>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</si>
  <si>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</si>
  <si>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</si>
  <si>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</si>
  <si>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</si>
  <si>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</si>
  <si>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</si>
  <si>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</si>
  <si>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</si>
  <si>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</si>
  <si>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</si>
  <si>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</si>
  <si>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</si>
  <si>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</si>
  <si>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</si>
  <si>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</si>
  <si>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</si>
  <si>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</si>
  <si>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</si>
  <si>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</si>
  <si>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</si>
  <si>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</si>
  <si>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</si>
  <si>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</si>
  <si>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</si>
  <si>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</si>
  <si>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</si>
  <si>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</si>
  <si>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</si>
  <si>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</si>
  <si>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</si>
  <si>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</si>
  <si>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</si>
  <si>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</si>
  <si>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</si>
  <si>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</si>
  <si>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</si>
  <si>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</si>
  <si>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</si>
  <si>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</si>
  <si>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</si>
  <si>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</si>
  <si>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</si>
  <si>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</si>
  <si>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</si>
  <si>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</si>
  <si>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</si>
  <si>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</si>
  <si>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</si>
  <si>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</si>
  <si>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</si>
  <si>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</si>
  <si>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</si>
  <si>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</si>
  <si>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</si>
  <si>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</si>
  <si>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</si>
  <si>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</si>
  <si>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</si>
  <si>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</si>
  <si>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</si>
  <si>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</si>
  <si>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</si>
  <si>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</si>
  <si>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</si>
  <si>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</si>
  <si>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</si>
  <si>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</si>
  <si>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</si>
  <si>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</si>
  <si>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</si>
  <si>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</si>
  <si>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</si>
  <si>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</si>
  <si>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</si>
  <si>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</si>
  <si>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</si>
  <si>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</si>
  <si>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</si>
  <si>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</si>
  <si>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</si>
  <si>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</si>
  <si>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</si>
  <si>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</si>
  <si>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</si>
  <si>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</si>
  <si>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</si>
  <si>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</si>
  <si>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</si>
  <si>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</si>
  <si>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</si>
  <si>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</si>
  <si>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</si>
  <si>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</si>
  <si>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</si>
  <si>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</si>
  <si>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</si>
  <si>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</si>
  <si>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</si>
  <si>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</si>
  <si>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</si>
  <si>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</si>
  <si>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</si>
  <si>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</si>
  <si>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</si>
  <si>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</si>
  <si>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</si>
  <si>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</si>
  <si>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</si>
  <si>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</si>
  <si>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</si>
  <si>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</si>
  <si>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</si>
  <si>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</si>
  <si>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</si>
  <si>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</si>
  <si>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</si>
  <si>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</si>
  <si>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</si>
  <si>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</si>
  <si>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</si>
  <si>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</si>
  <si>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</si>
  <si>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</si>
  <si>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</si>
  <si>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</si>
  <si>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</si>
  <si>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</si>
  <si>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</si>
  <si>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</si>
  <si>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</si>
  <si>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</si>
  <si>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</si>
  <si>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</si>
  <si>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</si>
  <si>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</si>
  <si>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</si>
  <si>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</si>
  <si>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</si>
  <si>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</si>
  <si>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</si>
  <si>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</si>
  <si>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</si>
  <si>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</si>
  <si>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</si>
  <si>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</si>
  <si>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</si>
  <si>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</si>
  <si>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</si>
  <si>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</si>
  <si>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</si>
  <si>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</si>
  <si>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</si>
  <si>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</si>
  <si>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</si>
  <si>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</si>
  <si>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</si>
  <si>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</si>
  <si>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</si>
  <si>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</si>
  <si>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</si>
  <si>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</si>
  <si>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</si>
  <si>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</si>
  <si>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</si>
  <si>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</si>
  <si>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</si>
  <si>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</si>
  <si>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</si>
  <si>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</si>
  <si>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</si>
  <si>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</si>
  <si>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</si>
  <si>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</si>
  <si>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</si>
  <si>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</si>
  <si>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</si>
  <si>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</si>
  <si>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</si>
  <si>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</si>
  <si>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</si>
  <si>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</si>
  <si>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</si>
  <si>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</si>
  <si>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</si>
  <si>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</si>
  <si>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</si>
  <si>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</si>
  <si>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</si>
  <si>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</si>
  <si>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</si>
  <si>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</si>
  <si>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</si>
  <si>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</si>
  <si>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</si>
  <si>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</si>
  <si>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</si>
  <si>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</si>
  <si>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</si>
  <si>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</si>
  <si>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</si>
  <si>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</si>
  <si>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</si>
  <si>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</si>
  <si>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</si>
  <si>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</si>
  <si>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</si>
  <si>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</si>
  <si>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</si>
  <si>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</si>
  <si>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</si>
  <si>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</si>
  <si>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</si>
  <si>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</si>
  <si>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</si>
  <si>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</si>
  <si>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</si>
  <si>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</si>
  <si>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</si>
  <si>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</si>
  <si>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</si>
  <si>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</si>
  <si>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</si>
  <si>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</si>
  <si>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</si>
  <si>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</si>
  <si>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</si>
  <si>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</si>
  <si>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</si>
  <si>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</si>
  <si>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</si>
  <si>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</si>
  <si>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</si>
  <si>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</si>
  <si>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</si>
  <si>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</si>
  <si>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</si>
  <si>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</si>
  <si>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</si>
  <si>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</si>
  <si>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</si>
  <si>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</si>
  <si>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</si>
  <si>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</si>
  <si>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</si>
  <si>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</si>
  <si>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</si>
  <si>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</si>
  <si>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</si>
  <si>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</si>
  <si>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</si>
  <si>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</si>
  <si>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</si>
  <si>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</si>
  <si>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</si>
  <si>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</si>
  <si>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</si>
  <si>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</si>
  <si>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</si>
  <si>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</si>
  <si>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</si>
  <si>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</si>
  <si>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</si>
  <si>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</si>
  <si>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</si>
  <si>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</si>
  <si>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</si>
  <si>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</si>
  <si>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</si>
  <si>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</si>
  <si>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</si>
  <si>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</si>
  <si>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</si>
  <si>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</si>
  <si>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</si>
  <si>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</si>
  <si>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</si>
  <si>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</si>
  <si>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</si>
  <si>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</si>
  <si>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</si>
  <si>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</si>
  <si>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</si>
  <si>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</si>
  <si>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</si>
  <si>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</si>
  <si>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</si>
  <si>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</si>
  <si>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</si>
  <si>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</si>
  <si>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</si>
  <si>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</si>
  <si>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</si>
  <si>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</si>
  <si>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</si>
  <si>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</si>
  <si>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</si>
  <si>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</si>
  <si>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</si>
  <si>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</si>
  <si>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</si>
  <si>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</si>
  <si>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</si>
  <si>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</si>
  <si>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</si>
  <si>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</si>
  <si>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</si>
  <si>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</si>
  <si>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</si>
  <si>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</si>
  <si>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</si>
  <si>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</si>
  <si>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</si>
  <si>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</si>
  <si>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</si>
  <si>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</si>
  <si>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</si>
  <si>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</si>
  <si>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</si>
  <si>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</si>
  <si>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</si>
  <si>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</si>
  <si>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</si>
  <si>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</si>
  <si>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</si>
  <si>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</si>
  <si>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</si>
  <si>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</si>
  <si>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</si>
  <si>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</si>
  <si>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</si>
  <si>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</si>
  <si>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</si>
  <si>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</si>
  <si>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</si>
  <si>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</si>
  <si>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</si>
  <si>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</si>
  <si>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</si>
  <si>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</si>
  <si>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</si>
  <si>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</si>
  <si>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</si>
  <si>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</si>
  <si>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</si>
  <si>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</si>
  <si>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</si>
  <si>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</si>
  <si>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</si>
  <si>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</si>
  <si>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</si>
  <si>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</si>
  <si>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</si>
  <si>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</si>
  <si>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</si>
  <si>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</si>
  <si>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</si>
  <si>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</si>
  <si>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</si>
  <si>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</si>
  <si>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</si>
  <si>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</si>
  <si>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</si>
  <si>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</si>
  <si>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</si>
  <si>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</si>
  <si>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</si>
  <si>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</si>
  <si>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</si>
  <si>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</si>
  <si>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</si>
  <si>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</si>
  <si>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</si>
  <si>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</si>
  <si>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</si>
  <si>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</si>
  <si>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</si>
  <si>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</si>
  <si>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</si>
  <si>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</si>
  <si>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</si>
  <si>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</si>
  <si>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</si>
  <si>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</si>
  <si>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</si>
  <si>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</si>
  <si>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</si>
  <si>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</si>
  <si>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</si>
  <si>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</si>
  <si>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</si>
  <si>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</si>
  <si>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</si>
  <si>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</si>
  <si>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</si>
  <si>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</si>
  <si>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</si>
  <si>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</si>
  <si>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</si>
  <si>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</si>
  <si>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</si>
  <si>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</si>
  <si>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</si>
  <si>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</si>
  <si>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</si>
  <si>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</si>
  <si>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</si>
  <si>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</si>
  <si>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</si>
  <si>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</si>
  <si>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</si>
  <si>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</si>
  <si>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</si>
  <si>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</si>
  <si>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</si>
  <si>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</si>
  <si>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</si>
  <si>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</si>
  <si>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</si>
  <si>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</si>
  <si>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</si>
  <si>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</si>
  <si>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</si>
  <si>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</si>
  <si>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</si>
  <si>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</si>
  <si>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</si>
  <si>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</si>
  <si>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</si>
  <si>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</si>
  <si>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</si>
  <si>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</si>
  <si>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</si>
  <si>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</si>
  <si>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</si>
  <si>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</si>
  <si>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</si>
  <si>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</si>
  <si>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</si>
  <si>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</si>
  <si>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</si>
  <si>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</si>
  <si>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</si>
  <si>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</si>
  <si>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</si>
  <si>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</si>
  <si>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</si>
  <si>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</si>
  <si>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</si>
  <si>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</si>
  <si>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</si>
  <si>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</si>
  <si>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</si>
  <si>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</si>
  <si>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</si>
  <si>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</si>
  <si>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</si>
  <si>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</si>
  <si>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</si>
  <si>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</si>
  <si>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</si>
  <si>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</si>
  <si>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</si>
  <si>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</si>
  <si>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</si>
  <si>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</si>
  <si>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</si>
  <si>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</si>
  <si>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</si>
  <si>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</si>
  <si>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</si>
  <si>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</si>
  <si>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</si>
  <si>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</si>
  <si>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</si>
  <si>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</si>
  <si>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</si>
  <si>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</si>
  <si>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</si>
  <si>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</si>
  <si>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</si>
  <si>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</si>
  <si>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</si>
  <si>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</si>
  <si>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</si>
  <si>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</si>
  <si>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</si>
  <si>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</si>
  <si>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</si>
  <si>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</si>
  <si>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</si>
  <si>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</si>
  <si>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</si>
  <si>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</si>
  <si>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</si>
  <si>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</si>
  <si>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</si>
  <si>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</si>
  <si>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</si>
  <si>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</si>
  <si>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</si>
  <si>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</si>
  <si>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</si>
  <si>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</si>
  <si>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</si>
  <si>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</si>
  <si>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</si>
  <si>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</si>
  <si>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</si>
  <si>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</si>
  <si>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</si>
  <si>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</si>
  <si>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</si>
  <si>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</si>
  <si>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</si>
  <si>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</si>
  <si>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</si>
  <si>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</si>
  <si>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</si>
  <si>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</si>
  <si>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</si>
  <si>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</si>
  <si>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</si>
  <si>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</si>
  <si>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</si>
  <si>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</si>
  <si>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</si>
  <si>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</si>
  <si>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</si>
  <si>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</si>
  <si>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</si>
  <si>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</si>
  <si>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</si>
  <si>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</si>
  <si>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</si>
  <si>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</si>
  <si>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</si>
  <si>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</si>
  <si>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</si>
  <si>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</si>
  <si>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</si>
  <si>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</si>
  <si>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</si>
  <si>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</si>
  <si>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</si>
  <si>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</si>
  <si>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</si>
  <si>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</si>
  <si>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</si>
  <si>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</si>
  <si>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</si>
  <si>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</si>
  <si>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</si>
  <si>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</si>
  <si>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</si>
  <si>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</si>
  <si>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</si>
  <si>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</si>
  <si>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</si>
  <si>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</si>
  <si>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</si>
  <si>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</si>
  <si>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</si>
  <si>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</si>
  <si>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</si>
  <si>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</si>
  <si>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</si>
  <si>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</si>
  <si>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</si>
  <si>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</si>
  <si>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</si>
  <si>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</si>
  <si>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</si>
  <si>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</si>
  <si>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</si>
  <si>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</si>
  <si>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</si>
  <si>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</si>
  <si>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</si>
  <si>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</si>
  <si>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</si>
  <si>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</si>
  <si>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</si>
  <si>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</si>
  <si>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</si>
  <si>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</si>
  <si>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</si>
  <si>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</si>
  <si>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</si>
  <si>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</si>
  <si>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</si>
  <si>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</si>
  <si>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</si>
  <si>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</si>
  <si>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</si>
  <si>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</si>
  <si>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</si>
  <si>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</si>
  <si>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</si>
  <si>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</si>
  <si>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</si>
  <si>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</si>
  <si>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</si>
  <si>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</si>
  <si>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</si>
  <si>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</si>
  <si>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</si>
  <si>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</si>
  <si>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</si>
  <si>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</si>
  <si>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</si>
  <si>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</si>
  <si>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</si>
  <si>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</si>
  <si>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</si>
  <si>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</si>
  <si>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</si>
  <si>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</si>
  <si>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</si>
  <si>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</si>
  <si>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</si>
  <si>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</si>
  <si>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</si>
  <si>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</si>
  <si>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</si>
  <si>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</si>
  <si>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</si>
  <si>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</si>
  <si>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</si>
  <si>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</si>
  <si>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</si>
  <si>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</si>
  <si>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</si>
  <si>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</si>
  <si>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</si>
  <si>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</si>
  <si>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</si>
  <si>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</si>
  <si>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</si>
  <si>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</si>
  <si>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</si>
  <si>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</si>
  <si>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</si>
  <si>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</si>
  <si>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</si>
  <si>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</si>
  <si>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</si>
  <si>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</si>
  <si>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</si>
  <si>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</si>
  <si>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</si>
  <si>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</si>
  <si>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</si>
  <si>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</si>
  <si>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</si>
  <si>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</si>
  <si>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</si>
  <si>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</si>
  <si>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</si>
  <si>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</si>
  <si>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</si>
  <si>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</si>
  <si>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</si>
  <si>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</si>
  <si>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</si>
  <si>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</si>
  <si>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</si>
  <si>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</si>
  <si>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</si>
  <si>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</si>
  <si>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</si>
  <si>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</si>
  <si>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</si>
  <si>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</si>
  <si>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</si>
  <si>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</si>
  <si>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</si>
  <si>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</si>
  <si>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</si>
  <si>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</si>
  <si>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</si>
  <si>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</si>
  <si>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</si>
  <si>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</si>
  <si>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</si>
  <si>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</si>
  <si>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</si>
  <si>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</si>
  <si>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</si>
  <si>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</si>
  <si>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</si>
  <si>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</si>
  <si>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</si>
  <si>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</si>
  <si>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</si>
  <si>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</si>
  <si>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</si>
  <si>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</si>
  <si>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</si>
  <si>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</si>
  <si>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</si>
  <si>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</si>
  <si>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</si>
  <si>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</si>
  <si>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</si>
  <si>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</si>
  <si>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</si>
  <si>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</si>
  <si>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</si>
  <si>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</si>
  <si>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</si>
  <si>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</si>
  <si>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</si>
  <si>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</si>
  <si>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</si>
  <si>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</si>
  <si>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</si>
  <si>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</si>
  <si>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</si>
  <si>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</si>
  <si>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</si>
  <si>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</si>
  <si>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</si>
  <si>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</si>
  <si>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</si>
  <si>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</si>
  <si>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</si>
  <si>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</si>
  <si>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</si>
  <si>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</si>
  <si>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</si>
  <si>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</si>
  <si>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</si>
  <si>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</si>
  <si>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</si>
  <si>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</si>
  <si>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</si>
  <si>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</si>
  <si>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</si>
  <si>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</si>
  <si>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</si>
  <si>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</si>
  <si>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</si>
  <si>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</si>
  <si>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</si>
  <si>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</si>
  <si>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</si>
  <si>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</si>
  <si>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</si>
  <si>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</si>
  <si>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</si>
  <si>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</si>
  <si>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</si>
  <si>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</si>
  <si>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</si>
  <si>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</si>
  <si>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</si>
  <si>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</si>
  <si>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</si>
  <si>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</si>
  <si>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</si>
  <si>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</si>
  <si>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</si>
  <si>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</si>
  <si>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</si>
  <si>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</si>
  <si>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</si>
  <si>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</si>
  <si>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</si>
  <si>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</si>
  <si>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</si>
  <si>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</si>
  <si>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</si>
  <si>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</si>
  <si>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</si>
  <si>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</si>
  <si>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</si>
  <si>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</si>
  <si>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</si>
  <si>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</si>
  <si>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</si>
  <si>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</si>
  <si>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</si>
  <si>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</si>
  <si>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</si>
  <si>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</si>
  <si>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</si>
  <si>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</si>
  <si>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</si>
  <si>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</si>
  <si>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</si>
  <si>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</si>
  <si>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</si>
  <si>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</si>
  <si>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</si>
  <si>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</si>
  <si>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</si>
  <si>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</si>
  <si>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</si>
  <si>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</si>
  <si>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</si>
  <si>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</si>
  <si>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</si>
  <si>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</si>
  <si>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</si>
  <si>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</si>
  <si>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</si>
  <si>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</si>
  <si>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</si>
  <si>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</si>
  <si>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</si>
  <si>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</si>
  <si>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</si>
  <si>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</si>
  <si>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</si>
  <si>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</si>
  <si>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</si>
  <si>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</si>
  <si>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</si>
  <si>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</si>
  <si>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</si>
  <si>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</si>
  <si>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</si>
  <si>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</si>
  <si>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</si>
  <si>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</si>
  <si>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</si>
  <si>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</si>
  <si>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</si>
  <si>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</si>
  <si>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</si>
  <si>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</si>
  <si>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</si>
  <si>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</si>
  <si>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</si>
  <si>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</si>
  <si>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</si>
  <si>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</si>
  <si>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</si>
  <si>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</si>
  <si>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</si>
  <si>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</si>
  <si>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</si>
  <si>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</si>
  <si>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</si>
  <si>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</si>
  <si>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</si>
  <si>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</si>
  <si>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</si>
  <si>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</si>
  <si>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</si>
  <si>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</si>
  <si>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</si>
  <si>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</si>
  <si>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</si>
  <si>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</si>
  <si>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</si>
  <si>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</si>
  <si>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</si>
  <si>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</si>
  <si>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</si>
  <si>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</si>
  <si>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</si>
  <si>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</si>
  <si>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</si>
  <si>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</si>
  <si>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</si>
  <si>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</si>
  <si>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</si>
  <si>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</si>
  <si>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</si>
  <si>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</si>
  <si>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</si>
  <si>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</si>
  <si>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</si>
  <si>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</si>
  <si>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</si>
  <si>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</si>
  <si>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</si>
  <si>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</si>
  <si>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</si>
  <si>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</si>
  <si>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</si>
  <si>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</si>
  <si>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</si>
  <si>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</si>
  <si>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</si>
  <si>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</si>
  <si>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</si>
  <si>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</si>
  <si>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</si>
  <si>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</si>
  <si>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</si>
  <si>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</si>
  <si>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</si>
  <si>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</si>
  <si>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</si>
  <si>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</si>
  <si>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</si>
  <si>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</si>
  <si>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</si>
  <si>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</si>
  <si>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</si>
  <si>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</si>
  <si>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</si>
  <si>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</si>
  <si>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</si>
  <si>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</si>
  <si>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</si>
  <si>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</si>
  <si>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</si>
  <si>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</si>
  <si>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</si>
  <si>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</si>
  <si>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</si>
  <si>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</si>
  <si>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</si>
  <si>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</si>
  <si>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</si>
  <si>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</si>
  <si>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</si>
  <si>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</si>
  <si>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</si>
  <si>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</si>
  <si>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</si>
  <si>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</si>
  <si>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</si>
  <si>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</si>
  <si>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</si>
  <si>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</si>
  <si>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</si>
  <si>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</si>
  <si>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</si>
  <si>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</si>
  <si>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</si>
  <si>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</si>
  <si>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</si>
  <si>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</si>
  <si>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</si>
  <si>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</si>
  <si>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</si>
  <si>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</si>
  <si>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</si>
  <si>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</si>
  <si>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</si>
  <si>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</si>
  <si>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</si>
  <si>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</si>
  <si>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</si>
  <si>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</si>
  <si>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</si>
  <si>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</si>
  <si>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</si>
  <si>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</si>
  <si>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</si>
  <si>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</si>
  <si>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</si>
  <si>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</si>
  <si>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</si>
  <si>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</si>
  <si>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</si>
  <si>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</si>
  <si>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</si>
  <si>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</si>
  <si>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</si>
  <si>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</si>
  <si>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</si>
  <si>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</si>
  <si>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</si>
  <si>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</si>
  <si>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</si>
  <si>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</si>
  <si>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</si>
  <si>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</si>
  <si>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</si>
  <si>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</si>
  <si>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</si>
  <si>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</si>
  <si>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</si>
  <si>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</si>
  <si>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</si>
  <si>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</si>
  <si>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</si>
  <si>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</si>
  <si>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</si>
  <si>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</si>
  <si>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</si>
  <si>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</si>
  <si>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</si>
  <si>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</si>
  <si>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</si>
  <si>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</si>
  <si>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</si>
  <si>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</si>
  <si>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</si>
  <si>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</si>
  <si>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</si>
  <si>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</si>
  <si>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</si>
  <si>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</si>
  <si>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</si>
  <si>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</si>
  <si>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</si>
  <si>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</si>
  <si>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</si>
  <si>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</si>
  <si>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</si>
  <si>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</si>
  <si>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</si>
  <si>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</si>
  <si>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</si>
  <si>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</si>
  <si>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</si>
  <si>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</si>
  <si>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</si>
  <si>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</si>
  <si>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</si>
  <si>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</si>
  <si>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</si>
  <si>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</si>
  <si>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</si>
  <si>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</si>
  <si>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</si>
  <si>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</si>
  <si>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</si>
  <si>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</si>
  <si>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</si>
  <si>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</si>
  <si>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</si>
  <si>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</si>
  <si>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</si>
  <si>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</si>
  <si>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</si>
  <si>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</si>
  <si>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</si>
  <si>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</si>
  <si>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</si>
  <si>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</si>
  <si>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</si>
  <si>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</si>
  <si>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</si>
  <si>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</si>
  <si>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</si>
  <si>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</si>
  <si>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</si>
  <si>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</si>
  <si>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</si>
  <si>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</si>
  <si>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</si>
  <si>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</si>
  <si>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</si>
  <si>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</si>
  <si>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</si>
  <si>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</si>
  <si>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</si>
  <si>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</si>
  <si>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</si>
  <si>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</si>
  <si>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</si>
  <si>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</si>
  <si>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</si>
  <si>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</si>
  <si>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</si>
  <si>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</si>
  <si>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</si>
  <si>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</si>
  <si>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</si>
  <si>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</si>
  <si>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</si>
  <si>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</si>
  <si>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</si>
  <si>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</si>
  <si>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</si>
  <si>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</si>
  <si>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</si>
  <si>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</si>
  <si>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</si>
  <si>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</si>
  <si>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</si>
  <si>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</si>
  <si>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</si>
  <si>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</si>
  <si>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</si>
  <si>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</si>
  <si>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</si>
  <si>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</si>
  <si>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</si>
  <si>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</si>
  <si>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</si>
  <si>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</si>
  <si>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</si>
  <si>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</si>
  <si>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</si>
  <si>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</si>
  <si>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</si>
  <si>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</si>
  <si>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</si>
  <si>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</si>
  <si>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</si>
  <si>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</si>
  <si>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</si>
  <si>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</si>
  <si>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</si>
  <si>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</si>
  <si>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</si>
  <si>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</si>
  <si>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</si>
  <si>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</si>
  <si>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</si>
  <si>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</si>
  <si>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</si>
  <si>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</si>
  <si>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</si>
  <si>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</si>
  <si>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</si>
  <si>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</si>
  <si>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</si>
  <si>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</si>
  <si>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</si>
  <si>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</si>
  <si>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</si>
  <si>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</si>
  <si>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</si>
  <si>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</si>
  <si>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</si>
  <si>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</si>
  <si>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</si>
  <si>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</si>
  <si>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</si>
  <si>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</si>
  <si>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</si>
  <si>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</si>
  <si>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</si>
  <si>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</si>
  <si>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</si>
  <si>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</si>
  <si>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</si>
  <si>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</si>
  <si>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</si>
  <si>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</si>
  <si>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</si>
  <si>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</si>
  <si>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</si>
  <si>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</si>
  <si>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</si>
  <si>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</si>
  <si>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</si>
  <si>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</si>
  <si>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</si>
  <si>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</si>
  <si>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</si>
  <si>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</si>
  <si>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</si>
  <si>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</si>
  <si>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</si>
  <si>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</si>
  <si>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</si>
  <si>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</si>
  <si>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</si>
  <si>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</si>
  <si>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</si>
  <si>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</si>
  <si>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</si>
  <si>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</si>
  <si>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</si>
  <si>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</si>
  <si>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</si>
  <si>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</si>
  <si>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</si>
  <si>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</si>
  <si>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</si>
  <si>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</si>
  <si>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</si>
  <si>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</si>
  <si>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</si>
  <si>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</si>
  <si>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</si>
  <si>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</si>
  <si>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</si>
  <si>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</si>
  <si>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</si>
  <si>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</si>
  <si>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</si>
  <si>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</si>
  <si>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</si>
  <si>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</si>
  <si>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</si>
  <si>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</si>
  <si>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</si>
  <si>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</si>
  <si>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</si>
  <si>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</si>
  <si>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</si>
  <si>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</si>
  <si>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</si>
  <si>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</si>
  <si>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</si>
  <si>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</si>
  <si>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</si>
  <si>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</si>
  <si>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</si>
  <si>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</si>
  <si>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</si>
  <si>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</si>
  <si>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</si>
  <si>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</si>
  <si>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</si>
  <si>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</si>
  <si>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</si>
  <si>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</si>
  <si>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</si>
  <si>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</si>
  <si>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</si>
  <si>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</si>
  <si>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</si>
  <si>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</si>
  <si>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</si>
  <si>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</si>
  <si>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</si>
  <si>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</si>
  <si>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</si>
  <si>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</si>
  <si>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</si>
  <si>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</si>
  <si>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</si>
  <si>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</si>
  <si>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</si>
  <si>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</si>
  <si>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</si>
  <si>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</si>
  <si>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</si>
  <si>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</si>
  <si>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</si>
  <si>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</si>
  <si>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</si>
  <si>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</si>
  <si>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</si>
  <si>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</si>
  <si>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</si>
  <si>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</si>
  <si>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</si>
  <si>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</si>
  <si>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</si>
  <si>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</si>
  <si>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</si>
  <si>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</si>
  <si>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</si>
  <si>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</si>
  <si>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</si>
  <si>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</si>
  <si>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</si>
  <si>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</si>
  <si>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</si>
  <si>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</si>
  <si>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</si>
  <si>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</si>
  <si>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</si>
  <si>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</si>
  <si>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</si>
  <si>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</si>
  <si>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</si>
  <si>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</si>
  <si>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</si>
  <si>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</si>
  <si>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</si>
  <si>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</si>
  <si>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</si>
  <si>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</si>
  <si>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</si>
  <si>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</si>
  <si>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</si>
  <si>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</si>
  <si>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</si>
  <si>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</si>
  <si>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</si>
  <si>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</si>
  <si>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</si>
  <si>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</si>
  <si>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</si>
  <si>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</si>
  <si>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</si>
  <si>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</si>
  <si>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</si>
  <si>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</si>
  <si>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</si>
  <si>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</si>
  <si>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</si>
  <si>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</si>
  <si>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</si>
  <si>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</si>
  <si>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</si>
  <si>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</si>
  <si>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</si>
  <si>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</si>
  <si>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</si>
  <si>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</si>
  <si>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</si>
  <si>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</si>
  <si>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</si>
  <si>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</si>
  <si>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</si>
  <si>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</si>
  <si>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</si>
  <si>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</si>
  <si>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</si>
  <si>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</si>
  <si>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</si>
  <si>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</si>
  <si>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</si>
  <si>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</si>
  <si>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</si>
  <si>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</si>
  <si>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</si>
  <si>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</si>
  <si>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</si>
  <si>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</si>
  <si>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</si>
  <si>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</si>
  <si>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</si>
  <si>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</si>
  <si>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</si>
  <si>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</si>
  <si>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</si>
  <si>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</si>
  <si>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</si>
  <si>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</si>
  <si>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</si>
  <si>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</si>
  <si>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</si>
  <si>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</si>
  <si>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</si>
  <si>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</si>
  <si>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</si>
  <si>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</si>
  <si>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</si>
  <si>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</si>
  <si>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</si>
  <si>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</si>
  <si>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</si>
  <si>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</si>
  <si>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</si>
  <si>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</si>
  <si>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</si>
  <si>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</si>
  <si>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</si>
  <si>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</si>
  <si>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</si>
  <si>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</si>
  <si>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</si>
  <si>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</si>
  <si>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</si>
  <si>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</si>
  <si>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</si>
  <si>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</si>
  <si>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</si>
  <si>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</si>
  <si>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</si>
  <si>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</si>
  <si>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</si>
  <si>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</si>
  <si>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</si>
  <si>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</si>
  <si>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</si>
  <si>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</si>
  <si>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</si>
  <si>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</si>
  <si>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</si>
  <si>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</si>
  <si>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</si>
  <si>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</si>
  <si>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</si>
  <si>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</si>
  <si>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</si>
  <si>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</si>
  <si>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</si>
  <si>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</si>
  <si>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</si>
  <si>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</si>
  <si>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</si>
  <si>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</si>
  <si>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</si>
  <si>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</si>
  <si>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</si>
  <si>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</si>
  <si>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</si>
  <si>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</si>
  <si>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</si>
  <si>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</si>
  <si>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</si>
  <si>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</si>
  <si>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</si>
  <si>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</si>
  <si>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</si>
  <si>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</si>
  <si>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</si>
  <si>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</si>
  <si>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</si>
  <si>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</si>
  <si>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</si>
  <si>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</si>
  <si>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</si>
  <si>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</si>
  <si>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</si>
  <si>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</si>
  <si>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</si>
  <si>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</si>
  <si>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</si>
  <si>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</si>
  <si>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</si>
  <si>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</si>
  <si>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</si>
  <si>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</si>
  <si>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</si>
  <si>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</si>
  <si>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</si>
  <si>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</si>
  <si>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</si>
  <si>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</si>
  <si>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</si>
  <si>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</si>
  <si>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</si>
  <si>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</si>
  <si>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</si>
  <si>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</si>
  <si>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</si>
  <si>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</si>
  <si>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</si>
  <si>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</si>
  <si>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</si>
  <si>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</si>
  <si>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</si>
  <si>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</si>
  <si>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</si>
  <si>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</si>
  <si>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</si>
  <si>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</si>
  <si>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</si>
  <si>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</si>
  <si>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</si>
  <si>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</si>
  <si>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</si>
  <si>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</si>
  <si>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</si>
  <si>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</si>
  <si>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</si>
  <si>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</si>
  <si>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</si>
  <si>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</si>
  <si>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</si>
  <si>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</si>
  <si>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</si>
  <si>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</si>
  <si>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</si>
  <si>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</si>
  <si>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</si>
  <si>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</si>
  <si>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</si>
  <si>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</si>
  <si>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</si>
  <si>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</si>
  <si>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</si>
  <si>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</si>
  <si>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</si>
  <si>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</si>
  <si>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</si>
  <si>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</si>
  <si>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</si>
  <si>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</si>
  <si>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</si>
  <si>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</si>
  <si>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</si>
  <si>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</si>
  <si>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</si>
  <si>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</si>
  <si>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</si>
  <si>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</si>
  <si>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</si>
  <si>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</si>
  <si>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</si>
  <si>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</si>
  <si>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</si>
  <si>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</si>
  <si>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</si>
  <si>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</si>
  <si>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</si>
  <si>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</si>
  <si>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</si>
  <si>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</si>
  <si>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</si>
  <si>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</si>
  <si>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</si>
  <si>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</si>
  <si>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</si>
  <si>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</si>
  <si>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</si>
  <si>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</si>
  <si>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</si>
  <si>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</si>
  <si>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</si>
  <si>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</si>
  <si>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</si>
  <si>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</si>
  <si>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</si>
  <si>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</si>
  <si>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</si>
  <si>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</si>
  <si>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</si>
  <si>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</si>
  <si>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</si>
  <si>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</si>
  <si>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</si>
  <si>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</si>
  <si>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</si>
  <si>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</si>
  <si>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</si>
  <si>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</si>
  <si>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</si>
  <si>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</si>
  <si>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</si>
  <si>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</si>
  <si>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</si>
  <si>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</si>
  <si>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</si>
  <si>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</si>
  <si>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</si>
  <si>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</si>
  <si>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</si>
  <si>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</si>
  <si>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</si>
  <si>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</si>
  <si>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</si>
  <si>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</si>
  <si>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</si>
  <si>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</si>
  <si>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</si>
  <si>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</si>
  <si>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</si>
  <si>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</si>
  <si>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</si>
  <si>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</si>
  <si>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</si>
  <si>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</si>
  <si>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</si>
  <si>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</si>
  <si>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</si>
  <si>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</si>
  <si>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</si>
  <si>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</si>
  <si>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</si>
  <si>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</si>
  <si>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</si>
  <si>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</si>
  <si>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</si>
  <si>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</si>
  <si>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</si>
  <si>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</si>
  <si>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</si>
  <si>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</si>
  <si>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</si>
  <si>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</si>
  <si>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</si>
  <si>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</si>
  <si>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</si>
  <si>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</si>
  <si>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</si>
  <si>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</si>
  <si>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</si>
  <si>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</si>
  <si>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</si>
  <si>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</si>
  <si>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</si>
  <si>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</si>
  <si>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</si>
  <si>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</si>
  <si>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</si>
  <si>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</si>
  <si>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</si>
  <si>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</si>
  <si>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</si>
  <si>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</si>
  <si>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</si>
  <si>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</si>
  <si>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</si>
  <si>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</si>
  <si>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</si>
  <si>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</si>
  <si>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</si>
  <si>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</si>
  <si>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</si>
  <si>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</si>
  <si>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</si>
  <si>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</si>
  <si>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</si>
  <si>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</si>
  <si>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</si>
  <si>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</si>
  <si>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</si>
  <si>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</si>
  <si>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</si>
  <si>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</si>
  <si>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</si>
  <si>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</si>
  <si>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</si>
  <si>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</si>
  <si>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</si>
  <si>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</si>
  <si>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</si>
  <si>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</si>
  <si>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</si>
  <si>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</si>
  <si>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</si>
  <si>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</si>
  <si>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</si>
  <si>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</si>
  <si>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</si>
  <si>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</si>
  <si>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</si>
  <si>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</si>
  <si>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</si>
  <si>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</si>
  <si>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</si>
  <si>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</si>
  <si>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</si>
  <si>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</si>
  <si>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</si>
  <si>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</si>
  <si>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</si>
  <si>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</si>
  <si>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</si>
  <si>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</si>
  <si>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</si>
  <si>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</si>
  <si>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</si>
  <si>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</si>
  <si>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</si>
  <si>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</si>
  <si>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</si>
  <si>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</si>
  <si>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</si>
  <si>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</si>
  <si>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</si>
  <si>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</si>
  <si>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</si>
  <si>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</si>
  <si>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</si>
  <si>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</si>
  <si>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</si>
  <si>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</si>
  <si>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</si>
  <si>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</si>
  <si>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</si>
  <si>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</si>
  <si>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</si>
  <si>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</si>
  <si>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</si>
  <si>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</si>
  <si>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</si>
  <si>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</si>
  <si>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</si>
  <si>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</si>
  <si>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</si>
  <si>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</si>
  <si>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</si>
  <si>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</si>
  <si>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</si>
  <si>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</si>
  <si>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</si>
  <si>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</si>
  <si>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</si>
  <si>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</si>
  <si>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</si>
  <si>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</si>
  <si>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</si>
  <si>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</si>
  <si>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</si>
  <si>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</si>
  <si>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</si>
  <si>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</si>
  <si>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</si>
  <si>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</si>
  <si>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</si>
  <si>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</si>
  <si>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</si>
  <si>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</si>
  <si>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</si>
  <si>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</si>
  <si>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</si>
  <si>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</si>
  <si>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</si>
  <si>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</si>
  <si>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</si>
  <si>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</si>
  <si>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</si>
  <si>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</si>
  <si>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</si>
  <si>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</si>
  <si>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</si>
  <si>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</si>
  <si>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</si>
  <si>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</si>
  <si>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</si>
  <si>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</si>
  <si>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</si>
  <si>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</si>
  <si>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</si>
  <si>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</si>
  <si>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</si>
  <si>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</si>
  <si>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</si>
  <si>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</si>
  <si>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</si>
  <si>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</si>
  <si>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</si>
  <si>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</si>
  <si>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</si>
  <si>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</si>
  <si>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</si>
  <si>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</si>
  <si>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</si>
  <si>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</si>
  <si>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</si>
  <si>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</si>
  <si>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</si>
  <si>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</si>
  <si>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</si>
  <si>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</si>
  <si>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</si>
  <si>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</si>
  <si>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</si>
  <si>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</si>
  <si>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</si>
  <si>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</si>
  <si>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</si>
  <si>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</si>
  <si>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</si>
  <si>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</si>
  <si>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</si>
  <si>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</si>
  <si>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</si>
  <si>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</si>
  <si>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</si>
  <si>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</si>
  <si>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</si>
  <si>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</si>
  <si>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</si>
  <si>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</si>
  <si>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</si>
  <si>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</si>
  <si>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</si>
  <si>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</si>
  <si>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</si>
  <si>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</si>
  <si>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</si>
  <si>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</si>
  <si>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</si>
  <si>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</si>
  <si>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</si>
  <si>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</si>
  <si>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</si>
  <si>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</si>
  <si>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</si>
  <si>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</si>
  <si>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</si>
  <si>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</si>
  <si>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</si>
  <si>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</si>
  <si>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</si>
  <si>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</si>
  <si>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</si>
  <si>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</si>
  <si>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</si>
  <si>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</si>
  <si>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</si>
  <si>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</si>
  <si>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</si>
  <si>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</si>
  <si>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</si>
  <si>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</si>
  <si>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</si>
  <si>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</si>
  <si>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</si>
  <si>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</si>
  <si>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</si>
  <si>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</si>
  <si>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</si>
  <si>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</si>
  <si>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</si>
  <si>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</si>
  <si>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</si>
  <si>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</si>
  <si>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</si>
  <si>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</si>
  <si>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</si>
  <si>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</si>
  <si>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</si>
  <si>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</si>
  <si>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</si>
  <si>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</si>
  <si>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</si>
  <si>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</si>
  <si>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</si>
  <si>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</si>
  <si>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</si>
  <si>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</si>
  <si>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</si>
  <si>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</si>
  <si>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</si>
  <si>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</si>
  <si>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</si>
  <si>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</si>
  <si>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</si>
  <si>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</si>
  <si>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</si>
  <si>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</si>
  <si>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</si>
  <si>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</si>
  <si>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</si>
  <si>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</si>
  <si>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</si>
  <si>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</si>
  <si>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</si>
  <si>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</si>
  <si>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</si>
  <si>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</si>
  <si>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</si>
  <si>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</si>
  <si>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</si>
  <si>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</si>
  <si>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</si>
  <si>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</si>
  <si>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</si>
  <si>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</si>
  <si>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</si>
  <si>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</si>
  <si>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</si>
  <si>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</si>
  <si>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</si>
  <si>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</si>
  <si>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</si>
  <si>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</si>
  <si>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</si>
  <si>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</si>
  <si>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</si>
  <si>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</si>
  <si>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</si>
  <si>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</si>
  <si>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</si>
  <si>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</si>
  <si>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</si>
  <si>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</si>
  <si>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</si>
  <si>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</si>
  <si>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</si>
  <si>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</si>
  <si>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</si>
  <si>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</si>
  <si>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</si>
  <si>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</si>
  <si>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</si>
  <si>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</si>
  <si>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</si>
  <si>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</si>
  <si>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</si>
  <si>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</si>
  <si>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</si>
  <si>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</si>
  <si>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</si>
  <si>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</si>
  <si>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</si>
  <si>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</si>
  <si>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</si>
  <si>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</si>
  <si>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</si>
  <si>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</si>
  <si>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</si>
  <si>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</si>
  <si>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</si>
  <si>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</si>
  <si>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</si>
  <si>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</si>
  <si>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</si>
  <si>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</si>
  <si>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</si>
  <si>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</si>
  <si>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</si>
  <si>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</si>
  <si>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</si>
  <si>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</si>
  <si>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</si>
  <si>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</si>
  <si>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</si>
  <si>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</si>
  <si>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</si>
  <si>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</si>
  <si>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</si>
  <si>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</si>
  <si>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</si>
  <si>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</si>
  <si>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</si>
  <si>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</si>
  <si>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</si>
  <si>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</si>
  <si>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</si>
  <si>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</si>
  <si>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</si>
  <si>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</si>
  <si>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</si>
  <si>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</si>
  <si>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</si>
  <si>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</si>
  <si>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</si>
  <si>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</si>
  <si>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</si>
  <si>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</si>
  <si>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</si>
  <si>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</si>
  <si>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</si>
  <si>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</si>
  <si>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</si>
  <si>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</si>
  <si>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</si>
  <si>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</si>
  <si>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</si>
  <si>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</si>
  <si>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</si>
  <si>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</si>
  <si>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</si>
  <si>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</si>
  <si>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</si>
  <si>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</si>
  <si>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</si>
  <si>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</si>
  <si>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</si>
  <si>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</si>
  <si>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</si>
  <si>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</si>
  <si>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</si>
  <si>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</si>
  <si>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</si>
  <si>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</si>
  <si>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</si>
  <si>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</si>
  <si>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</si>
  <si>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</si>
  <si>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</si>
  <si>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</si>
  <si>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</si>
  <si>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</si>
  <si>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</si>
  <si>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</si>
  <si>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</si>
  <si>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</si>
  <si>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</si>
  <si>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</si>
  <si>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</si>
  <si>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</si>
  <si>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</si>
  <si>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</si>
  <si>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</si>
  <si>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</si>
  <si>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</si>
  <si>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</si>
  <si>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</si>
  <si>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</si>
  <si>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</si>
  <si>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</si>
  <si>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</si>
  <si>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</si>
  <si>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</si>
  <si>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</si>
  <si>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</si>
  <si>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</si>
  <si>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</si>
  <si>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</si>
  <si>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</si>
  <si>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</si>
  <si>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</si>
  <si>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</si>
  <si>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</si>
  <si>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</si>
  <si>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</si>
  <si>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</si>
  <si>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</si>
  <si>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</si>
  <si>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</si>
  <si>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</si>
  <si>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</si>
  <si>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</si>
  <si>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</si>
  <si>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</si>
  <si>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</si>
  <si>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</si>
  <si>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</si>
  <si>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</si>
  <si>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</si>
  <si>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</si>
  <si>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</si>
  <si>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</si>
  <si>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</si>
  <si>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</si>
  <si>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</si>
  <si>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</si>
  <si>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</si>
  <si>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</si>
  <si>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</si>
  <si>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</si>
  <si>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</si>
  <si>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</si>
  <si>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</si>
  <si>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</si>
  <si>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</si>
  <si>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</si>
  <si>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</si>
  <si>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</si>
  <si>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</si>
  <si>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</si>
  <si>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</si>
  <si>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</si>
  <si>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</si>
  <si>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</si>
  <si>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</si>
  <si>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</si>
  <si>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</si>
  <si>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</si>
  <si>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</si>
  <si>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</si>
  <si>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</si>
  <si>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</si>
  <si>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</si>
  <si>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</si>
  <si>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</si>
  <si>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</si>
  <si>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</si>
  <si>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</si>
  <si>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</si>
  <si>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</si>
  <si>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</si>
  <si>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</si>
  <si>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</si>
  <si>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</si>
  <si>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</si>
  <si>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</si>
  <si>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</si>
  <si>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</si>
  <si>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</si>
  <si>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</si>
  <si>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</si>
  <si>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</si>
  <si>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</si>
  <si>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</si>
  <si>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</si>
  <si>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</si>
  <si>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</si>
  <si>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</si>
  <si>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</si>
  <si>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</si>
  <si>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</si>
  <si>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</si>
  <si>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</si>
  <si>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</si>
  <si>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</si>
  <si>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</si>
  <si>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</si>
  <si>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</si>
  <si>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</si>
  <si>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</si>
  <si>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</si>
  <si>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</si>
  <si>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</si>
  <si>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</si>
  <si>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</si>
  <si>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</si>
  <si>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</si>
  <si>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</si>
  <si>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</si>
  <si>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</si>
  <si>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</si>
  <si>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</si>
  <si>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</si>
  <si>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</si>
  <si>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</si>
  <si>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</si>
  <si>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</si>
  <si>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</si>
  <si>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</si>
  <si>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</si>
  <si>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</si>
  <si>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</si>
  <si>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</si>
  <si>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</si>
  <si>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</si>
  <si>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</si>
  <si>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</si>
  <si>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</si>
  <si>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</si>
  <si>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</si>
  <si>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</si>
  <si>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</si>
  <si>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</si>
  <si>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</si>
  <si>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</si>
  <si>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</si>
  <si>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</si>
  <si>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</si>
  <si>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</si>
  <si>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</si>
  <si>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</si>
  <si>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</si>
  <si>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</si>
  <si>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</si>
  <si>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</si>
  <si>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</si>
  <si>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</si>
  <si>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</si>
  <si>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</si>
  <si>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</si>
  <si>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</si>
  <si>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</si>
  <si>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</si>
  <si>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</si>
  <si>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</si>
  <si>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</si>
  <si>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</si>
  <si>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</si>
  <si>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</si>
  <si>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</si>
  <si>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</si>
  <si>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</si>
  <si>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</si>
  <si>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</si>
  <si>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</si>
  <si>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</si>
  <si>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</si>
  <si>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</si>
  <si>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</si>
  <si>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</si>
  <si>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</si>
  <si>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</si>
  <si>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</si>
  <si>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</si>
  <si>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</si>
  <si>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</si>
  <si>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</si>
  <si>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</si>
  <si>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</si>
  <si>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</si>
  <si>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</si>
  <si>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</si>
  <si>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</si>
  <si>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</si>
  <si>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</si>
  <si>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</si>
  <si>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</si>
  <si>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</si>
  <si>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</si>
  <si>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</si>
  <si>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</si>
  <si>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</si>
  <si>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</si>
  <si>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</si>
  <si>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</si>
  <si>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</si>
  <si>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</si>
  <si>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</si>
  <si>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</si>
  <si>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</si>
  <si>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</si>
  <si>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</si>
  <si>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</si>
  <si>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</si>
  <si>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</si>
  <si>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</si>
  <si>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</si>
  <si>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</si>
  <si>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</si>
  <si>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</si>
  <si>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</si>
  <si>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</si>
  <si>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</si>
  <si>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</si>
  <si>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</si>
  <si>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</si>
  <si>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</si>
  <si>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</si>
  <si>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</si>
  <si>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</si>
  <si>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</si>
  <si>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</si>
  <si>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</si>
  <si>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</si>
  <si>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</si>
  <si>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</si>
  <si>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</si>
  <si>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</si>
  <si>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</si>
  <si>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</si>
  <si>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</si>
  <si>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</si>
  <si>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</si>
  <si>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</si>
  <si>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</si>
  <si>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</si>
  <si>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</si>
  <si>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</si>
  <si>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</si>
  <si>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</si>
  <si>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</si>
  <si>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</si>
  <si>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</si>
  <si>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</si>
  <si>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</si>
  <si>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</si>
  <si>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</si>
  <si>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</si>
  <si>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</si>
  <si>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</si>
  <si>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</si>
  <si>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</si>
  <si>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</si>
  <si>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</si>
  <si>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</si>
  <si>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</si>
  <si>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</si>
  <si>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</si>
  <si>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</si>
  <si>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</si>
  <si>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</si>
  <si>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</si>
  <si>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</si>
  <si>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</si>
  <si>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</si>
  <si>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</si>
  <si>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</si>
  <si>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</si>
  <si>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</si>
  <si>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</si>
  <si>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</si>
  <si>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</si>
  <si>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</si>
  <si>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</si>
  <si>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</si>
  <si>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</si>
  <si>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</si>
  <si>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</si>
  <si>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</si>
  <si>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</si>
  <si>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</si>
  <si>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</si>
  <si>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</si>
  <si>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</si>
  <si>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</si>
  <si>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</si>
  <si>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</si>
  <si>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</si>
  <si>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</si>
  <si>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</si>
  <si>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</si>
  <si>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</si>
  <si>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</si>
  <si>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</si>
  <si>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</si>
  <si>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</si>
  <si>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</si>
  <si>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</si>
  <si>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</si>
  <si>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</si>
  <si>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</si>
  <si>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</si>
  <si>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</si>
  <si>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</si>
  <si>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</si>
  <si>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</si>
  <si>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</si>
  <si>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</si>
  <si>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</si>
  <si>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</si>
  <si>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</si>
  <si>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</si>
  <si>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</si>
  <si>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</si>
  <si>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</si>
  <si>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</si>
  <si>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</si>
  <si>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</si>
  <si>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</si>
  <si>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</si>
  <si>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</si>
  <si>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</si>
  <si>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</si>
  <si>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</si>
  <si>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</si>
  <si>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</si>
  <si>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</si>
  <si>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</si>
  <si>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</si>
  <si>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</si>
  <si>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</si>
  <si>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</si>
  <si>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</si>
  <si>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</si>
  <si>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</si>
  <si>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</si>
  <si>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</si>
  <si>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</si>
  <si>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</si>
  <si>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</si>
  <si>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</si>
  <si>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</si>
  <si>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</si>
  <si>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</si>
  <si>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</si>
  <si>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</si>
  <si>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</si>
  <si>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</si>
  <si>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</si>
  <si>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</si>
  <si>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</si>
  <si>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</si>
  <si>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</si>
  <si>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</si>
  <si>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</si>
  <si>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</si>
  <si>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</si>
  <si>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</si>
  <si>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</si>
  <si>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</si>
  <si>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</si>
  <si>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</si>
  <si>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</si>
  <si>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</si>
  <si>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</si>
  <si>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</si>
  <si>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</si>
  <si>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</si>
  <si>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</si>
  <si>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</si>
  <si>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</si>
  <si>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</si>
  <si>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</si>
  <si>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</si>
  <si>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</si>
  <si>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</si>
  <si>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</si>
  <si>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</si>
  <si>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</si>
  <si>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</si>
  <si>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</si>
  <si>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</si>
  <si>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</si>
  <si>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</si>
  <si>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</si>
  <si>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</si>
  <si>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</si>
  <si>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</si>
  <si>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</si>
  <si>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</si>
  <si>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</si>
  <si>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</si>
  <si>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</si>
  <si>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</si>
  <si>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</si>
  <si>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</si>
  <si>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</si>
  <si>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</si>
  <si>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</si>
  <si>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</si>
  <si>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</si>
  <si>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</si>
  <si>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</si>
  <si>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</si>
  <si>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</si>
  <si>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</si>
  <si>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</si>
  <si>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</si>
  <si>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</si>
  <si>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</si>
  <si>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</si>
  <si>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</si>
  <si>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</si>
  <si>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</si>
  <si>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</si>
  <si>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</si>
  <si>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</si>
  <si>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</si>
  <si>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</si>
  <si>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</si>
  <si>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</si>
  <si>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</si>
  <si>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</si>
  <si>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</si>
  <si>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</si>
  <si>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</si>
  <si>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</si>
  <si>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</si>
  <si>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</si>
  <si>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</si>
  <si>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</si>
  <si>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</si>
  <si>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</si>
  <si>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</si>
  <si>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</si>
  <si>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</si>
  <si>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</si>
  <si>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</si>
  <si>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</si>
  <si>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</si>
  <si>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</si>
  <si>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</si>
  <si>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</si>
  <si>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</si>
  <si>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</si>
  <si>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</si>
  <si>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</si>
  <si>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</si>
  <si>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</si>
  <si>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</si>
  <si>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</si>
  <si>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</si>
  <si>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</si>
  <si>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</si>
  <si>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</si>
  <si>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</si>
  <si>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</si>
  <si>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</si>
  <si>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</si>
  <si>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</si>
  <si>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</si>
  <si>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</si>
  <si>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</si>
  <si>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</si>
  <si>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</si>
  <si>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</si>
  <si>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</si>
  <si>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</si>
  <si>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</si>
  <si>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</si>
  <si>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</si>
  <si>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</si>
  <si>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</si>
  <si>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</si>
  <si>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</si>
  <si>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</si>
  <si>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</si>
  <si>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</si>
  <si>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</si>
  <si>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</si>
  <si>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</si>
  <si>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</si>
  <si>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</si>
  <si>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</si>
  <si>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</si>
  <si>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</si>
  <si>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</si>
  <si>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</si>
  <si>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</si>
  <si>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</si>
  <si>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</si>
  <si>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</si>
  <si>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</si>
  <si>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</si>
  <si>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</si>
  <si>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</si>
  <si>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</si>
  <si>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</si>
  <si>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</si>
  <si>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</si>
  <si>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</si>
  <si>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</si>
  <si>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</si>
  <si>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</si>
  <si>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</si>
  <si>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</si>
  <si>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</si>
  <si>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</si>
  <si>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</si>
  <si>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</si>
  <si>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</si>
  <si>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</si>
  <si>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</si>
  <si>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</si>
  <si>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</si>
  <si>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</si>
  <si>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</si>
  <si>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</si>
  <si>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</si>
  <si>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</si>
  <si>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</si>
  <si>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</si>
  <si>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</si>
  <si>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</si>
  <si>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</si>
  <si>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</si>
  <si>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</si>
  <si>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</si>
  <si>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</si>
  <si>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</si>
  <si>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</si>
  <si>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</si>
  <si>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</si>
  <si>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</si>
  <si>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</si>
  <si>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</si>
  <si>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</si>
  <si>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</si>
  <si>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</si>
  <si>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</si>
  <si>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</si>
  <si>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</si>
  <si>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</si>
  <si>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</si>
  <si>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</si>
  <si>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</si>
  <si>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</si>
  <si>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</si>
  <si>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</si>
  <si>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</si>
  <si>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</si>
  <si>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</si>
  <si>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</si>
  <si>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</si>
  <si>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</si>
  <si>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</si>
  <si>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</si>
  <si>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</si>
  <si>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</si>
  <si>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</si>
  <si>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</si>
  <si>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</si>
  <si>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</si>
  <si>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</si>
  <si>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</si>
  <si>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</si>
  <si>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</si>
  <si>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</si>
  <si>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</si>
  <si>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</si>
  <si>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</si>
  <si>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</si>
  <si>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</si>
  <si>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</si>
  <si>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</si>
  <si>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</si>
  <si>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</si>
  <si>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</si>
  <si>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</si>
  <si>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</si>
  <si>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</si>
  <si>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</si>
  <si>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</si>
  <si>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</si>
  <si>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</si>
  <si>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</si>
  <si>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</si>
  <si>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</si>
  <si>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</si>
  <si>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</si>
  <si>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</si>
  <si>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</si>
  <si>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</si>
  <si>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</si>
  <si>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</si>
  <si>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</si>
  <si>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</si>
  <si>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</si>
  <si>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</si>
  <si>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</si>
  <si>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</si>
  <si>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</si>
  <si>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</si>
  <si>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</si>
  <si>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</si>
  <si>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</si>
  <si>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</si>
  <si>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</si>
  <si>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</si>
  <si>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</si>
  <si>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</si>
  <si>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</si>
  <si>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</si>
  <si>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</si>
  <si>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</si>
  <si>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</si>
  <si>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</si>
  <si>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</si>
  <si>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</si>
  <si>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</si>
  <si>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</si>
  <si>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</si>
  <si>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</si>
  <si>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</si>
  <si>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</si>
  <si>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</si>
  <si>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</si>
  <si>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</si>
  <si>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</si>
  <si>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</si>
  <si>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</si>
  <si>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</si>
  <si>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</si>
  <si>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</si>
  <si>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</si>
  <si>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</si>
  <si>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</si>
  <si>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</si>
  <si>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</si>
  <si>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</si>
  <si>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</si>
  <si>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</si>
  <si>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</si>
  <si>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</si>
  <si>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</si>
  <si>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</si>
  <si>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</si>
  <si>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</si>
  <si>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</si>
  <si>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</si>
  <si>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</si>
  <si>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</si>
  <si>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</si>
  <si>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</si>
  <si>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</si>
  <si>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</si>
  <si>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</si>
  <si>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</si>
  <si>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</si>
  <si>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</si>
  <si>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</si>
  <si>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</si>
  <si>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</si>
  <si>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</si>
  <si>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</si>
  <si>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</si>
  <si>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</si>
  <si>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</si>
  <si>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</si>
  <si>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</si>
  <si>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</si>
  <si>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</si>
  <si>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</si>
  <si>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</si>
  <si>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</si>
  <si>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</si>
  <si>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</si>
  <si>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</si>
  <si>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</si>
  <si>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</si>
  <si>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</si>
  <si>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</si>
  <si>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</si>
  <si>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</si>
  <si>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</si>
  <si>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</si>
  <si>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</si>
  <si>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</si>
  <si>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</si>
  <si>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</si>
  <si>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</si>
  <si>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</si>
  <si>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</si>
  <si>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</si>
  <si>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</si>
  <si>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</si>
  <si>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</si>
  <si>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</si>
  <si>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</si>
  <si>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</si>
  <si>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</si>
  <si>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</si>
  <si>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</si>
  <si>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</si>
  <si>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</si>
  <si>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</si>
  <si>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</si>
  <si>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</si>
  <si>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</si>
  <si>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</si>
  <si>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</si>
  <si>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</si>
  <si>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</si>
  <si>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</si>
  <si>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</si>
  <si>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</si>
  <si>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</si>
  <si>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</si>
  <si>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</si>
  <si>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</si>
  <si>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</si>
  <si>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</si>
  <si>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</si>
  <si>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</si>
  <si>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</si>
  <si>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</si>
  <si>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</si>
  <si>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</si>
  <si>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</si>
  <si>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</si>
  <si>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</si>
  <si>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</si>
  <si>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</si>
  <si>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</si>
  <si>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</si>
  <si>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</si>
  <si>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</si>
  <si>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</si>
  <si>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</si>
  <si>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</si>
  <si>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</si>
  <si>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</si>
  <si>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</si>
  <si>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</si>
  <si>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</si>
  <si>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</si>
  <si>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</si>
  <si>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</si>
  <si>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</si>
  <si>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</si>
  <si>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</si>
  <si>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</si>
  <si>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</si>
  <si>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</si>
  <si>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</si>
  <si>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</si>
  <si>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</si>
  <si>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</si>
  <si>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</si>
  <si>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</si>
  <si>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</si>
  <si>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</si>
  <si>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</si>
  <si>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</si>
  <si>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</si>
  <si>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</si>
  <si>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</si>
  <si>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</si>
  <si>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</si>
  <si>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</si>
  <si>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</si>
  <si>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</si>
  <si>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</si>
  <si>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</si>
  <si>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</si>
  <si>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</si>
  <si>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</si>
  <si>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</si>
  <si>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</si>
  <si>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</si>
  <si>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</si>
  <si>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</si>
  <si>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</si>
  <si>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</si>
  <si>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</si>
  <si>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</si>
  <si>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</si>
  <si>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</si>
  <si>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</si>
  <si>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</si>
  <si>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</si>
  <si>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</si>
  <si>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</si>
  <si>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</si>
  <si>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</si>
  <si>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</si>
  <si>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</si>
  <si>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</si>
  <si>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</si>
  <si>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</si>
  <si>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</si>
  <si>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</si>
  <si>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</si>
  <si>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</si>
  <si>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</si>
  <si>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</si>
  <si>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</si>
  <si>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</si>
  <si>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</si>
  <si>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</si>
  <si>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</si>
  <si>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</si>
  <si>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</si>
  <si>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</si>
  <si>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</si>
  <si>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</si>
  <si>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</si>
  <si>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</si>
  <si>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</si>
  <si>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</si>
  <si>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</si>
  <si>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</si>
  <si>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</si>
  <si>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</si>
  <si>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</si>
  <si>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</si>
  <si>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</si>
  <si>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</si>
  <si>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</si>
  <si>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</si>
  <si>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</si>
  <si>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</si>
  <si>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</si>
  <si>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</si>
  <si>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</si>
  <si>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</si>
  <si>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</si>
  <si>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</si>
  <si>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</si>
  <si>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</si>
  <si>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</si>
  <si>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</si>
  <si>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</si>
  <si>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</si>
  <si>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</si>
  <si>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</si>
  <si>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</si>
  <si>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</si>
  <si>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</si>
  <si>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</si>
  <si>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</si>
  <si>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</si>
  <si>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</si>
  <si>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</si>
  <si>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</si>
  <si>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</si>
  <si>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</si>
  <si>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</si>
  <si>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</si>
  <si>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</si>
  <si>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</si>
  <si>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</si>
  <si>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</si>
  <si>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</si>
  <si>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</si>
  <si>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</si>
  <si>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</si>
  <si>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</si>
  <si>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</si>
  <si>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</si>
  <si>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</si>
  <si>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</si>
  <si>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</si>
  <si>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</si>
  <si>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</si>
  <si>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</si>
  <si>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</si>
  <si>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</si>
  <si>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</si>
  <si>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</si>
  <si>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</si>
  <si>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</si>
  <si>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</si>
  <si>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</si>
  <si>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</si>
  <si>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</si>
  <si>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</si>
  <si>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</si>
  <si>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</si>
  <si>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</si>
  <si>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</si>
  <si>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</si>
  <si>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</si>
  <si>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</si>
  <si>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</si>
  <si>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</si>
  <si>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</si>
  <si>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</si>
  <si>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</si>
  <si>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</si>
  <si>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</si>
  <si>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</si>
  <si>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</si>
  <si>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</si>
  <si>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</si>
  <si>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</si>
  <si>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</si>
  <si>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</si>
  <si>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</si>
  <si>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</si>
  <si>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</si>
  <si>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</si>
  <si>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</si>
  <si>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</si>
  <si>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</si>
  <si>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</si>
  <si>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</si>
  <si>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</si>
  <si>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</si>
  <si>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</si>
  <si>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</si>
  <si>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</si>
  <si>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</si>
  <si>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</si>
  <si>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</si>
  <si>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</si>
  <si>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</si>
  <si>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</si>
  <si>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</si>
  <si>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</si>
  <si>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</si>
  <si>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</si>
  <si>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</si>
  <si>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</si>
  <si>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</si>
  <si>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</si>
  <si>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</si>
  <si>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</si>
  <si>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</si>
  <si>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</si>
  <si>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</si>
  <si>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</si>
  <si>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</si>
  <si>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</si>
  <si>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</si>
  <si>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</si>
  <si>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</si>
  <si>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</si>
  <si>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</si>
  <si>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</si>
  <si>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</si>
  <si>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</si>
  <si>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</si>
  <si>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</si>
  <si>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</si>
  <si>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</si>
  <si>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</si>
  <si>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</si>
  <si>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</si>
  <si>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</si>
  <si>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</si>
  <si>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</si>
  <si>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</si>
  <si>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</si>
  <si>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</si>
  <si>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</si>
  <si>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</si>
  <si>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</si>
  <si>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</si>
  <si>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</si>
  <si>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</si>
  <si>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</si>
  <si>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</si>
  <si>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</si>
  <si>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</si>
  <si>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</si>
  <si>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</si>
  <si>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</si>
  <si>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</si>
  <si>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</si>
  <si>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</si>
  <si>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</si>
  <si>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</si>
  <si>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</si>
  <si>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</si>
  <si>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</si>
  <si>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</si>
  <si>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</si>
  <si>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</si>
  <si>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</si>
  <si>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</si>
  <si>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</si>
  <si>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</si>
  <si>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</si>
  <si>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</si>
  <si>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</si>
  <si>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</si>
  <si>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</si>
  <si>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</si>
  <si>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</si>
  <si>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</si>
  <si>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</si>
  <si>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</si>
  <si>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</si>
  <si>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</si>
  <si>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</si>
  <si>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</si>
  <si>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</si>
  <si>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</si>
  <si>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</si>
  <si>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</si>
  <si>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</si>
  <si>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</si>
  <si>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</si>
  <si>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</si>
  <si>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</si>
  <si>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</si>
  <si>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</si>
  <si>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</si>
  <si>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</si>
  <si>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</si>
  <si>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</si>
  <si>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</si>
  <si>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</si>
  <si>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</si>
  <si>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</si>
  <si>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</si>
  <si>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</si>
  <si>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</si>
  <si>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</si>
  <si>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</si>
  <si>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</si>
  <si>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</si>
  <si>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</si>
  <si>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</si>
  <si>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</si>
  <si>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</si>
  <si>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</si>
  <si>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</si>
  <si>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</si>
  <si>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</si>
  <si>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</si>
  <si>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</si>
  <si>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</si>
  <si>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</si>
  <si>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</si>
  <si>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</si>
  <si>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</si>
  <si>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</si>
  <si>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</si>
  <si>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</si>
  <si>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</si>
  <si>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</si>
  <si>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</si>
  <si>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</si>
  <si>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</si>
  <si>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</si>
  <si>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</si>
  <si>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</si>
  <si>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</si>
  <si>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</si>
  <si>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</si>
  <si>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</si>
  <si>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</si>
  <si>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</si>
  <si>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</si>
  <si>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</si>
  <si>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</si>
  <si>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</si>
  <si>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</si>
  <si>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</si>
  <si>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</si>
  <si>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</si>
  <si>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</si>
  <si>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</si>
  <si>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</si>
  <si>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</si>
  <si>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</si>
  <si>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</si>
  <si>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</si>
  <si>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</si>
  <si>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</si>
  <si>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</si>
  <si>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</si>
  <si>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</si>
  <si>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</si>
  <si>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</si>
  <si>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</si>
  <si>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</si>
  <si>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</si>
  <si>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</si>
  <si>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</si>
  <si>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</si>
  <si>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</si>
  <si>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</si>
  <si>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</si>
  <si>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</si>
  <si>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</si>
  <si>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</si>
  <si>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</si>
  <si>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</si>
  <si>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</si>
  <si>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</si>
  <si>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</si>
  <si>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</si>
  <si>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</si>
  <si>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</si>
  <si>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</si>
  <si>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</si>
  <si>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</si>
  <si>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</si>
  <si>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</si>
  <si>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</si>
  <si>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</si>
  <si>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</si>
  <si>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</si>
  <si>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</si>
  <si>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</si>
  <si>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</si>
  <si>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</si>
  <si>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</si>
  <si>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</si>
  <si>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</si>
  <si>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</si>
  <si>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</si>
  <si>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</si>
  <si>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</si>
  <si>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</si>
  <si>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</si>
  <si>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</si>
  <si>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</si>
  <si>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</si>
  <si>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</si>
  <si>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</si>
  <si>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</si>
  <si>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</si>
  <si>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</si>
  <si>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</si>
  <si>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</si>
  <si>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</si>
  <si>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</si>
  <si>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</si>
  <si>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</si>
  <si>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</si>
  <si>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</si>
  <si>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</si>
  <si>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</si>
  <si>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</si>
  <si>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</si>
  <si>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</si>
  <si>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</si>
  <si>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</si>
  <si>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</si>
  <si>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</si>
  <si>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</si>
  <si>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</si>
  <si>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</si>
  <si>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</si>
  <si>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</si>
  <si>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</si>
  <si>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</si>
  <si>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</si>
  <si>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</si>
  <si>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</si>
  <si>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</si>
  <si>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</si>
  <si>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</si>
  <si>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</si>
  <si>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</si>
  <si>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</si>
  <si>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</si>
  <si>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</si>
  <si>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</si>
  <si>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</si>
  <si>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</si>
  <si>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</si>
  <si>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</si>
  <si>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</si>
  <si>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</si>
  <si>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</si>
  <si>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</si>
  <si>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</si>
  <si>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</si>
  <si>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</si>
  <si>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</si>
  <si>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</si>
  <si>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</si>
  <si>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</si>
  <si>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</si>
  <si>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</si>
  <si>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</si>
  <si>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</si>
  <si>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</si>
  <si>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</si>
  <si>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</si>
  <si>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</si>
  <si>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</si>
  <si>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</si>
  <si>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</si>
  <si>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</si>
  <si>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</si>
  <si>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</si>
  <si>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</si>
  <si>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</si>
  <si>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</si>
  <si>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</si>
  <si>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</si>
  <si>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</si>
  <si>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</si>
  <si>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</si>
  <si>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</si>
  <si>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</si>
  <si>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</si>
  <si>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</si>
  <si>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</si>
  <si>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</si>
  <si>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</si>
  <si>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</si>
  <si>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</si>
  <si>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</si>
  <si>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</si>
  <si>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</si>
  <si>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</si>
  <si>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</si>
  <si>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</si>
  <si>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</si>
  <si>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</si>
  <si>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</si>
  <si>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</si>
  <si>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</si>
  <si>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</si>
  <si>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</si>
  <si>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</si>
  <si>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</si>
  <si>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</si>
  <si>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</si>
  <si>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</si>
  <si>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</si>
  <si>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</si>
  <si>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</si>
  <si>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</si>
  <si>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</si>
  <si>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</si>
  <si>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</si>
  <si>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</si>
  <si>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</si>
  <si>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</si>
  <si>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</si>
  <si>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</si>
  <si>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</si>
  <si>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</si>
  <si>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</si>
  <si>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</si>
  <si>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</si>
  <si>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</si>
  <si>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</si>
  <si>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</si>
  <si>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</si>
  <si>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</si>
  <si>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</si>
  <si>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</si>
  <si>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</si>
  <si>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</si>
  <si>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</si>
  <si>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</si>
  <si>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</si>
  <si>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</si>
  <si>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</si>
  <si>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</si>
  <si>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</si>
  <si>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</si>
  <si>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</si>
  <si>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</si>
  <si>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</si>
  <si>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</si>
  <si>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</si>
  <si>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</si>
  <si>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</si>
  <si>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</si>
  <si>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</si>
  <si>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</si>
  <si>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</si>
  <si>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</si>
  <si>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</si>
  <si>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</si>
  <si>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</si>
  <si>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</si>
  <si>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</si>
  <si>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</si>
  <si>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</si>
  <si>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</si>
  <si>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</si>
  <si>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</si>
  <si>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</si>
  <si>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</si>
  <si>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</si>
  <si>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</si>
  <si>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</si>
  <si>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</si>
  <si>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</si>
  <si>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</si>
  <si>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</si>
  <si>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</si>
  <si>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</si>
  <si>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</si>
  <si>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</si>
  <si>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</si>
  <si>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</si>
  <si>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</si>
  <si>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</si>
  <si>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</si>
  <si>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</si>
  <si>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</si>
  <si>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</si>
  <si>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</si>
  <si>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</si>
  <si>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</si>
  <si>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</si>
  <si>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</si>
  <si>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</si>
  <si>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</si>
  <si>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</si>
  <si>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</si>
  <si>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</si>
  <si>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</si>
  <si>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</si>
  <si>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</si>
  <si>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</si>
  <si>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</si>
  <si>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</si>
  <si>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</si>
  <si>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</si>
  <si>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</si>
  <si>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</si>
  <si>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</si>
  <si>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</si>
  <si>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</si>
  <si>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</si>
  <si>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</si>
  <si>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</si>
  <si>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</si>
  <si>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</si>
  <si>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</si>
  <si>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</si>
  <si>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</si>
  <si>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</si>
  <si>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</si>
  <si>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</si>
  <si>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</si>
  <si>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</si>
  <si>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</si>
  <si>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</si>
  <si>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</si>
  <si>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</si>
  <si>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</si>
  <si>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</si>
  <si>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</si>
  <si>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</si>
  <si>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</si>
  <si>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</si>
  <si>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</si>
  <si>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</si>
  <si>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</si>
  <si>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</si>
  <si>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</si>
  <si>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</si>
  <si>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</si>
  <si>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</si>
  <si>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</si>
  <si>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</si>
  <si>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</si>
  <si>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</si>
  <si>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</si>
  <si>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</si>
  <si>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</si>
  <si>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</si>
  <si>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</si>
  <si>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</si>
  <si>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</si>
  <si>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</si>
  <si>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</si>
  <si>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</si>
  <si>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</si>
  <si>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</si>
  <si>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</si>
  <si>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</si>
  <si>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</si>
  <si>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</si>
  <si>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</si>
  <si>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</si>
  <si>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</si>
  <si>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</si>
  <si>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</si>
  <si>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</si>
  <si>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</si>
  <si>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</si>
  <si>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</si>
  <si>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</si>
  <si>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</si>
  <si>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</si>
  <si>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</si>
  <si>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</si>
  <si>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</si>
  <si>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</si>
  <si>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</si>
  <si>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</si>
  <si>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</si>
  <si>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</si>
  <si>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</si>
  <si>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</si>
  <si>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</si>
  <si>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</si>
  <si>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</si>
  <si>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</si>
  <si>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</si>
  <si>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</si>
  <si>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</si>
  <si>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</si>
  <si>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</si>
  <si>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</si>
  <si>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</si>
  <si>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</si>
  <si>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</si>
  <si>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</si>
  <si>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</si>
  <si>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</si>
  <si>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</si>
  <si>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</si>
  <si>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</si>
  <si>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</si>
  <si>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</si>
  <si>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</si>
  <si>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</si>
  <si>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</si>
  <si>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</si>
  <si>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</si>
  <si>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</si>
  <si>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</si>
  <si>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</si>
  <si>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</si>
  <si>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</si>
  <si>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</si>
  <si>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</si>
  <si>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</si>
  <si>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</si>
  <si>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</si>
  <si>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</si>
  <si>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</si>
  <si>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</si>
  <si>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</si>
  <si>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</si>
  <si>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</si>
  <si>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</si>
  <si>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</si>
  <si>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</si>
  <si>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</si>
  <si>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</si>
  <si>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</si>
  <si>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</si>
  <si>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</si>
  <si>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</si>
  <si>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</si>
  <si>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</si>
  <si>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</si>
  <si>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</si>
  <si>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</si>
  <si>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</si>
  <si>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</si>
  <si>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</si>
  <si>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</si>
  <si>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</si>
  <si>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</si>
  <si>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</si>
  <si>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</si>
  <si>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</si>
  <si>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</si>
  <si>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</si>
  <si>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</si>
  <si>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</si>
  <si>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</si>
  <si>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</si>
  <si>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</si>
  <si>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</si>
  <si>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</si>
  <si>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</si>
  <si>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</si>
  <si>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</si>
  <si>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</si>
  <si>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</si>
  <si>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</si>
  <si>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</si>
  <si>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</si>
  <si>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</si>
  <si>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</si>
  <si>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</si>
  <si>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</si>
  <si>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</si>
  <si>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</si>
  <si>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</si>
  <si>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</si>
  <si>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</si>
  <si>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</si>
  <si>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</si>
  <si>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</si>
  <si>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</si>
  <si>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</si>
  <si>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</si>
  <si>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</si>
  <si>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</si>
  <si>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</si>
  <si>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</si>
  <si>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</si>
  <si>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</si>
  <si>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</si>
  <si>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</si>
  <si>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</si>
  <si>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</si>
  <si>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</si>
  <si>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</si>
  <si>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</si>
  <si>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</si>
  <si>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</si>
  <si>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</si>
  <si>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</si>
  <si>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</si>
  <si>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</si>
  <si>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</si>
  <si>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</si>
  <si>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</si>
  <si>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</si>
  <si>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</si>
  <si>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</si>
  <si>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</si>
  <si>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</si>
  <si>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</si>
  <si>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</si>
  <si>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</si>
  <si>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</si>
  <si>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</si>
  <si>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</si>
  <si>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</si>
  <si>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</si>
  <si>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</si>
  <si>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</si>
  <si>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</si>
  <si>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</si>
  <si>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</si>
  <si>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</si>
  <si>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</si>
  <si>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</si>
  <si>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</si>
  <si>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</si>
  <si>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</si>
  <si>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</si>
  <si>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</si>
  <si>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</si>
  <si>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</si>
  <si>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</si>
  <si>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</si>
  <si>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</si>
  <si>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</si>
  <si>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</si>
  <si>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</si>
  <si>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</si>
  <si>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</si>
  <si>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</si>
  <si>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</si>
  <si>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</si>
  <si>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</si>
  <si>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</si>
  <si>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</si>
  <si>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</si>
  <si>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</si>
  <si>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</si>
  <si>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</si>
  <si>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</si>
  <si>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</si>
  <si>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</si>
  <si>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</si>
  <si>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</si>
  <si>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</si>
  <si>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</si>
  <si>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</si>
  <si>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</si>
  <si>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</si>
  <si>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</si>
  <si>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</si>
  <si>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</si>
  <si>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</si>
  <si>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</si>
  <si>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</si>
  <si>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</si>
  <si>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</si>
  <si>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</si>
  <si>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</si>
  <si>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</si>
  <si>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</si>
  <si>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</si>
  <si>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</si>
  <si>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</si>
  <si>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</si>
  <si>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</si>
  <si>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</si>
  <si>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</si>
  <si>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</si>
  <si>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</si>
  <si>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</si>
  <si>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</si>
  <si>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</si>
  <si>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</si>
  <si>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</si>
  <si>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</si>
  <si>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</si>
  <si>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</si>
  <si>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</si>
  <si>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</si>
  <si>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</si>
  <si>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</si>
  <si>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</si>
  <si>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</si>
  <si>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</si>
  <si>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</si>
  <si>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</si>
  <si>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</si>
  <si>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</si>
  <si>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</si>
  <si>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</si>
  <si>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</si>
  <si>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</si>
  <si>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</si>
  <si>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</si>
  <si>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</si>
  <si>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</si>
  <si>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</si>
  <si>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</si>
  <si>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</si>
  <si>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</si>
  <si>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</si>
  <si>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</si>
  <si>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</si>
  <si>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</si>
  <si>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</si>
  <si>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</si>
  <si>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</si>
  <si>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</si>
  <si>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</si>
  <si>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</si>
  <si>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</si>
  <si>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</si>
  <si>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</si>
  <si>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</si>
  <si>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</si>
  <si>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</si>
  <si>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</si>
  <si>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</si>
  <si>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</si>
  <si>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</si>
  <si>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</si>
  <si>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</si>
  <si>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</si>
  <si>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</si>
  <si>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</si>
  <si>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</si>
  <si>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</si>
  <si>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</si>
  <si>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</si>
  <si>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</si>
  <si>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</si>
  <si>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</si>
  <si>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</si>
  <si>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</si>
  <si>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</si>
  <si>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</si>
  <si>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</si>
  <si>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</si>
  <si>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</si>
  <si>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</si>
  <si>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</si>
  <si>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</si>
  <si>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</si>
  <si>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</si>
  <si>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</si>
  <si>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</si>
  <si>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</si>
  <si>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</si>
  <si>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</si>
  <si>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</si>
  <si>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</si>
  <si>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</si>
  <si>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</si>
  <si>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</si>
  <si>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</si>
  <si>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</si>
  <si>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</si>
  <si>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</si>
  <si>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</si>
  <si>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</si>
  <si>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</si>
  <si>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</si>
  <si>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</si>
  <si>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</si>
  <si>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</si>
  <si>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</si>
  <si>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</si>
  <si>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</si>
  <si>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</si>
  <si>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</si>
  <si>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</si>
  <si>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</si>
  <si>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</si>
  <si>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</si>
  <si>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</si>
  <si>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</si>
  <si>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</si>
  <si>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</si>
  <si>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</si>
  <si>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</si>
  <si>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</si>
  <si>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</si>
  <si>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</si>
  <si>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</si>
  <si>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</si>
  <si>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</si>
  <si>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</si>
  <si>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</si>
  <si>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</si>
  <si>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</si>
  <si>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</si>
  <si>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</si>
  <si>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</si>
  <si>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</si>
  <si>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</si>
  <si>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</si>
  <si>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</si>
  <si>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</si>
  <si>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</si>
  <si>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</si>
  <si>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</si>
  <si>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</si>
  <si>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</si>
  <si>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</si>
  <si>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</si>
  <si>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</si>
  <si>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</si>
  <si>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</si>
  <si>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</si>
  <si>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</si>
  <si>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</si>
  <si>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</si>
  <si>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</si>
  <si>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</si>
  <si>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</si>
  <si>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</si>
  <si>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</si>
  <si>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</si>
  <si>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</si>
  <si>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</si>
  <si>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</si>
  <si>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</si>
  <si>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</si>
  <si>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</si>
  <si>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</si>
  <si>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</si>
  <si>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</si>
  <si>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</si>
  <si>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</si>
  <si>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</si>
  <si>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</si>
  <si>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</si>
  <si>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</si>
  <si>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</si>
  <si>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</si>
  <si>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</si>
  <si>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</si>
  <si>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</si>
  <si>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</si>
  <si>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</si>
  <si>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</si>
  <si>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</si>
  <si>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</si>
  <si>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</si>
  <si>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</si>
  <si>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</si>
  <si>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</si>
  <si>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</si>
  <si>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</si>
  <si>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</si>
  <si>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</si>
  <si>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</si>
  <si>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</si>
  <si>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</si>
  <si>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</si>
  <si>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</si>
  <si>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</si>
  <si>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</si>
  <si>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</si>
  <si>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</si>
  <si>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</si>
  <si>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</si>
  <si>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</si>
  <si>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</si>
  <si>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</si>
  <si>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</si>
  <si>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</si>
  <si>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</si>
  <si>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</si>
  <si>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</si>
  <si>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</si>
  <si>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</si>
  <si>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</si>
  <si>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</si>
  <si>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</si>
  <si>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</si>
  <si>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</si>
  <si>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</si>
  <si>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</si>
  <si>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</si>
  <si>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</si>
  <si>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</si>
  <si>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</si>
  <si>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</si>
  <si>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</si>
  <si>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</si>
  <si>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</si>
  <si>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</si>
  <si>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</si>
  <si>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</si>
  <si>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</si>
  <si>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</si>
  <si>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</si>
  <si>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</si>
  <si>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</si>
  <si>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</si>
  <si>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</si>
  <si>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</si>
  <si>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</si>
  <si>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</si>
  <si>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</si>
  <si>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</si>
  <si>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</si>
  <si>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</si>
  <si>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</si>
  <si>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</si>
  <si>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</si>
  <si>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</si>
  <si>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</si>
  <si>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</si>
  <si>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</si>
  <si>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</si>
  <si>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</si>
  <si>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</si>
  <si>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</si>
  <si>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</si>
  <si>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</si>
  <si>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</si>
  <si>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</si>
  <si>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</si>
  <si>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</si>
  <si>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</si>
  <si>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</si>
  <si>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</si>
  <si>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</si>
  <si>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</si>
  <si>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</si>
  <si>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</si>
  <si>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</si>
  <si>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</si>
  <si>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</si>
  <si>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</si>
  <si>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</si>
  <si>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</si>
  <si>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</si>
  <si>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</si>
  <si>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</si>
  <si>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</si>
  <si>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</si>
  <si>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</si>
  <si>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</si>
  <si>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</si>
  <si>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</si>
  <si>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</si>
  <si>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</si>
  <si>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</si>
  <si>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</si>
  <si>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</si>
  <si>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</si>
  <si>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</si>
  <si>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</si>
  <si>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</si>
  <si>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</si>
  <si>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</si>
  <si>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</si>
  <si>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</si>
  <si>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</si>
  <si>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</si>
  <si>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</si>
  <si>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</si>
  <si>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</si>
  <si>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</si>
  <si>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</si>
  <si>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</si>
  <si>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</si>
  <si>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</si>
  <si>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</si>
  <si>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</si>
  <si>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</si>
  <si>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</si>
  <si>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</si>
  <si>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</si>
  <si>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</si>
  <si>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</si>
  <si>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</si>
  <si>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</si>
  <si>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</si>
  <si>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</si>
  <si>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</si>
  <si>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</si>
  <si>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</si>
  <si>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</si>
  <si>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</si>
  <si>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</si>
  <si>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</si>
  <si>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</si>
  <si>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</si>
  <si>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</si>
  <si>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</si>
  <si>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</si>
  <si>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</si>
  <si>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</si>
  <si>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</si>
  <si>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</si>
  <si>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</si>
  <si>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</si>
  <si>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</si>
  <si>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</si>
  <si>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</si>
  <si>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</si>
  <si>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</si>
  <si>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</si>
  <si>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</si>
  <si>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</si>
  <si>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</si>
  <si>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</si>
  <si>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</si>
  <si>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</si>
  <si>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</si>
  <si>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</si>
  <si>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</si>
  <si>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</si>
  <si>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</si>
  <si>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</si>
  <si>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</si>
  <si>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</si>
  <si>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</si>
  <si>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</si>
  <si>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</si>
  <si>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</si>
  <si>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</si>
  <si>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</si>
  <si>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</si>
  <si>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</si>
  <si>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</si>
  <si>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</si>
  <si>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</si>
  <si>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</si>
  <si>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</si>
  <si>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</si>
  <si>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</si>
  <si>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</si>
  <si>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</si>
  <si>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</si>
  <si>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</si>
  <si>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</si>
  <si>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</si>
  <si>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</si>
  <si>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</si>
  <si>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</si>
  <si>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</si>
  <si>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</si>
  <si>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</si>
  <si>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</si>
  <si>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</si>
  <si>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</si>
  <si>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</si>
  <si>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</si>
  <si>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</si>
  <si>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</si>
  <si>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</si>
  <si>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</si>
  <si>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</si>
  <si>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</si>
  <si>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</si>
  <si>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</si>
  <si>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</si>
  <si>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</si>
  <si>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</si>
  <si>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</si>
  <si>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</si>
  <si>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</si>
  <si>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</si>
  <si>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</si>
  <si>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</si>
  <si>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</si>
  <si>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</si>
  <si>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</si>
  <si>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</si>
  <si>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</si>
  <si>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</si>
  <si>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</si>
  <si>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</si>
  <si>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</si>
  <si>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</si>
  <si>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</si>
  <si>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</si>
  <si>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</si>
  <si>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</si>
  <si>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</si>
  <si>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</si>
  <si>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</si>
  <si>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</si>
  <si>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</si>
  <si>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</si>
  <si>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</si>
  <si>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</si>
  <si>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</si>
  <si>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</si>
  <si>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</si>
  <si>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</si>
  <si>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</si>
  <si>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</si>
  <si>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</si>
  <si>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</si>
  <si>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</si>
  <si>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</si>
  <si>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</si>
  <si>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</si>
  <si>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</si>
  <si>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</si>
  <si>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</si>
  <si>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</si>
  <si>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</si>
  <si>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</si>
  <si>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</si>
  <si>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</si>
  <si>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</si>
  <si>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</si>
  <si>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</si>
  <si>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</si>
  <si>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</si>
  <si>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</si>
  <si>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</si>
  <si>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</si>
  <si>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</si>
  <si>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</si>
  <si>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</si>
  <si>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</si>
  <si>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</si>
  <si>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</si>
  <si>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</si>
  <si>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</si>
  <si>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</si>
  <si>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</si>
  <si>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</si>
  <si>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</si>
  <si>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</si>
  <si>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</si>
  <si>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</si>
  <si>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</si>
  <si>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</si>
  <si>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</si>
  <si>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</si>
  <si>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</si>
  <si>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</si>
  <si>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</si>
  <si>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</si>
  <si>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</si>
  <si>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</si>
  <si>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</si>
  <si>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</si>
  <si>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</si>
  <si>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</si>
  <si>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</si>
  <si>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</si>
  <si>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</si>
  <si>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</si>
  <si>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</si>
  <si>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</si>
  <si>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</si>
  <si>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</si>
  <si>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</si>
  <si>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</si>
  <si>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</si>
  <si>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</si>
  <si>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</si>
  <si>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</si>
  <si>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</si>
  <si>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</si>
  <si>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</si>
  <si>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</si>
  <si>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</si>
  <si>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</si>
  <si>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</si>
  <si>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</si>
  <si>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</si>
  <si>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</si>
  <si>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</si>
  <si>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</si>
  <si>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</si>
  <si>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</si>
  <si>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</si>
  <si>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</si>
  <si>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</si>
  <si>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</si>
  <si>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</si>
  <si>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</si>
  <si>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</si>
  <si>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</si>
  <si>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</si>
  <si>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</si>
  <si>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</si>
  <si>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</si>
  <si>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</si>
  <si>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</si>
  <si>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</si>
  <si>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</si>
  <si>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</si>
  <si>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</si>
  <si>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</si>
  <si>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</si>
  <si>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</si>
  <si>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</si>
  <si>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</si>
  <si>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</si>
  <si>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</si>
  <si>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</si>
  <si>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</si>
  <si>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</si>
  <si>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</si>
  <si>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</si>
  <si>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</si>
  <si>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</si>
  <si>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</si>
  <si>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</si>
  <si>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</si>
  <si>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</si>
  <si>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</si>
  <si>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</si>
  <si>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</si>
  <si>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</si>
  <si>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</si>
  <si>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</si>
  <si>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</si>
  <si>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</si>
  <si>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</si>
  <si>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</si>
  <si>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</si>
  <si>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</si>
  <si>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</si>
  <si>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</si>
  <si>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</si>
  <si>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</si>
  <si>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</si>
  <si>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</si>
  <si>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</si>
  <si>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</si>
  <si>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</si>
  <si>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</si>
  <si>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</si>
  <si>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</si>
  <si>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</si>
  <si>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</si>
  <si>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</si>
  <si>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</si>
  <si>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</si>
  <si>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</si>
  <si>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</si>
  <si>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</si>
  <si>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</si>
  <si>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</si>
  <si>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</si>
  <si>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</si>
  <si>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</si>
  <si>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</si>
  <si>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</si>
  <si>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</si>
  <si>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</si>
  <si>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</si>
  <si>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</si>
  <si>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</si>
  <si>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</si>
  <si>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</si>
  <si>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</si>
  <si>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</si>
  <si>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</si>
  <si>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</si>
  <si>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</si>
  <si>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</si>
  <si>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</si>
  <si>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</si>
  <si>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</si>
  <si>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</si>
  <si>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</si>
  <si>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</si>
  <si>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</si>
  <si>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</si>
  <si>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</si>
  <si>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</si>
  <si>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</si>
  <si>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</si>
  <si>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</si>
  <si>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</si>
  <si>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</si>
  <si>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</si>
  <si>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</si>
  <si>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</si>
  <si>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</si>
  <si>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</si>
  <si>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</si>
  <si>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</si>
  <si>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</si>
  <si>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</si>
  <si>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</si>
  <si>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</si>
  <si>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</si>
  <si>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</si>
  <si>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</si>
  <si>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</si>
  <si>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</si>
  <si>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</si>
  <si>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</si>
  <si>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</si>
  <si>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</si>
  <si>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</si>
  <si>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</si>
  <si>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</si>
  <si>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</si>
  <si>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</si>
  <si>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</si>
  <si>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</si>
  <si>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</si>
  <si>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</si>
  <si>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</si>
  <si>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</si>
  <si>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</si>
  <si>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</si>
  <si>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</si>
  <si>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</si>
  <si>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</si>
  <si>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</si>
  <si>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</si>
  <si>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</si>
  <si>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</si>
  <si>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</si>
  <si>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</si>
  <si>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</si>
  <si>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</si>
  <si>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</si>
  <si>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</si>
  <si>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</si>
  <si>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</si>
  <si>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</si>
  <si>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</si>
  <si>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</si>
  <si>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</si>
  <si>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</si>
  <si>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</si>
  <si>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</si>
  <si>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</si>
  <si>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</si>
  <si>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</si>
  <si>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</si>
  <si>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</si>
  <si>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</si>
  <si>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</si>
  <si>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</si>
  <si>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</si>
  <si>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</si>
  <si>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</si>
  <si>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</si>
  <si>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</si>
  <si>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</si>
  <si>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</si>
  <si>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</si>
  <si>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</si>
  <si>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</si>
  <si>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</si>
  <si>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</si>
  <si>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</si>
  <si>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</si>
  <si>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</si>
  <si>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</si>
  <si>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</si>
  <si>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</si>
  <si>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</si>
  <si>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</si>
  <si>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</si>
  <si>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</si>
  <si>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</si>
  <si>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</si>
  <si>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</si>
  <si>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</si>
  <si>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</si>
  <si>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</si>
  <si>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</si>
  <si>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</si>
  <si>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</si>
  <si>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</si>
  <si>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</si>
  <si>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</si>
  <si>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</si>
  <si>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</si>
  <si>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</si>
  <si>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</si>
  <si>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</si>
  <si>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</si>
  <si>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</si>
  <si>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</si>
  <si>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</si>
  <si>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</si>
  <si>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</si>
  <si>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</si>
  <si>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</si>
  <si>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</si>
  <si>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</si>
  <si>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</si>
  <si>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</si>
  <si>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</si>
  <si>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</si>
  <si>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</si>
  <si>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</si>
  <si>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</si>
  <si>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</si>
  <si>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</si>
  <si>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</si>
  <si>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</si>
  <si>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</si>
  <si>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</si>
  <si>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</si>
  <si>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</si>
  <si>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</si>
  <si>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</si>
  <si>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</si>
  <si>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</si>
  <si>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</si>
  <si>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</si>
  <si>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</si>
  <si>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</si>
  <si>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</si>
  <si>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</si>
  <si>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</si>
  <si>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</si>
  <si>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</si>
  <si>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</si>
  <si>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</si>
  <si>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</si>
  <si>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</si>
  <si>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</si>
  <si>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</si>
  <si>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</si>
  <si>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</si>
  <si>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</si>
  <si>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</si>
  <si>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</si>
  <si>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</si>
  <si>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</si>
  <si>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</si>
  <si>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</si>
  <si>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</si>
  <si>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</si>
  <si>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</si>
  <si>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</si>
  <si>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</si>
  <si>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</si>
  <si>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</si>
  <si>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</si>
  <si>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</si>
  <si>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</si>
  <si>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</si>
  <si>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</si>
  <si>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</si>
  <si>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</si>
  <si>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</si>
  <si>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</si>
  <si>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</si>
  <si>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</si>
  <si>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</si>
  <si>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</si>
  <si>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</si>
  <si>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</si>
  <si>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</si>
  <si>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</si>
  <si>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</si>
  <si>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</si>
  <si>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</si>
  <si>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</si>
  <si>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</si>
  <si>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</si>
  <si>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</si>
  <si>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</si>
  <si>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</si>
  <si>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</si>
  <si>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</si>
  <si>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</si>
  <si>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</si>
  <si>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</si>
  <si>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</si>
  <si>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</si>
  <si>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</si>
  <si>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</si>
  <si>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</si>
  <si>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</si>
  <si>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</si>
  <si>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</si>
  <si>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</si>
  <si>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</si>
  <si>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</si>
  <si>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</si>
  <si>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</si>
  <si>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</si>
  <si>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</si>
  <si>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</si>
  <si>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</si>
  <si>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</si>
  <si>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</si>
  <si>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</si>
  <si>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</si>
  <si>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</si>
  <si>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</si>
  <si>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</si>
  <si>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</si>
  <si>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</si>
  <si>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</si>
  <si>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</si>
  <si>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</si>
  <si>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</si>
  <si>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</si>
  <si>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</si>
  <si>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</si>
  <si>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</si>
  <si>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</si>
  <si>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</si>
  <si>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</si>
  <si>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</si>
  <si>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</si>
  <si>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</si>
  <si>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</si>
  <si>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</si>
  <si>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</si>
  <si>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</si>
  <si>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</si>
  <si>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</si>
  <si>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</si>
  <si>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</si>
  <si>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</si>
  <si>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</si>
  <si>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</si>
  <si>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</si>
  <si>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</si>
  <si>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</si>
  <si>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</si>
  <si>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</si>
  <si>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</si>
  <si>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</si>
  <si>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</si>
  <si>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</si>
  <si>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</si>
  <si>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</si>
  <si>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</si>
  <si>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</si>
  <si>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</si>
  <si>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</si>
  <si>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</si>
  <si>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</si>
  <si>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</si>
  <si>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</si>
  <si>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</si>
  <si>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</si>
  <si>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</si>
  <si>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</si>
  <si>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</si>
  <si>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</si>
  <si>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</si>
  <si>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</si>
  <si>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</si>
  <si>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</si>
  <si>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</si>
  <si>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</si>
  <si>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</si>
  <si>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</si>
  <si>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</si>
  <si>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</si>
  <si>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</si>
  <si>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</si>
  <si>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</si>
  <si>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</si>
  <si>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</si>
  <si>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</si>
  <si>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</si>
  <si>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</si>
  <si>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</si>
  <si>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</si>
  <si>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</si>
  <si>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</si>
  <si>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</si>
  <si>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</si>
  <si>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</si>
  <si>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</si>
  <si>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</si>
  <si>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</si>
  <si>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</si>
  <si>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</si>
  <si>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</si>
  <si>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</si>
  <si>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</si>
  <si>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</si>
  <si>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</si>
  <si>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</si>
  <si>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</si>
  <si>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</si>
  <si>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</si>
  <si>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</si>
  <si>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</si>
  <si>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</si>
  <si>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</si>
  <si>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</si>
  <si>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</si>
  <si>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</si>
  <si>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</si>
  <si>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</si>
  <si>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</si>
  <si>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</si>
  <si>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</si>
  <si>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</si>
  <si>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</si>
  <si>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</si>
  <si>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</si>
  <si>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</si>
  <si>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</si>
  <si>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</si>
  <si>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</si>
  <si>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</si>
  <si>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</si>
  <si>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</si>
  <si>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</si>
  <si>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</si>
  <si>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</si>
  <si>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</si>
  <si>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</si>
  <si>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</si>
  <si>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</si>
  <si>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</si>
  <si>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</si>
  <si>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</si>
  <si>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</si>
  <si>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</si>
  <si>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</si>
  <si>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</si>
  <si>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</si>
  <si>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</si>
  <si>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</si>
  <si>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</si>
  <si>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</si>
  <si>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</si>
  <si>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</si>
  <si>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</si>
  <si>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</si>
  <si>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</si>
  <si>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</si>
  <si>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</si>
  <si>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</si>
  <si>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</si>
  <si>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</si>
  <si>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</si>
  <si>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</si>
  <si>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</si>
  <si>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</si>
  <si>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</si>
  <si>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</si>
  <si>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</si>
  <si>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</si>
  <si>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</si>
  <si>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</si>
  <si>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</si>
  <si>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</si>
  <si>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</si>
  <si>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</si>
  <si>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</si>
  <si>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</si>
  <si>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</si>
  <si>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</si>
  <si>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</si>
  <si>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</si>
  <si>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</si>
  <si>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</si>
  <si>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</si>
  <si>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</si>
  <si>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</si>
  <si>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</si>
  <si>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</si>
  <si>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</si>
  <si>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</si>
  <si>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</si>
  <si>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</si>
  <si>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</si>
  <si>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</si>
  <si>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</si>
  <si>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</si>
  <si>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</si>
  <si>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</si>
  <si>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</si>
  <si>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</si>
  <si>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</si>
  <si>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</si>
  <si>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</si>
  <si>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</si>
  <si>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</si>
  <si>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</si>
  <si>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</si>
  <si>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</si>
  <si>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</si>
  <si>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</si>
  <si>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</si>
  <si>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</si>
  <si>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</si>
  <si>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</si>
  <si>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</si>
  <si>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</si>
  <si>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</si>
  <si>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</si>
  <si>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</si>
  <si>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</si>
  <si>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</si>
  <si>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</si>
  <si>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</si>
  <si>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</si>
  <si>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</si>
  <si>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</si>
  <si>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</si>
  <si>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</si>
  <si>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</si>
  <si>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</si>
  <si>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</si>
  <si>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</si>
  <si>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</si>
  <si>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</si>
  <si>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</si>
  <si>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</si>
  <si>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</si>
  <si>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</si>
  <si>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</si>
  <si>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</si>
  <si>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</si>
  <si>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</si>
  <si>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</si>
  <si>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</si>
  <si>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</si>
  <si>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</si>
  <si>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</si>
  <si>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</si>
  <si>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</si>
  <si>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</si>
  <si>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</si>
  <si>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</si>
  <si>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</si>
  <si>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</si>
  <si>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</si>
  <si>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</si>
  <si>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</si>
  <si>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</si>
  <si>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</si>
  <si>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</si>
  <si>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</si>
  <si>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</si>
  <si>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</si>
  <si>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</si>
  <si>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</si>
  <si>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</si>
  <si>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</si>
  <si>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</si>
  <si>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</si>
  <si>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</si>
  <si>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</si>
  <si>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</si>
  <si>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</si>
  <si>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</si>
  <si>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</si>
  <si>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</si>
  <si>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</si>
  <si>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</si>
  <si>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</si>
  <si>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</si>
  <si>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</si>
  <si>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</si>
  <si>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</si>
  <si>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</si>
  <si>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</si>
  <si>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</si>
  <si>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</si>
  <si>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</si>
  <si>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</si>
  <si>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</si>
  <si>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</si>
  <si>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</si>
  <si>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</si>
  <si>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</si>
  <si>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</si>
  <si>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</si>
  <si>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</si>
  <si>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</si>
  <si>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</si>
  <si>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</si>
  <si>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</si>
  <si>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</si>
  <si>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</si>
  <si>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</si>
  <si>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</si>
  <si>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</si>
  <si>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</si>
  <si>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</si>
  <si>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</si>
  <si>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</si>
  <si>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</si>
  <si>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</si>
  <si>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</si>
  <si>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</si>
  <si>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</si>
  <si>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</si>
  <si>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</si>
  <si>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</si>
  <si>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</si>
  <si>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</si>
  <si>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</si>
  <si>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</si>
  <si>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</si>
  <si>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</si>
  <si>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</si>
  <si>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</si>
  <si>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</si>
  <si>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</si>
  <si>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</si>
  <si>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</si>
  <si>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</si>
  <si>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</si>
  <si>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</si>
  <si>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</si>
  <si>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</si>
  <si>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</si>
  <si>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</si>
  <si>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</si>
  <si>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</si>
  <si>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</si>
  <si>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</si>
  <si>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</si>
  <si>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</si>
  <si>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</si>
  <si>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</si>
  <si>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</si>
  <si>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</si>
  <si>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</si>
  <si>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</si>
  <si>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</si>
  <si>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</si>
  <si>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</si>
  <si>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</si>
  <si>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</si>
  <si>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</si>
  <si>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</si>
  <si>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</si>
  <si>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</si>
  <si>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</si>
  <si>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</si>
  <si>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</si>
  <si>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</si>
  <si>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</si>
  <si>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</si>
  <si>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</si>
  <si>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</si>
  <si>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</si>
  <si>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</si>
  <si>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</si>
  <si>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</si>
  <si>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</si>
  <si>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</si>
  <si>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</si>
  <si>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</si>
  <si>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</si>
  <si>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</si>
  <si>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</si>
  <si>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</si>
  <si>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</si>
  <si>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</si>
  <si>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</si>
  <si>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</si>
  <si>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</si>
  <si>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</si>
  <si>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</si>
  <si>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</si>
  <si>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</si>
  <si>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</si>
  <si>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</si>
  <si>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</si>
  <si>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</si>
  <si>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</si>
  <si>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</si>
  <si>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</si>
  <si>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</si>
  <si>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</si>
  <si>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</si>
  <si>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</si>
  <si>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</si>
  <si>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</si>
  <si>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</si>
  <si>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</si>
  <si>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</si>
  <si>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</si>
  <si>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</si>
  <si>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</si>
  <si>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</si>
  <si>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</si>
  <si>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</si>
  <si>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</si>
  <si>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</si>
  <si>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</si>
  <si>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</si>
  <si>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</si>
  <si>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</si>
  <si>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</si>
  <si>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</si>
  <si>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</si>
  <si>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</si>
  <si>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</si>
  <si>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</si>
  <si>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</si>
  <si>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</si>
  <si>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</si>
  <si>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</si>
  <si>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</si>
  <si>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</si>
  <si>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</si>
  <si>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</si>
  <si>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</si>
  <si>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</si>
  <si>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</si>
  <si>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</si>
  <si>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</si>
  <si>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</si>
  <si>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</si>
  <si>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</si>
  <si>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</si>
  <si>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</si>
  <si>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</si>
  <si>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</si>
  <si>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</si>
  <si>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</si>
  <si>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</si>
  <si>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</si>
  <si>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</si>
  <si>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</si>
  <si>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</si>
  <si>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</si>
  <si>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</si>
  <si>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</si>
  <si>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</si>
  <si>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</si>
  <si>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</si>
  <si>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</si>
  <si>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</si>
  <si>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</si>
  <si>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</si>
  <si>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</si>
  <si>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</si>
  <si>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</si>
  <si>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</si>
  <si>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</si>
  <si>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</si>
  <si>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</si>
  <si>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</si>
  <si>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</si>
  <si>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</si>
  <si>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</si>
  <si>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</si>
  <si>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</si>
  <si>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</si>
  <si>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</si>
  <si>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</si>
  <si>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</si>
  <si>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</si>
  <si>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</si>
  <si>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</si>
  <si>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</si>
  <si>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</si>
  <si>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</si>
  <si>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</si>
  <si>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</si>
  <si>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</si>
  <si>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</si>
  <si>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</si>
  <si>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</si>
  <si>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</si>
  <si>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</si>
  <si>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</si>
  <si>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</si>
  <si>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</si>
  <si>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</si>
  <si>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</si>
  <si>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</si>
  <si>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</si>
  <si>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</si>
  <si>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</si>
  <si>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</si>
  <si>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</si>
  <si>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</si>
  <si>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</si>
  <si>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</si>
  <si>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</si>
  <si>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</si>
  <si>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</si>
  <si>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</si>
  <si>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</si>
  <si>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</si>
  <si>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</si>
  <si>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</si>
  <si>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</si>
  <si>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</si>
  <si>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</si>
  <si>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</si>
  <si>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</si>
  <si>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</si>
  <si>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</si>
  <si>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</si>
  <si>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</si>
  <si>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</si>
  <si>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</si>
  <si>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</si>
  <si>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</si>
  <si>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</si>
  <si>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</si>
  <si>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</si>
  <si>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</si>
  <si>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</si>
  <si>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</si>
  <si>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</si>
  <si>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</si>
  <si>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</si>
  <si>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</si>
  <si>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</si>
  <si>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</si>
  <si>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</si>
  <si>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</si>
  <si>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</si>
  <si>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</si>
  <si>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</si>
  <si>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</si>
  <si>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</si>
  <si>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</si>
  <si>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</si>
  <si>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</si>
  <si>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</si>
  <si>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</si>
  <si>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</si>
  <si>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</si>
  <si>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</si>
  <si>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</si>
  <si>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</si>
  <si>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</si>
  <si>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</si>
  <si>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</si>
  <si>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</si>
  <si>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</si>
  <si>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</si>
  <si>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</si>
  <si>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</si>
  <si>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</si>
  <si>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</si>
  <si>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</si>
  <si>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</si>
  <si>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</si>
  <si>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</si>
  <si>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</si>
  <si>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</si>
  <si>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</si>
  <si>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</si>
  <si>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</si>
  <si>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</si>
  <si>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</si>
  <si>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</si>
  <si>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</si>
  <si>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</si>
  <si>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</si>
  <si>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</si>
  <si>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</si>
  <si>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</si>
  <si>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</si>
  <si>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</si>
  <si>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</si>
  <si>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</si>
  <si>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</si>
  <si>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</si>
  <si>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</si>
  <si>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</si>
  <si>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</si>
  <si>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</si>
  <si>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</si>
  <si>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</si>
  <si>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</si>
  <si>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</si>
  <si>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</si>
  <si>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</si>
  <si>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</si>
  <si>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</si>
  <si>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</si>
  <si>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</si>
  <si>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</si>
  <si>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</si>
  <si>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</si>
  <si>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</si>
  <si>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</si>
  <si>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</si>
  <si>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</si>
  <si>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</si>
  <si>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</si>
  <si>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</si>
  <si>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</si>
  <si>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</si>
  <si>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</si>
  <si>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</si>
  <si>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</si>
  <si>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</si>
  <si>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</si>
  <si>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</si>
  <si>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</si>
  <si>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</si>
  <si>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</si>
  <si>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</si>
  <si>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</si>
  <si>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</si>
  <si>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</si>
  <si>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</si>
  <si>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</si>
  <si>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</si>
  <si>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</si>
  <si>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</si>
  <si>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</si>
  <si>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</si>
  <si>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</si>
  <si>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</si>
  <si>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</si>
  <si>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</si>
  <si>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</si>
  <si>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</si>
  <si>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</si>
  <si>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</si>
  <si>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</si>
  <si>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</si>
  <si>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</si>
  <si>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</si>
  <si>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</si>
  <si>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</si>
  <si>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</si>
  <si>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</si>
  <si>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</si>
  <si>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</si>
  <si>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</si>
  <si>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</si>
  <si>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</si>
  <si>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</si>
  <si>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</si>
  <si>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</si>
  <si>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</si>
  <si>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</si>
  <si>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</si>
  <si>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</si>
  <si>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</si>
  <si>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</si>
  <si>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</si>
  <si>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</si>
  <si>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</si>
  <si>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</si>
  <si>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</si>
  <si>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</si>
  <si>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</si>
  <si>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</si>
  <si>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</si>
  <si>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</si>
  <si>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</si>
  <si>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</si>
  <si>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</si>
  <si>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</si>
  <si>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</si>
  <si>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</si>
  <si>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</si>
  <si>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</si>
  <si>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</si>
  <si>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</si>
  <si>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</si>
  <si>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</si>
  <si>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</si>
  <si>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</si>
  <si>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</si>
  <si>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</si>
  <si>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</si>
  <si>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</si>
  <si>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</si>
  <si>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</si>
  <si>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</si>
  <si>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</si>
  <si>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</si>
  <si>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</si>
  <si>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</si>
  <si>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</si>
  <si>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</si>
  <si>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</si>
  <si>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</si>
  <si>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</si>
  <si>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</si>
  <si>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</si>
  <si>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</si>
  <si>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</si>
  <si>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</si>
  <si>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</si>
  <si>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</si>
  <si>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</si>
  <si>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</si>
  <si>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</si>
  <si>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</si>
  <si>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</si>
  <si>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</si>
  <si>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</si>
  <si>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</si>
  <si>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</si>
  <si>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</si>
  <si>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</si>
  <si>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</si>
  <si>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</si>
  <si>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</si>
  <si>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</si>
  <si>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</si>
  <si>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</si>
  <si>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</si>
  <si>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</si>
  <si>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</si>
  <si>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</si>
  <si>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</si>
  <si>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</si>
  <si>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</si>
  <si>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</si>
  <si>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</si>
  <si>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</si>
  <si>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</si>
  <si>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</si>
  <si>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</si>
  <si>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</si>
  <si>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</si>
  <si>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</si>
  <si>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</si>
  <si>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</si>
  <si>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</si>
  <si>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</si>
  <si>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</si>
  <si>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</si>
  <si>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</si>
  <si>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</si>
  <si>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</si>
  <si>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</si>
  <si>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</si>
  <si>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</si>
  <si>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</si>
  <si>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</si>
  <si>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</si>
  <si>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</si>
  <si>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</si>
  <si>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</si>
  <si>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</si>
  <si>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</si>
  <si>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</si>
  <si>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</si>
  <si>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</si>
  <si>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</si>
  <si>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</si>
  <si>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</si>
  <si>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</si>
  <si>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</si>
  <si>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</si>
  <si>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</si>
  <si>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</si>
  <si>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</si>
  <si>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</si>
  <si>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</si>
  <si>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</si>
  <si>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</si>
  <si>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</si>
  <si>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</si>
  <si>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</si>
  <si>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</si>
  <si>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</si>
  <si>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</si>
  <si>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</si>
  <si>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</si>
  <si>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</si>
  <si>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</si>
  <si>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</si>
  <si>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</si>
  <si>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</si>
  <si>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</si>
  <si>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</si>
  <si>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</si>
  <si>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</si>
  <si>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</si>
  <si>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</si>
  <si>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</si>
  <si>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</si>
  <si>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</si>
  <si>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</si>
  <si>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</si>
  <si>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</si>
  <si>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</si>
  <si>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</si>
  <si>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</si>
  <si>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</si>
  <si>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</si>
  <si>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</si>
  <si>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</si>
  <si>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</si>
  <si>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</si>
  <si>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</si>
  <si>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</si>
  <si>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</si>
  <si>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</si>
  <si>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</si>
  <si>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</si>
  <si>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</si>
  <si>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</si>
  <si>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</si>
  <si>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</si>
  <si>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</si>
  <si>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</si>
  <si>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</si>
  <si>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</si>
  <si>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</si>
  <si>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</si>
  <si>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</si>
  <si>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</si>
  <si>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</si>
  <si>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</si>
  <si>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</si>
  <si>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</si>
  <si>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</si>
  <si>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</si>
  <si>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</si>
  <si>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</si>
  <si>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</si>
  <si>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</si>
  <si>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</si>
  <si>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</si>
  <si>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</si>
  <si>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</si>
  <si>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</si>
  <si>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</si>
  <si>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</si>
  <si>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</si>
  <si>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</si>
  <si>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</si>
  <si>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</si>
  <si>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</si>
  <si>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</si>
  <si>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</si>
  <si>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</si>
  <si>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</si>
  <si>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</si>
  <si>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</si>
  <si>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</si>
  <si>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</si>
  <si>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</si>
  <si>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</si>
  <si>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</si>
  <si>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</si>
  <si>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</si>
  <si>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</si>
  <si>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</si>
  <si>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</si>
  <si>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</si>
  <si>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</si>
  <si>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</si>
  <si>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</si>
  <si>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</si>
  <si>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</si>
  <si>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</si>
  <si>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</si>
  <si>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</si>
  <si>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</si>
  <si>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</si>
  <si>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</si>
  <si>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</si>
  <si>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</si>
  <si>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</si>
  <si>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</si>
  <si>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</si>
  <si>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</si>
  <si>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</si>
  <si>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</si>
  <si>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</si>
  <si>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</si>
  <si>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</si>
  <si>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</si>
  <si>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</si>
  <si>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</si>
  <si>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</si>
  <si>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</si>
  <si>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</si>
  <si>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</si>
  <si>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</si>
  <si>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</si>
  <si>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</si>
  <si>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</si>
  <si>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</si>
  <si>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</si>
  <si>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</si>
  <si>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</si>
  <si>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</si>
  <si>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</si>
  <si>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</si>
  <si>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</si>
  <si>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</si>
  <si>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</si>
  <si>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</si>
  <si>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</si>
  <si>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</si>
  <si>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</si>
  <si>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</si>
  <si>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</si>
  <si>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</si>
  <si>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</si>
  <si>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</si>
  <si>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</si>
  <si>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</si>
  <si>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</si>
  <si>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</si>
  <si>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</si>
  <si>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</si>
  <si>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</si>
  <si>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</si>
  <si>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</si>
  <si>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</si>
  <si>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</si>
  <si>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</si>
  <si>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</si>
  <si>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</si>
  <si>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</si>
  <si>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</si>
  <si>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</si>
  <si>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</si>
  <si>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</si>
  <si>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</si>
  <si>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</si>
  <si>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</si>
  <si>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</si>
  <si>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</si>
  <si>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</si>
  <si>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</si>
  <si>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</si>
  <si>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</si>
  <si>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</si>
  <si>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</si>
  <si>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</si>
  <si>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</si>
  <si>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</si>
  <si>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</si>
  <si>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</si>
  <si>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</si>
  <si>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</si>
  <si>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</si>
  <si>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</si>
  <si>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</si>
  <si>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</si>
  <si>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</si>
  <si>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</si>
  <si>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</si>
  <si>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</si>
  <si>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</si>
  <si>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</si>
  <si>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</si>
  <si>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</si>
  <si>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</si>
  <si>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</si>
  <si>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</si>
  <si>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</si>
  <si>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</si>
  <si>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</si>
  <si>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</si>
  <si>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</si>
  <si>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</si>
  <si>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</si>
  <si>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</si>
  <si>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</si>
  <si>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</si>
  <si>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</si>
  <si>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</si>
  <si>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</si>
  <si>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</si>
  <si>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</si>
  <si>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</si>
  <si>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</si>
  <si>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</si>
  <si>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</si>
  <si>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</si>
  <si>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</si>
  <si>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</si>
  <si>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</si>
  <si>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</si>
  <si>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</si>
  <si>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</si>
  <si>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</si>
  <si>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</si>
  <si>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</si>
  <si>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</si>
  <si>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</si>
  <si>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</si>
  <si>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</si>
  <si>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</si>
  <si>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</si>
  <si>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</si>
  <si>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</si>
  <si>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</si>
  <si>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</si>
  <si>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</si>
  <si>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</si>
  <si>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</si>
  <si>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</si>
  <si>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</si>
  <si>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</si>
  <si>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</si>
  <si>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</si>
  <si>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</si>
  <si>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</si>
  <si>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</si>
  <si>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</si>
  <si>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</si>
  <si>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</si>
  <si>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</si>
  <si>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</si>
  <si>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</si>
  <si>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</si>
  <si>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</si>
  <si>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</si>
  <si>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</si>
  <si>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</si>
  <si>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</si>
  <si>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</si>
  <si>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</si>
  <si>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</si>
  <si>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</si>
  <si>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</si>
  <si>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</si>
  <si>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</si>
  <si>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</si>
  <si>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</si>
  <si>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</si>
  <si>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</si>
  <si>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</si>
  <si>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</si>
  <si>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</si>
  <si>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</si>
  <si>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</si>
  <si>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</si>
  <si>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</si>
  <si>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</si>
  <si>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</si>
  <si>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</si>
  <si>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</si>
  <si>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</si>
  <si>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</si>
  <si>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</si>
  <si>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</si>
  <si>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</si>
  <si>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</si>
  <si>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</si>
  <si>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</si>
  <si>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</si>
  <si>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</si>
  <si>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</si>
  <si>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</si>
  <si>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</si>
  <si>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</si>
  <si>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</si>
  <si>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</si>
  <si>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</si>
  <si>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</si>
  <si>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</si>
  <si>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</si>
  <si>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</si>
  <si>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</si>
  <si>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</si>
  <si>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</si>
  <si>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</si>
  <si>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</si>
  <si>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</si>
  <si>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</si>
  <si>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</si>
  <si>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</si>
  <si>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</si>
  <si>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</si>
  <si>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</si>
  <si>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</si>
  <si>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</si>
  <si>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</si>
  <si>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</si>
  <si>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</si>
  <si>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</si>
  <si>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</si>
  <si>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</si>
  <si>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</si>
  <si>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</si>
  <si>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</si>
  <si>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</si>
  <si>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</si>
  <si>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</si>
  <si>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</si>
  <si>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</si>
  <si>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</si>
  <si>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</si>
  <si>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</si>
  <si>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</si>
  <si>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</si>
  <si>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</si>
  <si>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</si>
  <si>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</si>
  <si>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</si>
  <si>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</si>
  <si>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</si>
  <si>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</si>
  <si>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</si>
  <si>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</si>
  <si>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</si>
  <si>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</si>
  <si>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</si>
  <si>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</si>
  <si>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</si>
  <si>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</si>
  <si>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</si>
  <si>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</si>
  <si>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</si>
  <si>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</si>
  <si>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</si>
  <si>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</si>
  <si>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</si>
  <si>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</si>
  <si>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</si>
  <si>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</si>
  <si>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</si>
  <si>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</si>
  <si>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</si>
  <si>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</si>
  <si>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</si>
  <si>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</si>
  <si>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</si>
  <si>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</si>
  <si>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</si>
  <si>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</si>
  <si>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</si>
  <si>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</si>
  <si>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</si>
  <si>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</si>
  <si>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</si>
  <si>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</si>
  <si>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</si>
  <si>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</si>
  <si>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</si>
  <si>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</si>
  <si>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</si>
  <si>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</si>
  <si>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</si>
  <si>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</si>
  <si>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</si>
  <si>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</si>
  <si>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</si>
  <si>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</si>
  <si>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</si>
  <si>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</si>
  <si>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</si>
  <si>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</si>
  <si>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</si>
  <si>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</si>
  <si>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</si>
  <si>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</si>
  <si>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</si>
  <si>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</si>
  <si>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</si>
  <si>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</si>
  <si>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</si>
  <si>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</si>
  <si>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</si>
  <si>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</si>
  <si>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</si>
  <si>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</si>
  <si>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</si>
  <si>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</si>
  <si>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</si>
  <si>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</si>
  <si>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</si>
  <si>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</si>
  <si>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</si>
  <si>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</si>
  <si>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</si>
  <si>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</si>
  <si>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</si>
  <si>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</si>
  <si>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</si>
  <si>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</si>
  <si>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</si>
  <si>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</si>
  <si>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</si>
  <si>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</si>
  <si>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</si>
  <si>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</si>
  <si>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</si>
  <si>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</si>
  <si>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</si>
  <si>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</si>
  <si>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</si>
  <si>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</si>
  <si>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</si>
  <si>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</si>
  <si>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</si>
  <si>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</si>
  <si>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</si>
  <si>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</si>
  <si>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</si>
  <si>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</si>
  <si>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</si>
  <si>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</si>
  <si>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</si>
  <si>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</si>
  <si>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</si>
  <si>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</si>
  <si>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Check values (If equal, then correct):</t>
  </si>
  <si>
    <t>Total # of "outcomes" added from above columns:</t>
  </si>
  <si>
    <t>Total # of "outcomes" from Kickstarter data sheet: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</si>
</sst>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1" fillId="0" borderId="0" xfId="0" applyFon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444348582640763"/>
          <c:y val="3.18662567342183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B-4DD3-9A0B-574BD72ACC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B-4DD3-9A0B-574BD72ACC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B-4DD3-9A0B-574BD72AC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578568"/>
        <c:axId val="696577256"/>
      </c:lineChart>
      <c:catAx>
        <c:axId val="696578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  <a:r>
                  <a:rPr lang="en-US" baseline="0"/>
                  <a:t> of a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77256"/>
        <c:crosses val="autoZero"/>
        <c:auto val="1"/>
        <c:lblAlgn val="ctr"/>
        <c:lblOffset val="100"/>
        <c:noMultiLvlLbl val="0"/>
      </c:catAx>
      <c:valAx>
        <c:axId val="6965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Fundraiser</a:t>
                </a:r>
                <a:r>
                  <a:rPr lang="en-US" baseline="0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7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 Based on Goal</a:t>
            </a:r>
          </a:p>
        </c:rich>
      </c:tx>
      <c:layout>
        <c:manualLayout>
          <c:xMode val="edge"/>
          <c:yMode val="edge"/>
          <c:x val="0.42644148590061348"/>
          <c:y val="3.2064128256513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4E-4D2B-BA42-245AE1FC03B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4E-4D2B-BA42-245AE1FC03B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4E-4D2B-BA42-245AE1FC0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538984"/>
        <c:axId val="8545402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4E-4D2B-BA42-245AE1FC03B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4E-4D2B-BA42-245AE1FC03B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4E-4D2B-BA42-245AE1FC03B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4E-4D2B-BA42-245AE1FC03B9}"/>
                  </c:ext>
                </c:extLst>
              </c15:ser>
            </c15:filteredLineSeries>
          </c:ext>
        </c:extLst>
      </c:lineChart>
      <c:catAx>
        <c:axId val="85453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540296"/>
        <c:crosses val="autoZero"/>
        <c:auto val="1"/>
        <c:lblAlgn val="ctr"/>
        <c:lblOffset val="100"/>
        <c:noMultiLvlLbl val="0"/>
      </c:catAx>
      <c:valAx>
        <c:axId val="85454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53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100011</xdr:rowOff>
    </xdr:from>
    <xdr:to>
      <xdr:col>18</xdr:col>
      <xdr:colOff>9524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242ED-847B-BA85-BB65-6BE19A78C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1695450</xdr:colOff>
      <xdr:row>24</xdr:row>
      <xdr:rowOff>0</xdr:rowOff>
    </xdr:from>
    <xdr:to>
      <xdr:col>15</xdr:col>
      <xdr:colOff>104775</xdr:colOff>
      <xdr:row>48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83D7E-B0EF-8C6F-BF4A-13B9DCA9D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vir Zulkarnaine" refreshedDate="44802.34822349537" createdVersion="8" refreshedVersion="8" minRefreshableVersion="3" recordCount="4114" xr:uid="{22DCE2D6-8078-4F18-A461-28E9FDCB059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165C6-F056-4D8D-988E-6B7625E9A61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4260-8458-4D9D-8DC9-0B6EECC93A99}">
  <dimension ref="A1:E18"/>
  <sheetViews>
    <sheetView workbookViewId="0">
      <selection activeCell="L6" sqref="L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8367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8374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8368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8370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8371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8372</v>
      </c>
      <c r="B15">
        <v>65</v>
      </c>
      <c r="C15">
        <v>50</v>
      </c>
      <c r="E15">
        <v>115</v>
      </c>
    </row>
    <row r="16" spans="1:5" x14ac:dyDescent="0.25">
      <c r="A16" s="13" t="s">
        <v>8373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N1" zoomScale="90" zoomScaleNormal="90" workbookViewId="0">
      <selection activeCell="X3" sqref="X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" customWidth="1"/>
    <col min="18" max="18" width="17" bestFit="1" customWidth="1"/>
    <col min="19" max="19" width="23.42578125" bestFit="1" customWidth="1"/>
    <col min="20" max="20" width="22" bestFit="1" customWidth="1"/>
    <col min="21" max="21" width="9.140625" customWidth="1"/>
    <col min="25" max="25" width="12.570312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  <c r="U1" s="1" t="s">
        <v>8367</v>
      </c>
      <c r="W1" s="1"/>
    </row>
    <row r="2" spans="1:23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>YEAR(S2)</f>
        <v>2015</v>
      </c>
    </row>
    <row r="3" spans="1:23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2">
        <f t="shared" si="2"/>
        <v>42766.600497685184</v>
      </c>
      <c r="T3" s="12">
        <f t="shared" si="3"/>
        <v>42796.600497685184</v>
      </c>
      <c r="U3">
        <f t="shared" ref="U3:U66" si="4">YEAR(S3)</f>
        <v>2017</v>
      </c>
    </row>
    <row r="4" spans="1:23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3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3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3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3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3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3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3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3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3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3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3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2">
        <f t="shared" si="7"/>
        <v>41835.821226851855</v>
      </c>
      <c r="T67" s="12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2">
        <f t="shared" si="12"/>
        <v>41882.937303240738</v>
      </c>
      <c r="T131" s="12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2">
        <f t="shared" si="17"/>
        <v>41911.934791666667</v>
      </c>
      <c r="T195" s="12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2">
        <f t="shared" si="22"/>
        <v>42479.626875000002</v>
      </c>
      <c r="T259" s="12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2">
        <f t="shared" si="27"/>
        <v>42647.446597222224</v>
      </c>
      <c r="T323" s="12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2">
        <f t="shared" si="32"/>
        <v>41934.584502314814</v>
      </c>
      <c r="T387" s="12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2">
        <f t="shared" si="37"/>
        <v>41534.568113425928</v>
      </c>
      <c r="T451" s="12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2">
        <f t="shared" si="42"/>
        <v>42552.653993055559</v>
      </c>
      <c r="T515" s="12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2">
        <f t="shared" si="47"/>
        <v>42450.589143518519</v>
      </c>
      <c r="T579" s="12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2">
        <f t="shared" si="52"/>
        <v>42199.57</v>
      </c>
      <c r="T643" s="12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2">
        <f t="shared" si="57"/>
        <v>42726.491643518515</v>
      </c>
      <c r="T707" s="12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2">
        <f t="shared" si="62"/>
        <v>41604.996458333335</v>
      </c>
      <c r="T771" s="12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2">
        <f t="shared" si="67"/>
        <v>41718.878182870372</v>
      </c>
      <c r="T835" s="12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2">
        <f t="shared" si="72"/>
        <v>41211.688750000001</v>
      </c>
      <c r="T899" s="12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2">
        <f t="shared" si="77"/>
        <v>42740.693692129629</v>
      </c>
      <c r="T963" s="12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2">
        <f t="shared" si="82"/>
        <v>42049.833761574075</v>
      </c>
      <c r="T1027" s="12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2">
        <f t="shared" si="87"/>
        <v>42151.189525462964</v>
      </c>
      <c r="T1091" s="12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2">
        <f t="shared" si="92"/>
        <v>42143.714178240742</v>
      </c>
      <c r="T1155" s="12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2">
        <f t="shared" si="97"/>
        <v>42535.809490740736</v>
      </c>
      <c r="T1219" s="12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2">
        <f t="shared" si="102"/>
        <v>41463.743472222224</v>
      </c>
      <c r="T1283" s="12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2">
        <f t="shared" si="107"/>
        <v>41799.814340277779</v>
      </c>
      <c r="T1347" s="12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2">
        <f t="shared" si="112"/>
        <v>41945.133506944447</v>
      </c>
      <c r="T1411" s="12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2">
        <f t="shared" si="117"/>
        <v>40939.979618055557</v>
      </c>
      <c r="T1475" s="12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2">
        <f t="shared" si="122"/>
        <v>42552.315127314811</v>
      </c>
      <c r="T1539" s="12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2">
        <f t="shared" si="127"/>
        <v>40638.092974537038</v>
      </c>
      <c r="T1603" s="12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2">
        <f t="shared" si="132"/>
        <v>40564.649456018517</v>
      </c>
      <c r="T1667" s="12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2">
        <f t="shared" si="137"/>
        <v>42471.052152777775</v>
      </c>
      <c r="T1731" s="12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2">
        <f t="shared" si="142"/>
        <v>41940.89166666667</v>
      </c>
      <c r="T1795" s="12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2">
        <f t="shared" si="147"/>
        <v>41864.76866898148</v>
      </c>
      <c r="T1859" s="12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2">
        <f t="shared" ref="S1922:S1985" si="152">(((J1922/60)/60)/24)+DATE(1970,1,1)</f>
        <v>42270.875706018516</v>
      </c>
      <c r="T1922" s="12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2">
        <f t="shared" si="152"/>
        <v>41074.221562500003</v>
      </c>
      <c r="T1923" s="12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2">
        <f t="shared" ref="S1986:S2049" si="157">(((J1986/60)/60)/24)+DATE(1970,1,1)</f>
        <v>41913.790289351848</v>
      </c>
      <c r="T1986" s="12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2">
        <f t="shared" si="157"/>
        <v>42555.698738425926</v>
      </c>
      <c r="T1987" s="12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2">
        <f t="shared" ref="S2050:S2113" si="162">(((J2050/60)/60)/24)+DATE(1970,1,1)</f>
        <v>41387.651516203703</v>
      </c>
      <c r="T2050" s="12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2">
        <f t="shared" si="162"/>
        <v>41575.527349537035</v>
      </c>
      <c r="T2051" s="12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2">
        <f t="shared" ref="S2114:S2177" si="167">(((J2114/60)/60)/24)+DATE(1970,1,1)</f>
        <v>41365.928159722222</v>
      </c>
      <c r="T2114" s="12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2">
        <f t="shared" si="167"/>
        <v>41870.86546296296</v>
      </c>
      <c r="T2115" s="12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2">
        <f t="shared" ref="S2178:S2241" si="172">(((J2178/60)/60)/24)+DATE(1970,1,1)</f>
        <v>42096.633206018523</v>
      </c>
      <c r="T2178" s="12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2">
        <f t="shared" si="172"/>
        <v>42502.250775462962</v>
      </c>
      <c r="T2179" s="12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2">
        <f t="shared" ref="S2242:S2305" si="177">(((J2242/60)/60)/24)+DATE(1970,1,1)</f>
        <v>42452.825740740736</v>
      </c>
      <c r="T2242" s="12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2">
        <f t="shared" si="177"/>
        <v>42766.827546296292</v>
      </c>
      <c r="T2243" s="12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2">
        <f t="shared" ref="S2306:S2369" si="182">(((J2306/60)/60)/24)+DATE(1970,1,1)</f>
        <v>40502.815868055557</v>
      </c>
      <c r="T2306" s="12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2">
        <f t="shared" si="182"/>
        <v>41834.695277777777</v>
      </c>
      <c r="T2307" s="12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2">
        <f t="shared" ref="S2370:S2433" si="187">(((J2370/60)/60)/24)+DATE(1970,1,1)</f>
        <v>42063.721817129626</v>
      </c>
      <c r="T2370" s="12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2">
        <f t="shared" si="187"/>
        <v>42380.812627314815</v>
      </c>
      <c r="T2371" s="12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2">
        <f t="shared" ref="S2434:S2497" si="192">(((J2434/60)/60)/24)+DATE(1970,1,1)</f>
        <v>42041.218715277777</v>
      </c>
      <c r="T2434" s="12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2">
        <f t="shared" si="192"/>
        <v>42397.89980324074</v>
      </c>
      <c r="T2435" s="12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2">
        <f t="shared" ref="S2498:S2561" si="197">(((J2498/60)/60)/24)+DATE(1970,1,1)</f>
        <v>41327.996435185189</v>
      </c>
      <c r="T2498" s="12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2">
        <f t="shared" si="197"/>
        <v>40730.878912037035</v>
      </c>
      <c r="T2499" s="12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2">
        <f t="shared" ref="S2562:S2625" si="202">(((J2562/60)/60)/24)+DATE(1970,1,1)</f>
        <v>42039.951087962967</v>
      </c>
      <c r="T2562" s="12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2">
        <f t="shared" si="202"/>
        <v>42260.528807870374</v>
      </c>
      <c r="T2563" s="12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2">
        <f t="shared" ref="S2626:S2689" si="207">(((J2626/60)/60)/24)+DATE(1970,1,1)</f>
        <v>41144.42155092593</v>
      </c>
      <c r="T2626" s="12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2">
        <f t="shared" si="207"/>
        <v>42658.810277777782</v>
      </c>
      <c r="T2627" s="12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2">
        <f t="shared" ref="S2690:S2753" si="212">(((J2690/60)/60)/24)+DATE(1970,1,1)</f>
        <v>42028.118865740747</v>
      </c>
      <c r="T2690" s="12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2">
        <f t="shared" si="212"/>
        <v>42551.961689814809</v>
      </c>
      <c r="T2691" s="12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2">
        <f t="shared" ref="S2754:S2817" si="217">(((J2754/60)/60)/24)+DATE(1970,1,1)</f>
        <v>40855.765092592592</v>
      </c>
      <c r="T2754" s="12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2">
        <f t="shared" si="217"/>
        <v>41117.900729166664</v>
      </c>
      <c r="T2755" s="12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2">
        <f t="shared" ref="S2818:S2881" si="222">(((J2818/60)/60)/24)+DATE(1970,1,1)</f>
        <v>42188.467499999999</v>
      </c>
      <c r="T2818" s="12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2">
        <f t="shared" si="222"/>
        <v>42023.634976851856</v>
      </c>
      <c r="T2819" s="12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2">
        <f t="shared" ref="S2882:S2945" si="227">(((J2882/60)/60)/24)+DATE(1970,1,1)</f>
        <v>42192.905694444446</v>
      </c>
      <c r="T2882" s="12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2">
        <f t="shared" si="227"/>
        <v>41916.597638888888</v>
      </c>
      <c r="T2883" s="12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2">
        <f t="shared" ref="S2946:S3009" si="232">(((J2946/60)/60)/24)+DATE(1970,1,1)</f>
        <v>42132.9143287037</v>
      </c>
      <c r="T2946" s="12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2">
        <f t="shared" si="232"/>
        <v>42118.139583333337</v>
      </c>
      <c r="T2947" s="12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2">
        <f t="shared" ref="S3010:S3073" si="237">(((J3010/60)/60)/24)+DATE(1970,1,1)</f>
        <v>42360.212025462963</v>
      </c>
      <c r="T3010" s="12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2">
        <f t="shared" si="237"/>
        <v>41939.569907407407</v>
      </c>
      <c r="T3011" s="12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2">
        <f t="shared" ref="S3074:S3137" si="242">(((J3074/60)/60)/24)+DATE(1970,1,1)</f>
        <v>42658.690532407403</v>
      </c>
      <c r="T3074" s="12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2">
        <f t="shared" si="242"/>
        <v>42111.684027777781</v>
      </c>
      <c r="T3075" s="12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2">
        <f t="shared" ref="S3138:S3201" si="247">(((J3138/60)/60)/24)+DATE(1970,1,1)</f>
        <v>42789.462430555555</v>
      </c>
      <c r="T3138" s="12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2">
        <f t="shared" si="247"/>
        <v>42807.885057870371</v>
      </c>
      <c r="T3139" s="12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2">
        <f t="shared" ref="S3202:S3265" si="252">(((J3202/60)/60)/24)+DATE(1970,1,1)</f>
        <v>42460.320613425924</v>
      </c>
      <c r="T3202" s="12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2">
        <f t="shared" si="252"/>
        <v>41861.767094907409</v>
      </c>
      <c r="T3203" s="12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2">
        <f t="shared" ref="S3266:S3329" si="257">(((J3266/60)/60)/24)+DATE(1970,1,1)</f>
        <v>42016.800208333334</v>
      </c>
      <c r="T3266" s="12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2">
        <f t="shared" si="257"/>
        <v>42311.711979166663</v>
      </c>
      <c r="T3267" s="12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2">
        <f t="shared" ref="S3330:S3393" si="262">(((J3330/60)/60)/24)+DATE(1970,1,1)</f>
        <v>41822.57503472222</v>
      </c>
      <c r="T3330" s="12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2">
        <f t="shared" si="262"/>
        <v>41837.323009259257</v>
      </c>
      <c r="T3331" s="12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2">
        <f t="shared" ref="S3394:S3457" si="267">(((J3394/60)/60)/24)+DATE(1970,1,1)</f>
        <v>42446.845543981486</v>
      </c>
      <c r="T3394" s="12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2">
        <f t="shared" si="267"/>
        <v>41923.921643518523</v>
      </c>
      <c r="T3395" s="12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2">
        <f t="shared" ref="S3458:S3521" si="272">(((J3458/60)/60)/24)+DATE(1970,1,1)</f>
        <v>41821.205636574072</v>
      </c>
      <c r="T3458" s="12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2">
        <f t="shared" si="272"/>
        <v>42016.706678240742</v>
      </c>
      <c r="T3459" s="12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2">
        <f t="shared" ref="S3522:S3585" si="277">(((J3522/60)/60)/24)+DATE(1970,1,1)</f>
        <v>42227.824212962965</v>
      </c>
      <c r="T3522" s="12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2">
        <f t="shared" si="277"/>
        <v>41881.361342592594</v>
      </c>
      <c r="T3523" s="12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2">
        <f t="shared" ref="S3586:S3649" si="282">(((J3586/60)/60)/24)+DATE(1970,1,1)</f>
        <v>42168.316481481481</v>
      </c>
      <c r="T3586" s="12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2">
        <f t="shared" si="282"/>
        <v>41964.716319444444</v>
      </c>
      <c r="T3587" s="12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2">
        <f t="shared" ref="S3650:S3713" si="287">(((J3650/60)/60)/24)+DATE(1970,1,1)</f>
        <v>41887.292187500003</v>
      </c>
      <c r="T3650" s="12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2">
        <f t="shared" si="287"/>
        <v>41780.712893518517</v>
      </c>
      <c r="T3651" s="12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2">
        <f t="shared" ref="S3714:S3777" si="292">(((J3714/60)/60)/24)+DATE(1970,1,1)</f>
        <v>42134.172071759262</v>
      </c>
      <c r="T3714" s="12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2">
        <f t="shared" si="292"/>
        <v>42505.738032407404</v>
      </c>
      <c r="T3715" s="12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2">
        <f t="shared" ref="S3778:S3841" si="297">(((J3778/60)/60)/24)+DATE(1970,1,1)</f>
        <v>41814.367800925924</v>
      </c>
      <c r="T3778" s="12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2">
        <f t="shared" si="297"/>
        <v>41887.111354166671</v>
      </c>
      <c r="T3779" s="12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2">
        <f t="shared" ref="S3842:S3905" si="302">(((J3842/60)/60)/24)+DATE(1970,1,1)</f>
        <v>42432.701724537037</v>
      </c>
      <c r="T3842" s="12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2">
        <f t="shared" si="302"/>
        <v>41780.785729166666</v>
      </c>
      <c r="T3843" s="12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2">
        <f t="shared" ref="S3906:S3969" si="307">(((J3906/60)/60)/24)+DATE(1970,1,1)</f>
        <v>42095.229166666672</v>
      </c>
      <c r="T3906" s="12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2">
        <f t="shared" si="307"/>
        <v>42124.623877314814</v>
      </c>
      <c r="T3907" s="12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2">
        <f t="shared" ref="S3970:S4033" si="312">(((J3970/60)/60)/24)+DATE(1970,1,1)</f>
        <v>42452.815659722226</v>
      </c>
      <c r="T3970" s="12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2">
        <f t="shared" si="312"/>
        <v>42601.854699074072</v>
      </c>
      <c r="T3971" s="12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2">
        <f t="shared" ref="S4034:S4097" si="317">(((J4034/60)/60)/24)+DATE(1970,1,1)</f>
        <v>42293.809212962966</v>
      </c>
      <c r="T4034" s="12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2">
        <f t="shared" si="317"/>
        <v>42614.268796296295</v>
      </c>
      <c r="T4035" s="12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2">
        <f t="shared" ref="S4098:S4115" si="322">(((J4098/60)/60)/24)+DATE(1970,1,1)</f>
        <v>42750.530312499999</v>
      </c>
      <c r="T4098" s="12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2">
        <f t="shared" si="322"/>
        <v>42344.824502314819</v>
      </c>
      <c r="T4099" s="12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 W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AACB-055F-497D-9A56-8A80453EE90F}">
  <dimension ref="A1:H17"/>
  <sheetViews>
    <sheetView tabSelected="1" topLeftCell="A25" workbookViewId="0">
      <selection activeCell="L11" sqref="L11"/>
    </sheetView>
  </sheetViews>
  <sheetFormatPr defaultRowHeight="15" x14ac:dyDescent="0.25"/>
  <cols>
    <col min="1" max="1" width="46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8389</v>
      </c>
      <c r="B3">
        <f>COUNTIFS(Kickstarter!$D:$D, "&gt;=1000", Kickstarter!$D:$D,"&lt;=4999", Kickstarter!$F:$F, "successful", Kickstarter!$R:$R, "plays")</f>
        <v>388</v>
      </c>
      <c r="C3">
        <f>COUNTIFS(Kickstarter!$D:$D, "&gt;=1000", Kickstarter!$D:$D,"&lt;=4999", Kickstarter!$F:$F, "failed", Kickstarter!$R:$R, "plays")</f>
        <v>146</v>
      </c>
      <c r="D3">
        <f>COUNTIFS(Kickstarter!$D:$D, "&gt;=1000", Kickstarter!$D:$D,"&lt;=4999", Kickstarter!$F:$F, "canceled", Kickstarter!$R:$R,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8390</v>
      </c>
      <c r="B4">
        <f>COUNTIFS(Kickstarter!$D:$D, "&gt;=5000", Kickstarter!$D:$D,"&lt;=9999", Kickstarter!$F:$F, "successful", Kickstarter!$R:$R, "plays")</f>
        <v>93</v>
      </c>
      <c r="C4">
        <f>COUNTIFS(Kickstarter!$D:$D, "&gt;=5000", Kickstarter!$D:$D,"&lt;=9999", Kickstarter!$F:$F, "failed", Kickstarter!$R:$R, "plays")</f>
        <v>76</v>
      </c>
      <c r="D4" s="14">
        <f>COUNTIFS(Kickstarter!$D:$D, "&gt;=5000", Kickstarter!$D:$D,"&lt;=9999", Kickstarter!$F:$F, "canceled", Kickstarter!$R:$R,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8391</v>
      </c>
      <c r="B5">
        <f>COUNTIFS(Kickstarter!$D:$D, "&gt;=10000", Kickstarter!$D:$D,"&lt;=14999", Kickstarter!$F:$F, "successful", Kickstarter!$R:$R, "plays")</f>
        <v>39</v>
      </c>
      <c r="C5">
        <f>COUNTIFS(Kickstarter!$D:$D, "&gt;=10000", Kickstarter!$D:$D,"&lt;=14999", Kickstarter!$F:$F, "failed", Kickstarter!$R:$R, "plays")</f>
        <v>33</v>
      </c>
      <c r="D5" s="14">
        <f>COUNTIFS(Kickstarter!$D:$D, "&gt;=10000", Kickstarter!$D:$D,"&lt;=14999", Kickstarter!$F:$F, "canceled", Kickstarter!$R:$R,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8392</v>
      </c>
      <c r="B6">
        <f>COUNTIFS(Kickstarter!$D:$D, "&gt;=15000", Kickstarter!$D:$D,"&lt;=19999", Kickstarter!$F:$F, "successful", Kickstarter!$R:$R, "plays")</f>
        <v>12</v>
      </c>
      <c r="C6">
        <f>COUNTIFS(Kickstarter!$D:$D, "&gt;=15000", Kickstarter!$D:$D,"&lt;=19999", Kickstarter!$F:$F, "failed", Kickstarter!$R:$R, "plays")</f>
        <v>12</v>
      </c>
      <c r="D6" s="14">
        <f>COUNTIFS(Kickstarter!$D:$D, "&gt;=15000", Kickstarter!$D:$D,"&lt;=19999", Kickstarter!$F:$F, "canceled", Kickstarter!$R:$R,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8393</v>
      </c>
      <c r="B7">
        <f>COUNTIFS(Kickstarter!$D:$D, "&gt;=20000", Kickstarter!$D:$D,"&lt;=24999", Kickstarter!$F:$F, "successful", Kickstarter!$R:$R, "plays")</f>
        <v>9</v>
      </c>
      <c r="C7">
        <f>COUNTIFS(Kickstarter!$D:$D, "&gt;=20000", Kickstarter!$D:$D,"&lt;=24999", Kickstarter!$F:$F, "failed", Kickstarter!$R:$R, "plays")</f>
        <v>11</v>
      </c>
      <c r="D7" s="14">
        <f>COUNTIFS(Kickstarter!$D:$D, "&gt;=20000", Kickstarter!$D:$D,"&lt;=24999", Kickstarter!$F:$F, "canceled", Kickstarter!$R:$R,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8394</v>
      </c>
      <c r="B8">
        <f>COUNTIFS(Kickstarter!$D:$D, "&gt;=25000", Kickstarter!$D:$D,"&lt;=29999", Kickstarter!$F:$F, "successful", Kickstarter!$R:$R, "plays")</f>
        <v>1</v>
      </c>
      <c r="C8">
        <f>COUNTIFS(Kickstarter!$D:$D, "&gt;=25000", Kickstarter!$D:$D,"&lt;=29999", Kickstarter!$F:$F, "failed", Kickstarter!$R:$R, "plays")</f>
        <v>4</v>
      </c>
      <c r="D8" s="14">
        <f>COUNTIFS(Kickstarter!$D:$D, "&gt;=25000", Kickstarter!$D:$D,"&lt;=29999", Kickstarter!$F:$F, "canceled", Kickstarter!$R:$R,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8395</v>
      </c>
      <c r="B9">
        <f>COUNTIFS(Kickstarter!$D:$D, "&gt;=30000", Kickstarter!$D:$D,"&lt;=34999", Kickstarter!$F:$F, "successful", Kickstarter!$R:$R, "plays")</f>
        <v>3</v>
      </c>
      <c r="C9">
        <f>COUNTIFS(Kickstarter!$D:$D, "&gt;=30000", Kickstarter!$D:$D,"&lt;=34999", Kickstarter!$F:$F, "failed", Kickstarter!$R:$R, "plays")</f>
        <v>8</v>
      </c>
      <c r="D9" s="14">
        <f>COUNTIFS(Kickstarter!$D:$D, "&gt;=30000", Kickstarter!$D:$D,"&lt;=34999", Kickstarter!$F:$F, "canceled", Kickstarter!$R:$R,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8396</v>
      </c>
      <c r="B10">
        <f>COUNTIFS(Kickstarter!$D:$D, "&gt;=35000", Kickstarter!$D:$D,"&lt;=39999", Kickstarter!$F:$F, "successful", Kickstarter!$R:$R, "plays")</f>
        <v>4</v>
      </c>
      <c r="C10">
        <f>COUNTIFS(Kickstarter!$D:$D, "&gt;=35000", Kickstarter!$D:$D,"&lt;=39999", Kickstarter!$F:$F, "failed", Kickstarter!$R:$R, "plays")</f>
        <v>2</v>
      </c>
      <c r="D10" s="14">
        <f>COUNTIFS(Kickstarter!$D:$D, "&gt;=35000", Kickstarter!$D:$D,"&lt;=39999", Kickstarter!$F:$F, "canceled", Kickstarter!$R:$R,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8397</v>
      </c>
      <c r="B11">
        <f>COUNTIFS(Kickstarter!$D:$D, "&gt;=40000", Kickstarter!$D:$D,"&lt;=44999", Kickstarter!$F:$F, "successful", Kickstarter!$R:$R, "plays")</f>
        <v>2</v>
      </c>
      <c r="C11">
        <f>COUNTIFS(Kickstarter!$D:$D, "&gt;=40000", Kickstarter!$D:$D,"&lt;=44999", Kickstarter!$F:$F, "failed", Kickstarter!$R:$R, "plays")</f>
        <v>1</v>
      </c>
      <c r="D11" s="14">
        <f>COUNTIFS(Kickstarter!$D:$D, "&gt;=40000", Kickstarter!$D:$D,"&lt;=44999", Kickstarter!$F:$F, "canceled", Kickstarter!$R:$R,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8398</v>
      </c>
      <c r="B12">
        <f>COUNTIFS(Kickstarter!$D:$D, "&gt;=45000", Kickstarter!$D:$D,"&lt;=49999", Kickstarter!$F:$F, "successful", Kickstarter!$R:$R, "plays")</f>
        <v>0</v>
      </c>
      <c r="C12">
        <f>COUNTIFS(Kickstarter!$D:$D, "&gt;=45000", Kickstarter!$D:$D,"&lt;=49999", Kickstarter!$F:$F, "failed", Kickstarter!$R:$R, "plays")</f>
        <v>1</v>
      </c>
      <c r="D12" s="14">
        <f>COUNTIFS(Kickstarter!$D:$D, "&gt;=45000", Kickstarter!$D:$D,"&lt;=49999", Kickstarter!$F:$F, "canceled", Kickstarter!$R:$R,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 s="14">
        <f>COUNTIFS(Kickstarter!$D:$D, "&gt;=50000", Kickstarter!$F:$F, "canceled",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5" spans="1:8" x14ac:dyDescent="0.25">
      <c r="A15" s="15" t="s">
        <v>8400</v>
      </c>
      <c r="G15" s="16"/>
    </row>
    <row r="16" spans="1:8" x14ac:dyDescent="0.25">
      <c r="A16" t="s">
        <v>8401</v>
      </c>
      <c r="B16">
        <f>SUM(B2:B13)</f>
        <v>694</v>
      </c>
      <c r="C16">
        <f>SUM(C2:C13)</f>
        <v>353</v>
      </c>
      <c r="D16">
        <f>SUM(D2:D13)</f>
        <v>0</v>
      </c>
    </row>
    <row r="17" spans="1:4" x14ac:dyDescent="0.25">
      <c r="A17" t="s">
        <v>8402</v>
      </c>
      <c r="B17">
        <f>COUNTIFS(Kickstarter!D:D, "&gt;0", Kickstarter!F:F, "successful",Kickstarter!R:R, "plays")</f>
        <v>694</v>
      </c>
      <c r="C17">
        <f>COUNTIFS(Kickstarter!D:D, "&gt;0", Kickstarter!F:F, "failed",Kickstarter!R:R, "plays")</f>
        <v>353</v>
      </c>
      <c r="D17">
        <f>COUNTIFS(Kickstarter!D:D, "&gt;0", Kickstarter!F:F, "canceled",Kickstarter!R:R, "plays")</f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Tanvir Zulkarnaine</cp:lastModifiedBy>
  <dcterms:created xsi:type="dcterms:W3CDTF">2017-04-20T15:17:24Z</dcterms:created>
  <dcterms:modified xsi:type="dcterms:W3CDTF">2022-08-30T19:59:30Z</dcterms:modified>
</cp:coreProperties>
</file>