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460" windowHeight="11560" activeTab="1"/>
  </bookViews>
  <sheets>
    <sheet name="Pivot Table" sheetId="7" r:id="rId1"/>
    <sheet name="Dashboard" sheetId="8" r:id="rId2"/>
    <sheet name="Pivot Table 2" sheetId="9" r:id="rId3"/>
    <sheet name="Data" sheetId="3" r:id="rId4"/>
    <sheet name="Profile" sheetId="2" r:id="rId5"/>
  </sheets>
  <definedNames>
    <definedName name="Slicer_Department">#N/A</definedName>
    <definedName name="Slicer_Gender">#N/A</definedName>
    <definedName name="Slicer_Education">#N/A</definedName>
    <definedName name="Slicer_JobRole">#N/A</definedName>
    <definedName name="Slicer_PerformanceRating">#N/A</definedName>
    <definedName name="ExternalData_1" localSheetId="3" hidden="1">Data!$A$1:$K$201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<sst xmlns="http://schemas.openxmlformats.org/spreadsheetml/2006/main" count="1483" uniqueCount="265">
  <si>
    <t>Attrition Summary</t>
  </si>
  <si>
    <t>Attrition</t>
  </si>
  <si>
    <t>(All)</t>
  </si>
  <si>
    <t>Salary by Job Role</t>
  </si>
  <si>
    <t>Attrition by Department</t>
  </si>
  <si>
    <t>Row Labels</t>
  </si>
  <si>
    <t>Count of EmployeeID</t>
  </si>
  <si>
    <t>Sum of Salary</t>
  </si>
  <si>
    <t>No</t>
  </si>
  <si>
    <t>Finance</t>
  </si>
  <si>
    <t>Analyst</t>
  </si>
  <si>
    <t>Yes</t>
  </si>
  <si>
    <t>HR</t>
  </si>
  <si>
    <t>Consultant</t>
  </si>
  <si>
    <t>Grand Total</t>
  </si>
  <si>
    <t>IT</t>
  </si>
  <si>
    <t>Engineer</t>
  </si>
  <si>
    <t>Marketing</t>
  </si>
  <si>
    <t>Executive</t>
  </si>
  <si>
    <t>Operations</t>
  </si>
  <si>
    <t>Manager</t>
  </si>
  <si>
    <t>Sales</t>
  </si>
  <si>
    <t>Specialist</t>
  </si>
  <si>
    <t>Attrition by Tenure Band</t>
  </si>
  <si>
    <t>Performance VS Attrition</t>
  </si>
  <si>
    <t>At-Risk Employees</t>
  </si>
  <si>
    <t>Column Labels</t>
  </si>
  <si>
    <t>Early Career</t>
  </si>
  <si>
    <t>High</t>
  </si>
  <si>
    <t>Experienced</t>
  </si>
  <si>
    <t>Low</t>
  </si>
  <si>
    <t>Mid Career</t>
  </si>
  <si>
    <t>New Hire</t>
  </si>
  <si>
    <t>Veteran</t>
  </si>
  <si>
    <t>HR Analytics Dashboard</t>
  </si>
  <si>
    <t>Total Employees 200</t>
  </si>
  <si>
    <t>Attrition Rate % 0.15</t>
  </si>
  <si>
    <t>Attrition by Gender</t>
  </si>
  <si>
    <t>Count of Attrition</t>
  </si>
  <si>
    <t>Female</t>
  </si>
  <si>
    <t>Male</t>
  </si>
  <si>
    <t>EmployeeID</t>
  </si>
  <si>
    <t>Department</t>
  </si>
  <si>
    <t>Gender</t>
  </si>
  <si>
    <t>Age</t>
  </si>
  <si>
    <t>Education</t>
  </si>
  <si>
    <t>JobRole</t>
  </si>
  <si>
    <t>Salary</t>
  </si>
  <si>
    <t>TenureYears</t>
  </si>
  <si>
    <t>PerformanceRating</t>
  </si>
  <si>
    <t>OverTime</t>
  </si>
  <si>
    <t>AgeGroup</t>
  </si>
  <si>
    <t>TenureBand</t>
  </si>
  <si>
    <t>AttritionFlag</t>
  </si>
  <si>
    <t>HighPerformer</t>
  </si>
  <si>
    <t>AtRiskScore</t>
  </si>
  <si>
    <t>AtRiskFlag</t>
  </si>
  <si>
    <t>Experience Band</t>
  </si>
  <si>
    <t>EMP1000</t>
  </si>
  <si>
    <t>Bachelors</t>
  </si>
  <si>
    <t>EMP1001</t>
  </si>
  <si>
    <t>EMP1002</t>
  </si>
  <si>
    <t>EMP1003</t>
  </si>
  <si>
    <t>High School</t>
  </si>
  <si>
    <t>EMP1004</t>
  </si>
  <si>
    <t>PhD</t>
  </si>
  <si>
    <t>EMP1005</t>
  </si>
  <si>
    <t>EMP1006</t>
  </si>
  <si>
    <t>EMP1007</t>
  </si>
  <si>
    <t>EMP1008</t>
  </si>
  <si>
    <t>EMP1009</t>
  </si>
  <si>
    <t>Masters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</si>
  <si>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</si>
  <si>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</si>
  <si>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</si>
  <si>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</si>
  <si>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</si>
  <si>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</si>
  <si>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</si>
  <si>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</si>
  <si>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</si>
  <si>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</si>
  <si>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</si>
  <si>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</si>
  <si>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</si>
  <si>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</si>
  <si>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</si>
  <si>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</si>
  <si>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</si>
  <si>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</si>
  <si>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</si>
  <si>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</si>
  <si>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</si>
  <si>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</si>
  <si>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</si>
  <si>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</si>
  <si>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</si>
  <si>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</si>
  <si>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</si>
  <si>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</si>
  <si>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</si>
  <si>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</si>
  <si>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</si>
  <si>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</si>
  <si>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</si>
  <si>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</si>
  <si>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</si>
  <si>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</si>
  <si>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</si>
  <si>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</si>
  <si>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</si>
  <si>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</si>
  <si>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</si>
  <si>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</si>
  <si>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</si>
  <si>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</si>
  <si>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</si>
  <si>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</si>
  <si>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</si>
  <si>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</si>
  <si>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</si>
  <si>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</si>
  <si>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</si>
  <si>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</si>
  <si>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</si>
  <si>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</si>
  <si>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</si>
  <si>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</si>
  <si>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</si>
  <si>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</si>
  <si>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</si>
  <si>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</si>
  <si>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</si>
  <si>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</si>
  <si>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</si>
  <si>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</si>
  <si>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</si>
  <si>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</si>
  <si>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</si>
  <si>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</si>
  <si>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</si>
  <si>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</si>
  <si>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</si>
  <si>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</si>
  <si>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</si>
  <si>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</si>
  <si>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</si>
  <si>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</si>
  <si>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</si>
  <si>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</si>
  <si>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</si>
  <si>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</si>
  <si>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</si>
  <si>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</si>
  <si>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</si>
  <si>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</si>
  <si>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</si>
  <si>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</si>
  <si>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</si>
  <si>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</si>
  <si>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</si>
  <si>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</si>
  <si>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</si>
  <si>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EMP1101</t>
  </si>
  <si>
    <t>EMP1102</t>
  </si>
  <si>
    <t>EMP1103</t>
  </si>
  <si>
    <t>EMP1104</t>
  </si>
  <si>
    <t>EMP1105</t>
  </si>
  <si>
    <t>EMP1106</t>
  </si>
  <si>
    <t>EMP1107</t>
  </si>
  <si>
    <t>EMP1108</t>
  </si>
  <si>
    <t>EMP1109</t>
  </si>
  <si>
    <t>EMP1110</t>
  </si>
  <si>
    <t>EMP1111</t>
  </si>
  <si>
    <t>EMP1112</t>
  </si>
  <si>
    <t>EMP1113</t>
  </si>
  <si>
    <t>EMP1114</t>
  </si>
  <si>
    <t>EMP1115</t>
  </si>
  <si>
    <t>EMP1116</t>
  </si>
  <si>
    <t>EMP1117</t>
  </si>
  <si>
    <t>EMP1118</t>
  </si>
  <si>
    <t>EMP1119</t>
  </si>
  <si>
    <t>EMP1120</t>
  </si>
  <si>
    <t>EMP1121</t>
  </si>
  <si>
    <t>EMP1122</t>
  </si>
  <si>
    <t>EMP1123</t>
  </si>
  <si>
    <t>EMP1124</t>
  </si>
  <si>
    <t>EMP1125</t>
  </si>
  <si>
    <t>EMP1126</t>
  </si>
  <si>
    <t>EMP1127</t>
  </si>
  <si>
    <t>EMP1128</t>
  </si>
  <si>
    <t>EMP1129</t>
  </si>
  <si>
    <t>EMP1130</t>
  </si>
  <si>
    <t>EMP1131</t>
  </si>
  <si>
    <t>EMP1132</t>
  </si>
  <si>
    <t>EMP1133</t>
  </si>
  <si>
    <t>EMP1134</t>
  </si>
  <si>
    <t>EMP1135</t>
  </si>
  <si>
    <t>EMP1136</t>
  </si>
  <si>
    <t>EMP1137</t>
  </si>
  <si>
    <t>EMP1138</t>
  </si>
  <si>
    <t>EMP1139</t>
  </si>
  <si>
    <t>EMP1140</t>
  </si>
  <si>
    <t>EMP1141</t>
  </si>
  <si>
    <t>EMP1142</t>
  </si>
  <si>
    <t>EMP1143</t>
  </si>
  <si>
    <t>EMP1144</t>
  </si>
  <si>
    <t>EMP1145</t>
  </si>
  <si>
    <t>EMP1146</t>
  </si>
  <si>
    <t>EMP1147</t>
  </si>
  <si>
    <t>EMP1148</t>
  </si>
  <si>
    <t>EMP1149</t>
  </si>
  <si>
    <t>EMP1150</t>
  </si>
  <si>
    <t>EMP1151</t>
  </si>
  <si>
    <t>EMP1152</t>
  </si>
  <si>
    <t>EMP1153</t>
  </si>
  <si>
    <t>EMP1154</t>
  </si>
  <si>
    <t>EMP1155</t>
  </si>
  <si>
    <t>EMP1156</t>
  </si>
  <si>
    <t>EMP1157</t>
  </si>
  <si>
    <t>EMP1158</t>
  </si>
  <si>
    <t>EMP1159</t>
  </si>
  <si>
    <t>EMP1160</t>
  </si>
  <si>
    <t>EMP1161</t>
  </si>
  <si>
    <t>EMP1162</t>
  </si>
  <si>
    <t>EMP1163</t>
  </si>
  <si>
    <t>EMP1164</t>
  </si>
  <si>
    <t>EMP1165</t>
  </si>
  <si>
    <t>EMP1166</t>
  </si>
  <si>
    <t>EMP1167</t>
  </si>
  <si>
    <t>EMP1168</t>
  </si>
  <si>
    <t>EMP1169</t>
  </si>
  <si>
    <t>EMP1170</t>
  </si>
  <si>
    <t>EMP1171</t>
  </si>
  <si>
    <t>EMP1172</t>
  </si>
  <si>
    <t>EMP1173</t>
  </si>
  <si>
    <t>EMP1174</t>
  </si>
  <si>
    <t>EMP1175</t>
  </si>
  <si>
    <t>EMP1176</t>
  </si>
  <si>
    <t>EMP1177</t>
  </si>
  <si>
    <t>EMP1178</t>
  </si>
  <si>
    <t>EMP1179</t>
  </si>
  <si>
    <t>EMP1180</t>
  </si>
  <si>
    <t>EMP1181</t>
  </si>
  <si>
    <t>EMP1182</t>
  </si>
  <si>
    <t>EMP1183</t>
  </si>
  <si>
    <t>EMP1184</t>
  </si>
  <si>
    <t>EMP1185</t>
  </si>
  <si>
    <t>EMP1186</t>
  </si>
  <si>
    <t>EMP1187</t>
  </si>
  <si>
    <t>EMP1188</t>
  </si>
  <si>
    <t>EMP1189</t>
  </si>
  <si>
    <t>EMP1190</t>
  </si>
  <si>
    <t>EMP1191</t>
  </si>
  <si>
    <t>EMP1192</t>
  </si>
  <si>
    <t>EMP1193</t>
  </si>
  <si>
    <t>EMP1194</t>
  </si>
  <si>
    <t>EMP1195</t>
  </si>
  <si>
    <t>EMP1196</t>
  </si>
  <si>
    <t>EMP1197</t>
  </si>
  <si>
    <t>EMP1198</t>
  </si>
  <si>
    <t>EMP1199</t>
  </si>
  <si>
    <t>Total employees</t>
  </si>
  <si>
    <t>Attrition count</t>
  </si>
  <si>
    <t>Attrition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</si>
</sst>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b/>
      <i/>
      <u/>
      <sz val="18"/>
      <color theme="3"/>
      <name val="Calibri (Body)"/>
      <charset val="134"/>
    </font>
    <font>
      <b/>
      <i/>
      <u/>
      <sz val="26"/>
      <color theme="1"/>
      <name val="Arial Hebrew Scholar"/>
      <charset val="177"/>
    </font>
    <font>
      <b/>
      <i/>
      <sz val="18"/>
      <color theme="1"/>
      <name val="Calibri (Body)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numFmt numFmtId="49" formatCode="@"/>
    </dxf>
    <dxf>
      <numFmt numFmtId="49" formatCode="@"/>
    </dxf>
    <dxf>
      <numFmt numFmtId="49" formatCode="@"/>
    </dxf>
    <dxf>
      <numFmt numFmtId="1" formatCode="0"/>
    </dxf>
    <dxf>
      <numFmt numFmtId="49" formatCode="@"/>
    </dxf>
    <dxf>
      <numFmt numFmtId="49" formatCode="@"/>
    </dxf>
    <dxf>
      <numFmt numFmtId="1" formatCode="0"/>
    </dxf>
    <dxf>
      <numFmt numFmtId="1" formatCode="0"/>
    </dxf>
    <dxf>
      <numFmt numFmtId="1" formatCode="0"/>
      <alignment horizontal="right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170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4e12d9-49b2-4837-ab38-6bcc2a9d26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by Department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Table'!$D$4:$D$10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Table'!$E$4:$E$10</c:f>
              <c:numCache>
                <c:formatCode>General</c:formatCode>
                <c:ptCount val="6"/>
                <c:pt idx="0">
                  <c:v>30</c:v>
                </c:pt>
                <c:pt idx="1">
                  <c:v>34</c:v>
                </c:pt>
                <c:pt idx="2">
                  <c:v>29</c:v>
                </c:pt>
                <c:pt idx="3">
                  <c:v>30</c:v>
                </c:pt>
                <c:pt idx="4">
                  <c:v>39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14140031"/>
        <c:axId val="558369408"/>
      </c:barChart>
      <c:catAx>
        <c:axId val="7141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369408"/>
        <c:crosses val="autoZero"/>
        <c:auto val="1"/>
        <c:lblAlgn val="ctr"/>
        <c:lblOffset val="100"/>
        <c:noMultiLvlLbl val="0"/>
      </c:catAx>
      <c:valAx>
        <c:axId val="5583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6abeb8-6a70-4efb-9791-2e6a83b57473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by Job Role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Table'!$G$4:$G$10</c:f>
              <c:strCache>
                <c:ptCount val="6"/>
                <c:pt idx="0">
                  <c:v>Analyst</c:v>
                </c:pt>
                <c:pt idx="1">
                  <c:v>Consultant</c:v>
                </c:pt>
                <c:pt idx="2">
                  <c:v>Engineer</c:v>
                </c:pt>
                <c:pt idx="3">
                  <c:v>Executive</c:v>
                </c:pt>
                <c:pt idx="4">
                  <c:v>Manager</c:v>
                </c:pt>
                <c:pt idx="5">
                  <c:v>Specialist</c:v>
                </c:pt>
              </c:strCache>
            </c:strRef>
          </c:cat>
          <c:val>
            <c:numRef>
              <c:f>'Pivot Table'!$H$4:$H$10</c:f>
              <c:numCache>
                <c:formatCode>0</c:formatCode>
                <c:ptCount val="6"/>
                <c:pt idx="0">
                  <c:v>2286098</c:v>
                </c:pt>
                <c:pt idx="1">
                  <c:v>2889754</c:v>
                </c:pt>
                <c:pt idx="2">
                  <c:v>2914145</c:v>
                </c:pt>
                <c:pt idx="3">
                  <c:v>2312634</c:v>
                </c:pt>
                <c:pt idx="4">
                  <c:v>2292769</c:v>
                </c:pt>
                <c:pt idx="5">
                  <c:v>3177678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32807056"/>
        <c:axId val="973355296"/>
      </c:barChart>
      <c:catAx>
        <c:axId val="83280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355296"/>
        <c:crosses val="autoZero"/>
        <c:auto val="1"/>
        <c:lblAlgn val="ctr"/>
        <c:lblOffset val="100"/>
        <c:noMultiLvlLbl val="0"/>
      </c:catAx>
      <c:valAx>
        <c:axId val="9733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8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9fa09e-eecf-45a9-a641-5a5d43f52d1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Tenure Band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Table'!$A$17:$A$22</c:f>
              <c:strCache>
                <c:ptCount val="5"/>
                <c:pt idx="0">
                  <c:v>Early Career</c:v>
                </c:pt>
                <c:pt idx="1">
                  <c:v>Experienced</c:v>
                </c:pt>
                <c:pt idx="2">
                  <c:v>Mid Career</c:v>
                </c:pt>
                <c:pt idx="3">
                  <c:v>New Hire</c:v>
                </c:pt>
                <c:pt idx="4">
                  <c:v>Veteran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27</c:v>
                </c:pt>
                <c:pt idx="3">
                  <c:v>8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218016"/>
        <c:axId val="973589440"/>
      </c:barChart>
      <c:catAx>
        <c:axId val="2105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89440"/>
        <c:crosses val="autoZero"/>
        <c:auto val="1"/>
        <c:lblAlgn val="ctr"/>
        <c:lblOffset val="100"/>
        <c:noMultiLvlLbl val="0"/>
      </c:catAx>
      <c:valAx>
        <c:axId val="9735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2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7254bc-ae31-49df-a997-7dea0d4bb0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 Attrition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Table'!$E$16:$E$17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'Pivot Table'!$D$18:$D$23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Table'!$E$18:$E$23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73</c:v>
                </c:pt>
                <c:pt idx="3">
                  <c:v>50</c:v>
                </c:pt>
                <c:pt idx="4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Table'!$F$16:$F$17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'Pivot Table'!$D$18:$D$23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Table'!$F$18:$F$23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05218016"/>
        <c:axId val="973589440"/>
      </c:barChart>
      <c:catAx>
        <c:axId val="2105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89440"/>
        <c:crosses val="autoZero"/>
        <c:auto val="1"/>
        <c:lblAlgn val="ctr"/>
        <c:lblOffset val="100"/>
        <c:noMultiLvlLbl val="0"/>
      </c:catAx>
      <c:valAx>
        <c:axId val="9735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21801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ea40d7-dbaa-484c-b1cb-ec5d25e35690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At-Risk Employees (Yes vs No)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Table'!$I$17:$I$19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'Pivot Table'!$J$17:$J$19</c:f>
              <c:numCache>
                <c:formatCode>General</c:formatCode>
                <c:ptCount val="2"/>
                <c:pt idx="0">
                  <c:v>16</c:v>
                </c:pt>
                <c:pt idx="1">
                  <c:v>184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79294048"/>
        <c:axId val="856123712"/>
      </c:barChart>
      <c:catAx>
        <c:axId val="979294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AtRiskFlag (Yes/No)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23712"/>
        <c:crosses val="autoZero"/>
        <c:auto val="1"/>
        <c:lblAlgn val="ctr"/>
        <c:lblOffset val="100"/>
        <c:noMultiLvlLbl val="0"/>
      </c:catAx>
      <c:valAx>
        <c:axId val="85612371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Headcount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cec114-108d-468f-a0e6-8e676d75f9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[HR_Analytics_Dataset.xlsx]Pivot Table 2!PivotTable9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by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9564927265448"/>
          <c:y val="0.193350253807107"/>
          <c:w val="0.630974576271186"/>
          <c:h val="0.755888324873096"/>
        </c:manualLayout>
      </c:layout>
      <c:doughnutChart>
        <c:varyColors val="1"/>
        <c:ser>
          <c:idx val="0"/>
          <c:order val="0"/>
          <c:tx>
            <c:strRef>
              <c:f>'Pivot Table 2'!$B$4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2'!$B$5:$B$7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776287-3b31-4218-a4cf-35dda720bf7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1958340</xdr:colOff>
      <xdr:row>2</xdr:row>
      <xdr:rowOff>194945</xdr:rowOff>
    </xdr:from>
    <xdr:to>
      <xdr:col>4</xdr:col>
      <xdr:colOff>294640</xdr:colOff>
      <xdr:row>16</xdr:row>
      <xdr:rowOff>118745</xdr:rowOff>
    </xdr:to>
    <xdr:graphicFrame>
      <xdr:nvGraphicFramePr>
        <xdr:cNvPr id="2" name="Chart 1"/>
        <xdr:cNvGraphicFramePr/>
      </xdr:nvGraphicFramePr>
      <xdr:xfrm>
        <a:off x="1958340" y="768985"/>
        <a:ext cx="4636135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501015</xdr:colOff>
      <xdr:row>2</xdr:row>
      <xdr:rowOff>196850</xdr:rowOff>
    </xdr:from>
    <xdr:to>
      <xdr:col>8</xdr:col>
      <xdr:colOff>691776</xdr:colOff>
      <xdr:row>16</xdr:row>
      <xdr:rowOff>158750</xdr:rowOff>
    </xdr:to>
    <xdr:graphicFrame>
      <xdr:nvGraphicFramePr>
        <xdr:cNvPr id="3" name="Chart 2"/>
        <xdr:cNvGraphicFramePr/>
      </xdr:nvGraphicFramePr>
      <xdr:xfrm>
        <a:off x="6800850" y="770890"/>
        <a:ext cx="4606925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882015</xdr:colOff>
      <xdr:row>2</xdr:row>
      <xdr:rowOff>171450</xdr:rowOff>
    </xdr:from>
    <xdr:to>
      <xdr:col>13</xdr:col>
      <xdr:colOff>7548</xdr:colOff>
      <xdr:row>16</xdr:row>
      <xdr:rowOff>171450</xdr:rowOff>
    </xdr:to>
    <xdr:graphicFrame>
      <xdr:nvGraphicFramePr>
        <xdr:cNvPr id="4" name="Chart 3"/>
        <xdr:cNvGraphicFramePr/>
      </xdr:nvGraphicFramePr>
      <xdr:xfrm>
        <a:off x="11598275" y="745490"/>
        <a:ext cx="4368165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1930400</xdr:colOff>
      <xdr:row>20</xdr:row>
      <xdr:rowOff>0</xdr:rowOff>
    </xdr:from>
    <xdr:to>
      <xdr:col>3</xdr:col>
      <xdr:colOff>1092200</xdr:colOff>
      <xdr:row>34</xdr:row>
      <xdr:rowOff>63500</xdr:rowOff>
    </xdr:to>
    <xdr:graphicFrame>
      <xdr:nvGraphicFramePr>
        <xdr:cNvPr id="5" name="Chart 4"/>
        <xdr:cNvGraphicFramePr/>
      </xdr:nvGraphicFramePr>
      <xdr:xfrm>
        <a:off x="1930400" y="4414520"/>
        <a:ext cx="3673475" cy="305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1155700</xdr:colOff>
      <xdr:row>20</xdr:row>
      <xdr:rowOff>12700</xdr:rowOff>
    </xdr:from>
    <xdr:to>
      <xdr:col>7</xdr:col>
      <xdr:colOff>787400</xdr:colOff>
      <xdr:row>34</xdr:row>
      <xdr:rowOff>88900</xdr:rowOff>
    </xdr:to>
    <xdr:graphicFrame>
      <xdr:nvGraphicFramePr>
        <xdr:cNvPr id="6" name="Chart 5"/>
        <xdr:cNvGraphicFramePr/>
      </xdr:nvGraphicFramePr>
      <xdr:xfrm>
        <a:off x="5667375" y="4427220"/>
        <a:ext cx="476631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152400</xdr:colOff>
      <xdr:row>19</xdr:row>
      <xdr:rowOff>177800</xdr:rowOff>
    </xdr:from>
    <xdr:to>
      <xdr:col>14</xdr:col>
      <xdr:colOff>177800</xdr:colOff>
      <xdr:row>34</xdr:row>
      <xdr:rowOff>63500</xdr:rowOff>
    </xdr:to>
    <xdr:graphicFrame>
      <xdr:nvGraphicFramePr>
        <xdr:cNvPr id="7" name="Chart 6"/>
        <xdr:cNvGraphicFramePr/>
      </xdr:nvGraphicFramePr>
      <xdr:xfrm>
        <a:off x="13469620" y="4378960"/>
        <a:ext cx="354838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848995</xdr:colOff>
      <xdr:row>19</xdr:row>
      <xdr:rowOff>176530</xdr:rowOff>
    </xdr:from>
    <xdr:to>
      <xdr:col>10</xdr:col>
      <xdr:colOff>86995</xdr:colOff>
      <xdr:row>34</xdr:row>
      <xdr:rowOff>62230</xdr:rowOff>
    </xdr:to>
    <xdr:graphicFrame>
      <xdr:nvGraphicFramePr>
        <xdr:cNvPr id="8" name="Chart 7"/>
        <xdr:cNvGraphicFramePr/>
      </xdr:nvGraphicFramePr>
      <xdr:xfrm>
        <a:off x="10495280" y="4377690"/>
        <a:ext cx="290893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50800</xdr:colOff>
      <xdr:row>7</xdr:row>
      <xdr:rowOff>12701</xdr:rowOff>
    </xdr:from>
    <xdr:to>
      <xdr:col>0</xdr:col>
      <xdr:colOff>1879600</xdr:colOff>
      <xdr:row>16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erformanceRating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formanceRating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653540"/>
              <a:ext cx="1828800" cy="190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16</xdr:row>
      <xdr:rowOff>63501</xdr:rowOff>
    </xdr:from>
    <xdr:to>
      <xdr:col>0</xdr:col>
      <xdr:colOff>1879600</xdr:colOff>
      <xdr:row>26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JobRo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Ro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3624580"/>
              <a:ext cx="18288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26</xdr:row>
      <xdr:rowOff>139701</xdr:rowOff>
    </xdr:from>
    <xdr:to>
      <xdr:col>0</xdr:col>
      <xdr:colOff>1879600</xdr:colOff>
      <xdr:row>34</xdr:row>
      <xdr:rowOff>50801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5834380"/>
              <a:ext cx="1828800" cy="161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</xdr:row>
      <xdr:rowOff>165101</xdr:rowOff>
    </xdr:from>
    <xdr:to>
      <xdr:col>0</xdr:col>
      <xdr:colOff>1879600</xdr:colOff>
      <xdr:row>6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525780"/>
              <a:ext cx="1828800" cy="104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34</xdr:row>
      <xdr:rowOff>127001</xdr:rowOff>
    </xdr:from>
    <xdr:to>
      <xdr:col>0</xdr:col>
      <xdr:colOff>1854200</xdr:colOff>
      <xdr:row>44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Departm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7528560"/>
              <a:ext cx="1828800" cy="212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89.5382009259" refreshedBy="Tanya Yadav" recordCount="200">
  <cacheSource type="worksheet">
    <worksheetSource name="TableHR"/>
  </cacheSource>
  <cacheFields count="17">
    <cacheField name="EmployeeID" numFmtId="49">
      <sharedItems count="200">
        <s v="EMP1000"/>
        <s v="EMP1001"/>
        <s v="EMP1002"/>
        <s v="EMP1003"/>
        <s v="EMP1004"/>
        <s v="EMP1005"/>
        <s v="EMP1006"/>
        <s v="EMP1007"/>
        <s v="EMP1008"/>
        <s v="EMP1009"/>
        <s v="EMP1010"/>
        <s v="EMP1011"/>
        <s v="EMP1012"/>
        <s v="EMP1013"/>
        <s v="EMP1014"/>
        <s v="EMP1015"/>
        <s v="EMP1016"/>
        <s v="EMP1017"/>
        <s v="EMP1018"/>
        <s v="EMP1019"/>
        <s v="EMP1020"/>
        <s v="EMP1021"/>
        <s v="EMP1022"/>
        <s v="EMP1023"/>
        <s v="EMP1024"/>
        <s v="EMP1025"/>
        <s v="EMP1026"/>
        <s v="EMP1027"/>
        <s v="EMP1028"/>
        <s v="EMP1029"/>
        <s v="EMP1030"/>
        <s v="EMP1031"/>
        <s v="EMP1032"/>
        <s v="EMP1033"/>
        <s v="EMP1034"/>
        <s v="EMP1035"/>
        <s v="EMP1036"/>
        <s v="EMP1037"/>
        <s v="EMP1038"/>
        <s v="EMP1039"/>
        <s v="EMP1040"/>
        <s v="EMP1041"/>
        <s v="EMP1042"/>
        <s v="EMP1043"/>
        <s v="EMP1044"/>
        <s v="EMP1045"/>
        <s v="EMP1046"/>
        <s v="EMP1047"/>
        <s v="EMP1048"/>
        <s v="EMP1049"/>
        <s v="EMP1050"/>
        <s v="EMP1051"/>
        <s v="EMP1052"/>
        <s v="EMP1053"/>
        <s v="EMP1054"/>
        <s v="EMP1055"/>
        <s v="EMP1056"/>
        <s v="EMP1057"/>
        <s v="EMP1058"/>
        <s v="EMP1059"/>
        <s v="EMP1060"/>
        <s v="EMP1061"/>
        <s v="EMP1062"/>
        <s v="EMP1063"/>
        <s v="EMP1064"/>
        <s v="EMP1065"/>
        <s v="EMP1066"/>
        <s v="EMP1067"/>
        <s v="EMP1068"/>
        <s v="EMP1069"/>
        <s v="EMP1070"/>
        <s v="EMP1071"/>
        <s v="EMP1072"/>
        <s v="EMP1073"/>
        <s v="EMP1074"/>
        <s v="EMP1075"/>
        <s v="EMP1076"/>
        <s v="EMP1077"/>
        <s v="EMP1078"/>
        <s v="EMP1079"/>
        <s v="EMP1080"/>
        <s v="EMP1081"/>
        <s v="EMP1082"/>
        <s v="EMP1083"/>
        <s v="EMP1084"/>
        <s v="EMP1085"/>
        <s v="EMP1086"/>
        <s v="EMP1087"/>
        <s v="EMP1088"/>
        <s v="EMP1089"/>
        <s v="EMP1090"/>
        <s v="EMP1091"/>
        <s v="EMP1092"/>
        <s v="EMP1093"/>
        <s v="EMP1094"/>
        <s v="EMP1095"/>
        <s v="EMP1096"/>
        <s v="EMP1097"/>
        <s v="EMP1098"/>
        <s v="EMP1099"/>
        <s v="EMP1100"/>
        <s v="EMP1101"/>
        <s v="EMP1102"/>
        <s v="EMP1103"/>
        <s v="EMP1104"/>
        <s v="EMP1105"/>
        <s v="EMP1106"/>
        <s v="EMP1107"/>
        <s v="EMP1108"/>
        <s v="EMP1109"/>
        <s v="EMP1110"/>
        <s v="EMP1111"/>
        <s v="EMP1112"/>
        <s v="EMP1113"/>
        <s v="EMP1114"/>
        <s v="EMP1115"/>
        <s v="EMP1116"/>
        <s v="EMP1117"/>
        <s v="EMP1118"/>
        <s v="EMP1119"/>
        <s v="EMP1120"/>
        <s v="EMP1121"/>
        <s v="EMP1122"/>
        <s v="EMP1123"/>
        <s v="EMP1124"/>
        <s v="EMP1125"/>
        <s v="EMP1126"/>
        <s v="EMP1127"/>
        <s v="EMP1128"/>
        <s v="EMP1129"/>
        <s v="EMP1130"/>
        <s v="EMP1131"/>
        <s v="EMP1132"/>
        <s v="EMP1133"/>
        <s v="EMP1134"/>
        <s v="EMP1135"/>
        <s v="EMP1136"/>
        <s v="EMP1137"/>
        <s v="EMP1138"/>
        <s v="EMP1139"/>
        <s v="EMP1140"/>
        <s v="EMP1141"/>
        <s v="EMP1142"/>
        <s v="EMP1143"/>
        <s v="EMP1144"/>
        <s v="EMP1145"/>
        <s v="EMP1146"/>
        <s v="EMP1147"/>
        <s v="EMP1148"/>
        <s v="EMP1149"/>
        <s v="EMP1150"/>
        <s v="EMP1151"/>
        <s v="EMP1152"/>
        <s v="EMP1153"/>
        <s v="EMP1154"/>
        <s v="EMP1155"/>
        <s v="EMP1156"/>
        <s v="EMP1157"/>
        <s v="EMP1158"/>
        <s v="EMP1159"/>
        <s v="EMP1160"/>
        <s v="EMP1161"/>
        <s v="EMP1162"/>
        <s v="EMP1163"/>
        <s v="EMP1164"/>
        <s v="EMP1165"/>
        <s v="EMP1166"/>
        <s v="EMP1167"/>
        <s v="EMP1168"/>
        <s v="EMP1169"/>
        <s v="EMP1170"/>
        <s v="EMP1171"/>
        <s v="EMP1172"/>
        <s v="EMP1173"/>
        <s v="EMP1174"/>
        <s v="EMP1175"/>
        <s v="EMP1176"/>
        <s v="EMP1177"/>
        <s v="EMP1178"/>
        <s v="EMP1179"/>
        <s v="EMP1180"/>
        <s v="EMP1181"/>
        <s v="EMP1182"/>
        <s v="EMP1183"/>
        <s v="EMP1184"/>
        <s v="EMP1185"/>
        <s v="EMP1186"/>
        <s v="EMP1187"/>
        <s v="EMP1188"/>
        <s v="EMP1189"/>
        <s v="EMP1190"/>
        <s v="EMP1191"/>
        <s v="EMP1192"/>
        <s v="EMP1193"/>
        <s v="EMP1194"/>
        <s v="EMP1195"/>
        <s v="EMP1196"/>
        <s v="EMP1197"/>
        <s v="EMP1198"/>
        <s v="EMP1199"/>
      </sharedItems>
    </cacheField>
    <cacheField name="Department" numFmtId="49">
      <sharedItems count="6">
        <s v="IT"/>
        <s v="Marketing"/>
        <s v="Operations"/>
        <s v="Finance"/>
        <s v="Sales"/>
        <s v="HR"/>
      </sharedItems>
    </cacheField>
    <cacheField name="Gender" numFmtId="49">
      <sharedItems count="2">
        <s v="Female"/>
        <s v="Male"/>
      </sharedItems>
    </cacheField>
    <cacheField name="Age" numFmtId="1"/>
    <cacheField name="Education" numFmtId="49">
      <sharedItems count="4">
        <s v="Bachelors"/>
        <s v="High School"/>
        <s v="PhD"/>
        <s v="Masters"/>
      </sharedItems>
    </cacheField>
    <cacheField name="JobRole" numFmtId="49">
      <sharedItems count="6">
        <s v="Specialist"/>
        <s v="Analyst"/>
        <s v="Engineer"/>
        <s v="Manager"/>
        <s v="Consultant"/>
        <s v="Executive"/>
      </sharedItems>
    </cacheField>
    <cacheField name="Salary" numFmtId="1"/>
    <cacheField name="TenureYears" numFmtId="1">
      <sharedItems containsSemiMixedTypes="0" containsString="0" containsNumber="1" containsInteger="1" minValue="0" maxValue="34" count="35">
        <n v="24"/>
        <n v="18"/>
        <n v="4"/>
        <n v="10"/>
        <n v="11"/>
        <n v="9"/>
        <n v="7"/>
        <n v="23"/>
        <n v="27"/>
        <n v="20"/>
        <n v="8"/>
        <n v="14"/>
        <n v="17"/>
        <n v="19"/>
        <n v="5"/>
        <n v="1"/>
        <n v="6"/>
        <n v="15"/>
        <n v="2"/>
        <n v="26"/>
        <n v="32"/>
        <n v="0"/>
        <n v="31"/>
        <n v="3"/>
        <n v="29"/>
        <n v="12"/>
        <n v="33"/>
        <n v="30"/>
        <n v="25"/>
        <n v="34"/>
        <n v="28"/>
        <n v="21"/>
        <n v="22"/>
        <n v="16"/>
        <n v="13"/>
      </sharedItems>
      <fieldGroup base="7">
        <rangePr autoEnd="0"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PerformanceRating" numFmtId="1">
      <sharedItems containsSemiMixedTypes="0" containsString="0" containsNumber="1" containsInteger="1" minValue="0" maxValue="5" count="5">
        <n v="2"/>
        <n v="3"/>
        <n v="4"/>
        <n v="5"/>
        <n v="1"/>
      </sharedItems>
    </cacheField>
    <cacheField name="OverTime" numFmtId="0"/>
    <cacheField name="Attrition" numFmtId="0">
      <sharedItems count="2">
        <s v="No"/>
        <s v="Yes"/>
      </sharedItems>
    </cacheField>
    <cacheField name="AgeGroup" numFmtId="0"/>
    <cacheField name="TenureBand" numFmtId="0">
      <sharedItems count="5">
        <s v="Veteran"/>
        <s v="Early Career"/>
        <s v="Experienced"/>
        <s v="Mid Career"/>
        <s v="New Hire"/>
      </sharedItems>
    </cacheField>
    <cacheField name="AttritionFlag" numFmtId="0"/>
    <cacheField name="HighPerformer" numFmtId="0"/>
    <cacheField name="AtRiskScore" numFmtId="0"/>
    <cacheField name="AtRiskFlag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32"/>
    <x v="0"/>
    <x v="0"/>
    <n v="50279"/>
    <x v="0"/>
    <x v="0"/>
    <s v="No"/>
    <x v="0"/>
    <s v="30-39"/>
    <x v="0"/>
    <n v="0"/>
    <s v="No"/>
    <n v="0.25"/>
    <x v="0"/>
  </r>
  <r>
    <x v="1"/>
    <x v="1"/>
    <x v="0"/>
    <n v="56"/>
    <x v="0"/>
    <x v="1"/>
    <n v="146092"/>
    <x v="1"/>
    <x v="1"/>
    <s v="Yes"/>
    <x v="1"/>
    <s v="50+"/>
    <x v="0"/>
    <n v="1"/>
    <s v="No"/>
    <n v="0.4"/>
    <x v="0"/>
  </r>
  <r>
    <x v="2"/>
    <x v="2"/>
    <x v="1"/>
    <n v="29"/>
    <x v="0"/>
    <x v="2"/>
    <n v="133899"/>
    <x v="2"/>
    <x v="2"/>
    <s v="No"/>
    <x v="0"/>
    <s v="Under 30"/>
    <x v="1"/>
    <n v="0"/>
    <s v="Yes"/>
    <n v="0"/>
    <x v="0"/>
  </r>
  <r>
    <x v="3"/>
    <x v="3"/>
    <x v="0"/>
    <n v="35"/>
    <x v="1"/>
    <x v="1"/>
    <n v="139245"/>
    <x v="3"/>
    <x v="3"/>
    <s v="No"/>
    <x v="0"/>
    <s v="30-39"/>
    <x v="2"/>
    <n v="0"/>
    <s v="Yes"/>
    <n v="0"/>
    <x v="0"/>
  </r>
  <r>
    <x v="4"/>
    <x v="4"/>
    <x v="0"/>
    <n v="31"/>
    <x v="2"/>
    <x v="3"/>
    <n v="51201"/>
    <x v="4"/>
    <x v="1"/>
    <s v="No"/>
    <x v="0"/>
    <s v="30-39"/>
    <x v="2"/>
    <n v="0"/>
    <s v="No"/>
    <n v="0.15"/>
    <x v="0"/>
  </r>
  <r>
    <x v="5"/>
    <x v="3"/>
    <x v="1"/>
    <n v="23"/>
    <x v="0"/>
    <x v="4"/>
    <n v="44715"/>
    <x v="5"/>
    <x v="1"/>
    <s v="No"/>
    <x v="1"/>
    <s v="Under 30"/>
    <x v="3"/>
    <n v="1"/>
    <s v="No"/>
    <n v="0.15"/>
    <x v="0"/>
  </r>
  <r>
    <x v="6"/>
    <x v="2"/>
    <x v="0"/>
    <n v="30"/>
    <x v="0"/>
    <x v="4"/>
    <n v="54309"/>
    <x v="6"/>
    <x v="1"/>
    <s v="Yes"/>
    <x v="1"/>
    <s v="30-39"/>
    <x v="3"/>
    <n v="1"/>
    <s v="No"/>
    <n v="0.4"/>
    <x v="0"/>
  </r>
  <r>
    <x v="7"/>
    <x v="1"/>
    <x v="0"/>
    <n v="24"/>
    <x v="0"/>
    <x v="0"/>
    <n v="40078"/>
    <x v="7"/>
    <x v="3"/>
    <s v="No"/>
    <x v="0"/>
    <s v="Under 30"/>
    <x v="0"/>
    <n v="0"/>
    <s v="Yes"/>
    <n v="0"/>
    <x v="0"/>
  </r>
  <r>
    <x v="8"/>
    <x v="1"/>
    <x v="0"/>
    <n v="42"/>
    <x v="0"/>
    <x v="4"/>
    <n v="81614"/>
    <x v="8"/>
    <x v="1"/>
    <s v="No"/>
    <x v="0"/>
    <s v="40-49"/>
    <x v="0"/>
    <n v="0"/>
    <s v="No"/>
    <n v="0.15"/>
    <x v="0"/>
  </r>
  <r>
    <x v="9"/>
    <x v="4"/>
    <x v="0"/>
    <n v="47"/>
    <x v="3"/>
    <x v="0"/>
    <n v="30105"/>
    <x v="9"/>
    <x v="1"/>
    <s v="Yes"/>
    <x v="0"/>
    <s v="40-49"/>
    <x v="0"/>
    <n v="0"/>
    <s v="No"/>
    <n v="0.55000000000000004"/>
    <x v="1"/>
  </r>
  <r>
    <x v="10"/>
    <x v="3"/>
    <x v="1"/>
    <n v="29"/>
    <x v="0"/>
    <x v="0"/>
    <n v="142666"/>
    <x v="6"/>
    <x v="3"/>
    <s v="No"/>
    <x v="0"/>
    <s v="Under 30"/>
    <x v="3"/>
    <n v="0"/>
    <s v="Yes"/>
    <n v="0"/>
    <x v="0"/>
  </r>
  <r>
    <x v="11"/>
    <x v="1"/>
    <x v="0"/>
    <n v="23"/>
    <x v="2"/>
    <x v="0"/>
    <n v="119848"/>
    <x v="10"/>
    <x v="4"/>
    <s v="No"/>
    <x v="1"/>
    <s v="Under 30"/>
    <x v="3"/>
    <n v="1"/>
    <s v="No"/>
    <n v="0.25"/>
    <x v="0"/>
  </r>
  <r>
    <x v="12"/>
    <x v="2"/>
    <x v="0"/>
    <n v="27"/>
    <x v="0"/>
    <x v="2"/>
    <n v="27839"/>
    <x v="11"/>
    <x v="4"/>
    <s v="Yes"/>
    <x v="0"/>
    <s v="Under 30"/>
    <x v="2"/>
    <n v="0"/>
    <s v="No"/>
    <n v="0.65"/>
    <x v="1"/>
  </r>
  <r>
    <x v="13"/>
    <x v="0"/>
    <x v="0"/>
    <n v="49"/>
    <x v="2"/>
    <x v="5"/>
    <n v="93920"/>
    <x v="12"/>
    <x v="2"/>
    <s v="No"/>
    <x v="0"/>
    <s v="40-49"/>
    <x v="0"/>
    <n v="0"/>
    <s v="Yes"/>
    <n v="0"/>
    <x v="0"/>
  </r>
  <r>
    <x v="14"/>
    <x v="5"/>
    <x v="0"/>
    <n v="50"/>
    <x v="3"/>
    <x v="0"/>
    <n v="68619"/>
    <x v="13"/>
    <x v="3"/>
    <s v="No"/>
    <x v="0"/>
    <s v="50+"/>
    <x v="0"/>
    <n v="0"/>
    <s v="Yes"/>
    <n v="0"/>
    <x v="0"/>
  </r>
  <r>
    <x v="15"/>
    <x v="5"/>
    <x v="0"/>
    <n v="47"/>
    <x v="0"/>
    <x v="0"/>
    <n v="67821"/>
    <x v="14"/>
    <x v="1"/>
    <s v="No"/>
    <x v="0"/>
    <s v="40-49"/>
    <x v="3"/>
    <n v="0"/>
    <s v="No"/>
    <n v="0.15"/>
    <x v="0"/>
  </r>
  <r>
    <x v="16"/>
    <x v="5"/>
    <x v="1"/>
    <n v="46"/>
    <x v="2"/>
    <x v="5"/>
    <n v="38493"/>
    <x v="4"/>
    <x v="1"/>
    <s v="Yes"/>
    <x v="0"/>
    <s v="40-49"/>
    <x v="2"/>
    <n v="0"/>
    <s v="No"/>
    <n v="0.55000000000000004"/>
    <x v="1"/>
  </r>
  <r>
    <x v="17"/>
    <x v="3"/>
    <x v="0"/>
    <n v="33"/>
    <x v="1"/>
    <x v="1"/>
    <n v="42069"/>
    <x v="15"/>
    <x v="1"/>
    <s v="No"/>
    <x v="0"/>
    <s v="30-39"/>
    <x v="4"/>
    <n v="0"/>
    <s v="No"/>
    <n v="0.35"/>
    <x v="0"/>
  </r>
  <r>
    <x v="18"/>
    <x v="4"/>
    <x v="0"/>
    <n v="26"/>
    <x v="3"/>
    <x v="0"/>
    <n v="137443"/>
    <x v="16"/>
    <x v="1"/>
    <s v="No"/>
    <x v="1"/>
    <s v="Under 30"/>
    <x v="3"/>
    <n v="1"/>
    <s v="No"/>
    <n v="0.15"/>
    <x v="0"/>
  </r>
  <r>
    <x v="19"/>
    <x v="1"/>
    <x v="0"/>
    <n v="55"/>
    <x v="0"/>
    <x v="2"/>
    <n v="32531"/>
    <x v="17"/>
    <x v="2"/>
    <s v="No"/>
    <x v="0"/>
    <s v="50+"/>
    <x v="0"/>
    <n v="0"/>
    <s v="Yes"/>
    <n v="0.15"/>
    <x v="0"/>
  </r>
  <r>
    <x v="20"/>
    <x v="0"/>
    <x v="0"/>
    <n v="58"/>
    <x v="3"/>
    <x v="4"/>
    <n v="62051"/>
    <x v="18"/>
    <x v="1"/>
    <s v="No"/>
    <x v="0"/>
    <s v="50+"/>
    <x v="1"/>
    <n v="0"/>
    <s v="No"/>
    <n v="0.15"/>
    <x v="0"/>
  </r>
  <r>
    <x v="21"/>
    <x v="2"/>
    <x v="1"/>
    <n v="36"/>
    <x v="3"/>
    <x v="4"/>
    <n v="32736"/>
    <x v="18"/>
    <x v="1"/>
    <s v="No"/>
    <x v="0"/>
    <s v="30-39"/>
    <x v="1"/>
    <n v="0"/>
    <s v="No"/>
    <n v="0.3"/>
    <x v="0"/>
  </r>
  <r>
    <x v="22"/>
    <x v="0"/>
    <x v="1"/>
    <n v="57"/>
    <x v="3"/>
    <x v="3"/>
    <n v="32710"/>
    <x v="19"/>
    <x v="1"/>
    <s v="No"/>
    <x v="0"/>
    <s v="50+"/>
    <x v="0"/>
    <n v="0"/>
    <s v="No"/>
    <n v="0.3"/>
    <x v="0"/>
  </r>
  <r>
    <x v="23"/>
    <x v="2"/>
    <x v="1"/>
    <n v="36"/>
    <x v="3"/>
    <x v="3"/>
    <n v="92155"/>
    <x v="20"/>
    <x v="2"/>
    <s v="No"/>
    <x v="0"/>
    <s v="30-39"/>
    <x v="0"/>
    <n v="0"/>
    <s v="Yes"/>
    <n v="0"/>
    <x v="0"/>
  </r>
  <r>
    <x v="24"/>
    <x v="3"/>
    <x v="1"/>
    <n v="44"/>
    <x v="0"/>
    <x v="4"/>
    <n v="38975"/>
    <x v="8"/>
    <x v="1"/>
    <s v="No"/>
    <x v="0"/>
    <s v="40-49"/>
    <x v="0"/>
    <n v="0"/>
    <s v="No"/>
    <n v="0.3"/>
    <x v="0"/>
  </r>
  <r>
    <x v="25"/>
    <x v="5"/>
    <x v="0"/>
    <n v="27"/>
    <x v="1"/>
    <x v="4"/>
    <n v="87424"/>
    <x v="21"/>
    <x v="3"/>
    <s v="No"/>
    <x v="1"/>
    <s v="Under 30"/>
    <x v="4"/>
    <n v="1"/>
    <s v="Yes"/>
    <n v="0.2"/>
    <x v="0"/>
  </r>
  <r>
    <x v="26"/>
    <x v="3"/>
    <x v="0"/>
    <n v="42"/>
    <x v="0"/>
    <x v="2"/>
    <n v="70603"/>
    <x v="6"/>
    <x v="4"/>
    <s v="No"/>
    <x v="0"/>
    <s v="40-49"/>
    <x v="3"/>
    <n v="0"/>
    <s v="No"/>
    <n v="0.25"/>
    <x v="0"/>
  </r>
  <r>
    <x v="27"/>
    <x v="4"/>
    <x v="0"/>
    <n v="44"/>
    <x v="1"/>
    <x v="5"/>
    <n v="48252"/>
    <x v="22"/>
    <x v="2"/>
    <s v="No"/>
    <x v="0"/>
    <s v="40-49"/>
    <x v="0"/>
    <n v="0"/>
    <s v="Yes"/>
    <n v="0"/>
    <x v="0"/>
  </r>
  <r>
    <x v="28"/>
    <x v="4"/>
    <x v="1"/>
    <n v="37"/>
    <x v="3"/>
    <x v="3"/>
    <n v="105797"/>
    <x v="23"/>
    <x v="2"/>
    <s v="No"/>
    <x v="0"/>
    <s v="30-39"/>
    <x v="1"/>
    <n v="0"/>
    <s v="Yes"/>
    <n v="0"/>
    <x v="0"/>
  </r>
  <r>
    <x v="29"/>
    <x v="2"/>
    <x v="0"/>
    <n v="36"/>
    <x v="0"/>
    <x v="5"/>
    <n v="26431"/>
    <x v="24"/>
    <x v="1"/>
    <s v="No"/>
    <x v="0"/>
    <s v="30-39"/>
    <x v="0"/>
    <n v="0"/>
    <s v="No"/>
    <n v="0.3"/>
    <x v="0"/>
  </r>
  <r>
    <x v="30"/>
    <x v="1"/>
    <x v="1"/>
    <n v="46"/>
    <x v="2"/>
    <x v="2"/>
    <n v="99603"/>
    <x v="14"/>
    <x v="1"/>
    <s v="No"/>
    <x v="0"/>
    <s v="40-49"/>
    <x v="3"/>
    <n v="0"/>
    <s v="No"/>
    <n v="0.15"/>
    <x v="0"/>
  </r>
  <r>
    <x v="31"/>
    <x v="1"/>
    <x v="1"/>
    <n v="57"/>
    <x v="3"/>
    <x v="4"/>
    <n v="62481"/>
    <x v="1"/>
    <x v="1"/>
    <s v="No"/>
    <x v="1"/>
    <s v="50+"/>
    <x v="0"/>
    <n v="1"/>
    <s v="No"/>
    <n v="0.15"/>
    <x v="0"/>
  </r>
  <r>
    <x v="32"/>
    <x v="2"/>
    <x v="0"/>
    <n v="32"/>
    <x v="3"/>
    <x v="0"/>
    <n v="117573"/>
    <x v="22"/>
    <x v="1"/>
    <s v="No"/>
    <x v="0"/>
    <s v="30-39"/>
    <x v="0"/>
    <n v="0"/>
    <s v="No"/>
    <n v="0.15"/>
    <x v="0"/>
  </r>
  <r>
    <x v="33"/>
    <x v="4"/>
    <x v="0"/>
    <n v="36"/>
    <x v="1"/>
    <x v="5"/>
    <n v="34557"/>
    <x v="10"/>
    <x v="1"/>
    <s v="No"/>
    <x v="0"/>
    <s v="30-39"/>
    <x v="3"/>
    <n v="0"/>
    <s v="No"/>
    <n v="0.3"/>
    <x v="0"/>
  </r>
  <r>
    <x v="34"/>
    <x v="4"/>
    <x v="1"/>
    <n v="25"/>
    <x v="3"/>
    <x v="4"/>
    <n v="99971"/>
    <x v="4"/>
    <x v="4"/>
    <s v="No"/>
    <x v="1"/>
    <s v="Under 30"/>
    <x v="2"/>
    <n v="1"/>
    <s v="No"/>
    <n v="0.25"/>
    <x v="0"/>
  </r>
  <r>
    <x v="35"/>
    <x v="4"/>
    <x v="1"/>
    <n v="42"/>
    <x v="2"/>
    <x v="4"/>
    <n v="128302"/>
    <x v="3"/>
    <x v="1"/>
    <s v="No"/>
    <x v="0"/>
    <s v="40-49"/>
    <x v="2"/>
    <n v="0"/>
    <s v="No"/>
    <n v="0.15"/>
    <x v="0"/>
  </r>
  <r>
    <x v="36"/>
    <x v="3"/>
    <x v="1"/>
    <n v="34"/>
    <x v="0"/>
    <x v="1"/>
    <n v="25162"/>
    <x v="17"/>
    <x v="2"/>
    <s v="Yes"/>
    <x v="0"/>
    <s v="30-39"/>
    <x v="0"/>
    <n v="0"/>
    <s v="Yes"/>
    <n v="0.4"/>
    <x v="0"/>
  </r>
  <r>
    <x v="37"/>
    <x v="4"/>
    <x v="1"/>
    <n v="43"/>
    <x v="3"/>
    <x v="5"/>
    <n v="59742"/>
    <x v="21"/>
    <x v="1"/>
    <s v="Yes"/>
    <x v="1"/>
    <s v="40-49"/>
    <x v="4"/>
    <n v="1"/>
    <s v="No"/>
    <n v="0.6"/>
    <x v="1"/>
  </r>
  <r>
    <x v="38"/>
    <x v="0"/>
    <x v="0"/>
    <n v="40"/>
    <x v="3"/>
    <x v="0"/>
    <n v="44675"/>
    <x v="9"/>
    <x v="2"/>
    <s v="No"/>
    <x v="0"/>
    <s v="40-49"/>
    <x v="0"/>
    <n v="0"/>
    <s v="Yes"/>
    <n v="0"/>
    <x v="0"/>
  </r>
  <r>
    <x v="39"/>
    <x v="5"/>
    <x v="1"/>
    <n v="55"/>
    <x v="1"/>
    <x v="5"/>
    <n v="98997"/>
    <x v="24"/>
    <x v="1"/>
    <s v="Yes"/>
    <x v="0"/>
    <s v="50+"/>
    <x v="0"/>
    <n v="0"/>
    <s v="No"/>
    <n v="0.4"/>
    <x v="0"/>
  </r>
  <r>
    <x v="40"/>
    <x v="4"/>
    <x v="1"/>
    <n v="35"/>
    <x v="0"/>
    <x v="4"/>
    <n v="42015"/>
    <x v="25"/>
    <x v="3"/>
    <s v="Yes"/>
    <x v="0"/>
    <s v="30-39"/>
    <x v="2"/>
    <n v="0"/>
    <s v="Yes"/>
    <n v="0.25"/>
    <x v="0"/>
  </r>
  <r>
    <x v="41"/>
    <x v="2"/>
    <x v="1"/>
    <n v="25"/>
    <x v="0"/>
    <x v="0"/>
    <n v="75057"/>
    <x v="26"/>
    <x v="2"/>
    <s v="No"/>
    <x v="0"/>
    <s v="Under 30"/>
    <x v="0"/>
    <n v="0"/>
    <s v="Yes"/>
    <n v="0"/>
    <x v="0"/>
  </r>
  <r>
    <x v="42"/>
    <x v="5"/>
    <x v="1"/>
    <n v="48"/>
    <x v="1"/>
    <x v="2"/>
    <n v="57591"/>
    <x v="23"/>
    <x v="4"/>
    <s v="Yes"/>
    <x v="0"/>
    <s v="40-49"/>
    <x v="1"/>
    <n v="0"/>
    <s v="No"/>
    <n v="0.5"/>
    <x v="1"/>
  </r>
  <r>
    <x v="43"/>
    <x v="3"/>
    <x v="1"/>
    <n v="50"/>
    <x v="0"/>
    <x v="1"/>
    <n v="118583"/>
    <x v="8"/>
    <x v="2"/>
    <s v="Yes"/>
    <x v="0"/>
    <s v="50+"/>
    <x v="0"/>
    <n v="0"/>
    <s v="Yes"/>
    <n v="0.25"/>
    <x v="0"/>
  </r>
  <r>
    <x v="44"/>
    <x v="2"/>
    <x v="1"/>
    <n v="49"/>
    <x v="1"/>
    <x v="4"/>
    <n v="125318"/>
    <x v="27"/>
    <x v="4"/>
    <s v="No"/>
    <x v="0"/>
    <s v="40-49"/>
    <x v="0"/>
    <n v="0"/>
    <s v="No"/>
    <n v="0.25"/>
    <x v="0"/>
  </r>
  <r>
    <x v="45"/>
    <x v="5"/>
    <x v="1"/>
    <n v="56"/>
    <x v="1"/>
    <x v="3"/>
    <n v="34833"/>
    <x v="19"/>
    <x v="1"/>
    <s v="Yes"/>
    <x v="0"/>
    <s v="50+"/>
    <x v="0"/>
    <n v="0"/>
    <s v="No"/>
    <n v="0.55000000000000004"/>
    <x v="1"/>
  </r>
  <r>
    <x v="46"/>
    <x v="2"/>
    <x v="1"/>
    <n v="29"/>
    <x v="1"/>
    <x v="3"/>
    <n v="32896"/>
    <x v="2"/>
    <x v="3"/>
    <s v="No"/>
    <x v="0"/>
    <s v="Under 30"/>
    <x v="1"/>
    <n v="0"/>
    <s v="Yes"/>
    <n v="0.15"/>
    <x v="0"/>
  </r>
  <r>
    <x v="47"/>
    <x v="3"/>
    <x v="0"/>
    <n v="37"/>
    <x v="2"/>
    <x v="1"/>
    <n v="57972"/>
    <x v="0"/>
    <x v="1"/>
    <s v="No"/>
    <x v="0"/>
    <s v="30-39"/>
    <x v="0"/>
    <n v="0"/>
    <s v="No"/>
    <n v="0.15"/>
    <x v="0"/>
  </r>
  <r>
    <x v="48"/>
    <x v="0"/>
    <x v="1"/>
    <n v="57"/>
    <x v="0"/>
    <x v="2"/>
    <n v="74733"/>
    <x v="18"/>
    <x v="1"/>
    <s v="No"/>
    <x v="0"/>
    <s v="50+"/>
    <x v="1"/>
    <n v="0"/>
    <s v="No"/>
    <n v="0.15"/>
    <x v="0"/>
  </r>
  <r>
    <x v="49"/>
    <x v="3"/>
    <x v="0"/>
    <n v="51"/>
    <x v="2"/>
    <x v="4"/>
    <n v="145363"/>
    <x v="20"/>
    <x v="2"/>
    <s v="Yes"/>
    <x v="0"/>
    <s v="50+"/>
    <x v="0"/>
    <n v="0"/>
    <s v="Yes"/>
    <n v="0.25"/>
    <x v="0"/>
  </r>
  <r>
    <x v="50"/>
    <x v="3"/>
    <x v="1"/>
    <n v="39"/>
    <x v="0"/>
    <x v="5"/>
    <n v="66800"/>
    <x v="23"/>
    <x v="3"/>
    <s v="No"/>
    <x v="0"/>
    <s v="30-39"/>
    <x v="1"/>
    <n v="0"/>
    <s v="Yes"/>
    <n v="0"/>
    <x v="0"/>
  </r>
  <r>
    <x v="51"/>
    <x v="2"/>
    <x v="0"/>
    <n v="23"/>
    <x v="0"/>
    <x v="1"/>
    <n v="121044"/>
    <x v="0"/>
    <x v="2"/>
    <s v="No"/>
    <x v="0"/>
    <s v="Under 30"/>
    <x v="0"/>
    <n v="0"/>
    <s v="Yes"/>
    <n v="0"/>
    <x v="0"/>
  </r>
  <r>
    <x v="52"/>
    <x v="1"/>
    <x v="0"/>
    <n v="34"/>
    <x v="0"/>
    <x v="2"/>
    <n v="30347"/>
    <x v="13"/>
    <x v="1"/>
    <s v="No"/>
    <x v="0"/>
    <s v="30-39"/>
    <x v="0"/>
    <n v="0"/>
    <s v="No"/>
    <n v="0.3"/>
    <x v="0"/>
  </r>
  <r>
    <x v="53"/>
    <x v="4"/>
    <x v="0"/>
    <n v="25"/>
    <x v="0"/>
    <x v="5"/>
    <n v="84063"/>
    <x v="26"/>
    <x v="2"/>
    <s v="No"/>
    <x v="0"/>
    <s v="Under 30"/>
    <x v="0"/>
    <n v="0"/>
    <s v="Yes"/>
    <n v="0"/>
    <x v="0"/>
  </r>
  <r>
    <x v="54"/>
    <x v="4"/>
    <x v="0"/>
    <n v="47"/>
    <x v="1"/>
    <x v="3"/>
    <n v="120850"/>
    <x v="28"/>
    <x v="1"/>
    <s v="No"/>
    <x v="0"/>
    <s v="40-49"/>
    <x v="0"/>
    <n v="0"/>
    <s v="No"/>
    <n v="0.15"/>
    <x v="0"/>
  </r>
  <r>
    <x v="55"/>
    <x v="0"/>
    <x v="1"/>
    <n v="46"/>
    <x v="3"/>
    <x v="3"/>
    <n v="27643"/>
    <x v="2"/>
    <x v="2"/>
    <s v="No"/>
    <x v="1"/>
    <s v="40-49"/>
    <x v="1"/>
    <n v="1"/>
    <s v="Yes"/>
    <n v="0.15"/>
    <x v="0"/>
  </r>
  <r>
    <x v="56"/>
    <x v="0"/>
    <x v="1"/>
    <n v="51"/>
    <x v="0"/>
    <x v="5"/>
    <n v="65785"/>
    <x v="29"/>
    <x v="3"/>
    <s v="No"/>
    <x v="0"/>
    <s v="50+"/>
    <x v="0"/>
    <n v="0"/>
    <s v="Yes"/>
    <n v="0"/>
    <x v="0"/>
  </r>
  <r>
    <x v="57"/>
    <x v="4"/>
    <x v="1"/>
    <n v="32"/>
    <x v="3"/>
    <x v="1"/>
    <n v="43681"/>
    <x v="8"/>
    <x v="2"/>
    <s v="No"/>
    <x v="0"/>
    <s v="30-39"/>
    <x v="0"/>
    <n v="0"/>
    <s v="Yes"/>
    <n v="0"/>
    <x v="0"/>
  </r>
  <r>
    <x v="58"/>
    <x v="1"/>
    <x v="0"/>
    <n v="28"/>
    <x v="3"/>
    <x v="3"/>
    <n v="75026"/>
    <x v="30"/>
    <x v="3"/>
    <s v="No"/>
    <x v="0"/>
    <s v="Under 30"/>
    <x v="0"/>
    <n v="0"/>
    <s v="Yes"/>
    <n v="0"/>
    <x v="0"/>
  </r>
  <r>
    <x v="59"/>
    <x v="4"/>
    <x v="1"/>
    <n v="52"/>
    <x v="1"/>
    <x v="4"/>
    <n v="128864"/>
    <x v="10"/>
    <x v="4"/>
    <s v="No"/>
    <x v="0"/>
    <s v="50+"/>
    <x v="3"/>
    <n v="0"/>
    <s v="No"/>
    <n v="0.25"/>
    <x v="0"/>
  </r>
  <r>
    <x v="60"/>
    <x v="1"/>
    <x v="1"/>
    <n v="31"/>
    <x v="1"/>
    <x v="0"/>
    <n v="40892"/>
    <x v="14"/>
    <x v="2"/>
    <s v="Yes"/>
    <x v="0"/>
    <s v="30-39"/>
    <x v="3"/>
    <n v="0"/>
    <s v="Yes"/>
    <n v="0.25"/>
    <x v="0"/>
  </r>
  <r>
    <x v="61"/>
    <x v="0"/>
    <x v="0"/>
    <n v="34"/>
    <x v="3"/>
    <x v="5"/>
    <n v="72299"/>
    <x v="1"/>
    <x v="2"/>
    <s v="No"/>
    <x v="1"/>
    <s v="30-39"/>
    <x v="0"/>
    <n v="1"/>
    <s v="Yes"/>
    <n v="0"/>
    <x v="0"/>
  </r>
  <r>
    <x v="62"/>
    <x v="5"/>
    <x v="0"/>
    <n v="52"/>
    <x v="0"/>
    <x v="5"/>
    <n v="42073"/>
    <x v="3"/>
    <x v="4"/>
    <s v="Yes"/>
    <x v="0"/>
    <s v="50+"/>
    <x v="2"/>
    <n v="0"/>
    <s v="No"/>
    <n v="0.5"/>
    <x v="1"/>
  </r>
  <r>
    <x v="63"/>
    <x v="2"/>
    <x v="0"/>
    <n v="28"/>
    <x v="1"/>
    <x v="3"/>
    <n v="127304"/>
    <x v="15"/>
    <x v="3"/>
    <s v="Yes"/>
    <x v="0"/>
    <s v="Under 30"/>
    <x v="4"/>
    <n v="0"/>
    <s v="Yes"/>
    <n v="0.45"/>
    <x v="0"/>
  </r>
  <r>
    <x v="64"/>
    <x v="0"/>
    <x v="0"/>
    <n v="57"/>
    <x v="2"/>
    <x v="1"/>
    <n v="55682"/>
    <x v="10"/>
    <x v="1"/>
    <s v="Yes"/>
    <x v="0"/>
    <s v="50+"/>
    <x v="3"/>
    <n v="0"/>
    <s v="No"/>
    <n v="0.4"/>
    <x v="0"/>
  </r>
  <r>
    <x v="65"/>
    <x v="0"/>
    <x v="0"/>
    <n v="41"/>
    <x v="1"/>
    <x v="4"/>
    <n v="122798"/>
    <x v="9"/>
    <x v="2"/>
    <s v="No"/>
    <x v="0"/>
    <s v="40-49"/>
    <x v="0"/>
    <n v="0"/>
    <s v="Yes"/>
    <n v="0"/>
    <x v="0"/>
  </r>
  <r>
    <x v="66"/>
    <x v="3"/>
    <x v="1"/>
    <n v="25"/>
    <x v="3"/>
    <x v="1"/>
    <n v="121894"/>
    <x v="7"/>
    <x v="2"/>
    <s v="No"/>
    <x v="0"/>
    <s v="Under 30"/>
    <x v="0"/>
    <n v="0"/>
    <s v="Yes"/>
    <n v="0"/>
    <x v="0"/>
  </r>
  <r>
    <x v="67"/>
    <x v="3"/>
    <x v="1"/>
    <n v="28"/>
    <x v="2"/>
    <x v="2"/>
    <n v="149302"/>
    <x v="26"/>
    <x v="2"/>
    <s v="Yes"/>
    <x v="0"/>
    <s v="Under 30"/>
    <x v="0"/>
    <n v="0"/>
    <s v="Yes"/>
    <n v="0.25"/>
    <x v="0"/>
  </r>
  <r>
    <x v="68"/>
    <x v="3"/>
    <x v="1"/>
    <n v="22"/>
    <x v="0"/>
    <x v="2"/>
    <n v="39289"/>
    <x v="31"/>
    <x v="0"/>
    <s v="Yes"/>
    <x v="0"/>
    <s v="Under 30"/>
    <x v="0"/>
    <n v="0"/>
    <s v="No"/>
    <n v="0.65"/>
    <x v="1"/>
  </r>
  <r>
    <x v="69"/>
    <x v="2"/>
    <x v="1"/>
    <n v="34"/>
    <x v="1"/>
    <x v="0"/>
    <n v="140359"/>
    <x v="18"/>
    <x v="2"/>
    <s v="No"/>
    <x v="0"/>
    <s v="30-39"/>
    <x v="1"/>
    <n v="0"/>
    <s v="Yes"/>
    <n v="0"/>
    <x v="0"/>
  </r>
  <r>
    <x v="70"/>
    <x v="3"/>
    <x v="0"/>
    <n v="43"/>
    <x v="1"/>
    <x v="3"/>
    <n v="32927"/>
    <x v="4"/>
    <x v="1"/>
    <s v="No"/>
    <x v="0"/>
    <s v="40-49"/>
    <x v="2"/>
    <n v="0"/>
    <s v="No"/>
    <n v="0.3"/>
    <x v="0"/>
  </r>
  <r>
    <x v="71"/>
    <x v="1"/>
    <x v="1"/>
    <n v="42"/>
    <x v="0"/>
    <x v="3"/>
    <n v="73330"/>
    <x v="8"/>
    <x v="3"/>
    <s v="No"/>
    <x v="0"/>
    <s v="40-49"/>
    <x v="0"/>
    <n v="0"/>
    <s v="Yes"/>
    <n v="0"/>
    <x v="0"/>
  </r>
  <r>
    <x v="72"/>
    <x v="4"/>
    <x v="0"/>
    <n v="43"/>
    <x v="1"/>
    <x v="3"/>
    <n v="91707"/>
    <x v="24"/>
    <x v="1"/>
    <s v="No"/>
    <x v="0"/>
    <s v="40-49"/>
    <x v="0"/>
    <n v="0"/>
    <s v="No"/>
    <n v="0.15"/>
    <x v="0"/>
  </r>
  <r>
    <x v="73"/>
    <x v="5"/>
    <x v="1"/>
    <n v="49"/>
    <x v="3"/>
    <x v="0"/>
    <n v="145279"/>
    <x v="28"/>
    <x v="1"/>
    <s v="No"/>
    <x v="0"/>
    <s v="40-49"/>
    <x v="0"/>
    <n v="0"/>
    <s v="No"/>
    <n v="0.15"/>
    <x v="0"/>
  </r>
  <r>
    <x v="74"/>
    <x v="0"/>
    <x v="0"/>
    <n v="30"/>
    <x v="1"/>
    <x v="2"/>
    <n v="102454"/>
    <x v="9"/>
    <x v="2"/>
    <s v="Yes"/>
    <x v="0"/>
    <s v="30-39"/>
    <x v="0"/>
    <n v="0"/>
    <s v="Yes"/>
    <n v="0.25"/>
    <x v="0"/>
  </r>
  <r>
    <x v="75"/>
    <x v="1"/>
    <x v="0"/>
    <n v="47"/>
    <x v="0"/>
    <x v="1"/>
    <n v="132439"/>
    <x v="8"/>
    <x v="1"/>
    <s v="No"/>
    <x v="0"/>
    <s v="40-49"/>
    <x v="0"/>
    <n v="0"/>
    <s v="No"/>
    <n v="0.15"/>
    <x v="0"/>
  </r>
  <r>
    <x v="76"/>
    <x v="5"/>
    <x v="1"/>
    <n v="30"/>
    <x v="2"/>
    <x v="0"/>
    <n v="129646"/>
    <x v="28"/>
    <x v="2"/>
    <s v="No"/>
    <x v="0"/>
    <s v="30-39"/>
    <x v="0"/>
    <n v="0"/>
    <s v="Yes"/>
    <n v="0"/>
    <x v="0"/>
  </r>
  <r>
    <x v="77"/>
    <x v="1"/>
    <x v="1"/>
    <n v="36"/>
    <x v="3"/>
    <x v="0"/>
    <n v="90428"/>
    <x v="20"/>
    <x v="2"/>
    <s v="Yes"/>
    <x v="0"/>
    <s v="30-39"/>
    <x v="0"/>
    <n v="0"/>
    <s v="Yes"/>
    <n v="0.25"/>
    <x v="0"/>
  </r>
  <r>
    <x v="78"/>
    <x v="1"/>
    <x v="1"/>
    <n v="31"/>
    <x v="3"/>
    <x v="1"/>
    <n v="75601"/>
    <x v="9"/>
    <x v="3"/>
    <s v="No"/>
    <x v="0"/>
    <s v="30-39"/>
    <x v="0"/>
    <n v="0"/>
    <s v="Yes"/>
    <n v="0"/>
    <x v="0"/>
  </r>
  <r>
    <x v="79"/>
    <x v="0"/>
    <x v="1"/>
    <n v="45"/>
    <x v="0"/>
    <x v="3"/>
    <n v="102465"/>
    <x v="29"/>
    <x v="2"/>
    <s v="Yes"/>
    <x v="0"/>
    <s v="40-49"/>
    <x v="0"/>
    <n v="0"/>
    <s v="Yes"/>
    <n v="0.25"/>
    <x v="0"/>
  </r>
  <r>
    <x v="80"/>
    <x v="4"/>
    <x v="1"/>
    <n v="29"/>
    <x v="3"/>
    <x v="4"/>
    <n v="27539"/>
    <x v="26"/>
    <x v="1"/>
    <s v="No"/>
    <x v="0"/>
    <s v="Under 30"/>
    <x v="0"/>
    <n v="0"/>
    <s v="No"/>
    <n v="0.3"/>
    <x v="0"/>
  </r>
  <r>
    <x v="81"/>
    <x v="3"/>
    <x v="1"/>
    <n v="45"/>
    <x v="0"/>
    <x v="1"/>
    <n v="127263"/>
    <x v="12"/>
    <x v="0"/>
    <s v="No"/>
    <x v="1"/>
    <s v="40-49"/>
    <x v="0"/>
    <n v="1"/>
    <s v="No"/>
    <n v="0.25"/>
    <x v="0"/>
  </r>
  <r>
    <x v="82"/>
    <x v="2"/>
    <x v="1"/>
    <n v="37"/>
    <x v="0"/>
    <x v="2"/>
    <n v="136487"/>
    <x v="3"/>
    <x v="0"/>
    <s v="No"/>
    <x v="0"/>
    <s v="30-39"/>
    <x v="2"/>
    <n v="0"/>
    <s v="No"/>
    <n v="0.25"/>
    <x v="0"/>
  </r>
  <r>
    <x v="83"/>
    <x v="4"/>
    <x v="0"/>
    <n v="47"/>
    <x v="1"/>
    <x v="5"/>
    <n v="47669"/>
    <x v="32"/>
    <x v="1"/>
    <s v="No"/>
    <x v="0"/>
    <s v="40-49"/>
    <x v="0"/>
    <n v="0"/>
    <s v="No"/>
    <n v="0.15"/>
    <x v="0"/>
  </r>
  <r>
    <x v="84"/>
    <x v="2"/>
    <x v="0"/>
    <n v="48"/>
    <x v="3"/>
    <x v="5"/>
    <n v="95968"/>
    <x v="31"/>
    <x v="1"/>
    <s v="No"/>
    <x v="0"/>
    <s v="40-49"/>
    <x v="0"/>
    <n v="0"/>
    <s v="No"/>
    <n v="0.15"/>
    <x v="0"/>
  </r>
  <r>
    <x v="85"/>
    <x v="0"/>
    <x v="0"/>
    <n v="58"/>
    <x v="0"/>
    <x v="0"/>
    <n v="45644"/>
    <x v="33"/>
    <x v="2"/>
    <s v="Yes"/>
    <x v="0"/>
    <s v="50+"/>
    <x v="0"/>
    <n v="0"/>
    <s v="Yes"/>
    <n v="0.25"/>
    <x v="0"/>
  </r>
  <r>
    <x v="86"/>
    <x v="0"/>
    <x v="1"/>
    <n v="25"/>
    <x v="1"/>
    <x v="5"/>
    <n v="43745"/>
    <x v="2"/>
    <x v="2"/>
    <s v="Yes"/>
    <x v="0"/>
    <s v="Under 30"/>
    <x v="1"/>
    <n v="0"/>
    <s v="Yes"/>
    <n v="0.25"/>
    <x v="0"/>
  </r>
  <r>
    <x v="87"/>
    <x v="0"/>
    <x v="0"/>
    <n v="45"/>
    <x v="0"/>
    <x v="4"/>
    <n v="145852"/>
    <x v="3"/>
    <x v="1"/>
    <s v="No"/>
    <x v="0"/>
    <s v="40-49"/>
    <x v="2"/>
    <n v="0"/>
    <s v="No"/>
    <n v="0.15"/>
    <x v="0"/>
  </r>
  <r>
    <x v="88"/>
    <x v="5"/>
    <x v="1"/>
    <n v="40"/>
    <x v="0"/>
    <x v="3"/>
    <n v="53228"/>
    <x v="24"/>
    <x v="2"/>
    <s v="No"/>
    <x v="1"/>
    <s v="40-49"/>
    <x v="0"/>
    <n v="1"/>
    <s v="Yes"/>
    <n v="0"/>
    <x v="0"/>
  </r>
  <r>
    <x v="89"/>
    <x v="2"/>
    <x v="1"/>
    <n v="57"/>
    <x v="3"/>
    <x v="2"/>
    <n v="143358"/>
    <x v="11"/>
    <x v="3"/>
    <s v="Yes"/>
    <x v="0"/>
    <s v="50+"/>
    <x v="2"/>
    <n v="0"/>
    <s v="Yes"/>
    <n v="0.25"/>
    <x v="0"/>
  </r>
  <r>
    <x v="90"/>
    <x v="4"/>
    <x v="0"/>
    <n v="31"/>
    <x v="3"/>
    <x v="4"/>
    <n v="59521"/>
    <x v="19"/>
    <x v="2"/>
    <s v="No"/>
    <x v="0"/>
    <s v="30-39"/>
    <x v="0"/>
    <n v="0"/>
    <s v="Yes"/>
    <n v="0"/>
    <x v="0"/>
  </r>
  <r>
    <x v="91"/>
    <x v="4"/>
    <x v="1"/>
    <n v="46"/>
    <x v="3"/>
    <x v="2"/>
    <n v="147788"/>
    <x v="29"/>
    <x v="2"/>
    <s v="Yes"/>
    <x v="0"/>
    <s v="40-49"/>
    <x v="0"/>
    <n v="0"/>
    <s v="Yes"/>
    <n v="0.25"/>
    <x v="0"/>
  </r>
  <r>
    <x v="92"/>
    <x v="1"/>
    <x v="0"/>
    <n v="39"/>
    <x v="1"/>
    <x v="2"/>
    <n v="122239"/>
    <x v="20"/>
    <x v="1"/>
    <s v="No"/>
    <x v="0"/>
    <s v="30-39"/>
    <x v="0"/>
    <n v="0"/>
    <s v="No"/>
    <n v="0.15"/>
    <x v="0"/>
  </r>
  <r>
    <x v="93"/>
    <x v="1"/>
    <x v="0"/>
    <n v="40"/>
    <x v="0"/>
    <x v="3"/>
    <n v="51928"/>
    <x v="13"/>
    <x v="1"/>
    <s v="Yes"/>
    <x v="0"/>
    <s v="40-49"/>
    <x v="0"/>
    <n v="0"/>
    <s v="No"/>
    <n v="0.4"/>
    <x v="0"/>
  </r>
  <r>
    <x v="94"/>
    <x v="1"/>
    <x v="1"/>
    <n v="57"/>
    <x v="0"/>
    <x v="0"/>
    <n v="43322"/>
    <x v="17"/>
    <x v="0"/>
    <s v="No"/>
    <x v="1"/>
    <s v="50+"/>
    <x v="0"/>
    <n v="1"/>
    <s v="No"/>
    <n v="0.25"/>
    <x v="0"/>
  </r>
  <r>
    <x v="95"/>
    <x v="0"/>
    <x v="1"/>
    <n v="31"/>
    <x v="1"/>
    <x v="5"/>
    <n v="82714"/>
    <x v="26"/>
    <x v="1"/>
    <s v="No"/>
    <x v="0"/>
    <s v="30-39"/>
    <x v="0"/>
    <n v="0"/>
    <s v="No"/>
    <n v="0.15"/>
    <x v="0"/>
  </r>
  <r>
    <x v="96"/>
    <x v="4"/>
    <x v="1"/>
    <n v="54"/>
    <x v="0"/>
    <x v="3"/>
    <n v="112896"/>
    <x v="15"/>
    <x v="3"/>
    <s v="Yes"/>
    <x v="0"/>
    <s v="50+"/>
    <x v="4"/>
    <n v="0"/>
    <s v="Yes"/>
    <n v="0.45"/>
    <x v="0"/>
  </r>
  <r>
    <x v="97"/>
    <x v="2"/>
    <x v="0"/>
    <n v="26"/>
    <x v="3"/>
    <x v="4"/>
    <n v="87292"/>
    <x v="29"/>
    <x v="2"/>
    <s v="No"/>
    <x v="0"/>
    <s v="Under 30"/>
    <x v="0"/>
    <n v="0"/>
    <s v="Yes"/>
    <n v="0"/>
    <x v="0"/>
  </r>
  <r>
    <x v="98"/>
    <x v="0"/>
    <x v="1"/>
    <n v="56"/>
    <x v="1"/>
    <x v="0"/>
    <n v="54055"/>
    <x v="8"/>
    <x v="1"/>
    <s v="No"/>
    <x v="0"/>
    <s v="50+"/>
    <x v="0"/>
    <n v="0"/>
    <s v="No"/>
    <n v="0.15"/>
    <x v="0"/>
  </r>
  <r>
    <x v="99"/>
    <x v="5"/>
    <x v="1"/>
    <n v="55"/>
    <x v="0"/>
    <x v="4"/>
    <n v="67891"/>
    <x v="14"/>
    <x v="1"/>
    <s v="Yes"/>
    <x v="0"/>
    <s v="50+"/>
    <x v="3"/>
    <n v="0"/>
    <s v="No"/>
    <n v="0.4"/>
    <x v="0"/>
  </r>
  <r>
    <x v="100"/>
    <x v="1"/>
    <x v="1"/>
    <n v="54"/>
    <x v="0"/>
    <x v="0"/>
    <n v="106912"/>
    <x v="10"/>
    <x v="2"/>
    <s v="Yes"/>
    <x v="0"/>
    <s v="50+"/>
    <x v="3"/>
    <n v="0"/>
    <s v="Yes"/>
    <n v="0.25"/>
    <x v="0"/>
  </r>
  <r>
    <x v="101"/>
    <x v="0"/>
    <x v="0"/>
    <n v="42"/>
    <x v="1"/>
    <x v="4"/>
    <n v="31588"/>
    <x v="13"/>
    <x v="0"/>
    <s v="Yes"/>
    <x v="0"/>
    <s v="40-49"/>
    <x v="0"/>
    <n v="0"/>
    <s v="No"/>
    <n v="0.65"/>
    <x v="1"/>
  </r>
  <r>
    <x v="102"/>
    <x v="0"/>
    <x v="1"/>
    <n v="38"/>
    <x v="0"/>
    <x v="3"/>
    <n v="115536"/>
    <x v="21"/>
    <x v="1"/>
    <s v="Yes"/>
    <x v="0"/>
    <s v="30-39"/>
    <x v="4"/>
    <n v="0"/>
    <s v="No"/>
    <n v="0.6"/>
    <x v="1"/>
  </r>
  <r>
    <x v="103"/>
    <x v="5"/>
    <x v="1"/>
    <n v="43"/>
    <x v="2"/>
    <x v="0"/>
    <n v="31304"/>
    <x v="6"/>
    <x v="3"/>
    <s v="No"/>
    <x v="0"/>
    <s v="40-49"/>
    <x v="3"/>
    <n v="0"/>
    <s v="Yes"/>
    <n v="0.15"/>
    <x v="0"/>
  </r>
  <r>
    <x v="104"/>
    <x v="3"/>
    <x v="0"/>
    <n v="58"/>
    <x v="3"/>
    <x v="0"/>
    <n v="32345"/>
    <x v="32"/>
    <x v="1"/>
    <s v="No"/>
    <x v="0"/>
    <s v="50+"/>
    <x v="0"/>
    <n v="0"/>
    <s v="No"/>
    <n v="0.3"/>
    <x v="0"/>
  </r>
  <r>
    <x v="105"/>
    <x v="4"/>
    <x v="0"/>
    <n v="36"/>
    <x v="2"/>
    <x v="2"/>
    <n v="54300"/>
    <x v="18"/>
    <x v="0"/>
    <s v="No"/>
    <x v="1"/>
    <s v="30-39"/>
    <x v="1"/>
    <n v="1"/>
    <s v="No"/>
    <n v="0.25"/>
    <x v="0"/>
  </r>
  <r>
    <x v="106"/>
    <x v="2"/>
    <x v="1"/>
    <n v="56"/>
    <x v="0"/>
    <x v="2"/>
    <n v="49259"/>
    <x v="23"/>
    <x v="1"/>
    <s v="Yes"/>
    <x v="0"/>
    <s v="50+"/>
    <x v="1"/>
    <n v="0"/>
    <s v="No"/>
    <n v="0.4"/>
    <x v="0"/>
  </r>
  <r>
    <x v="107"/>
    <x v="3"/>
    <x v="1"/>
    <n v="49"/>
    <x v="1"/>
    <x v="1"/>
    <n v="116006"/>
    <x v="0"/>
    <x v="3"/>
    <s v="Yes"/>
    <x v="0"/>
    <s v="40-49"/>
    <x v="0"/>
    <n v="0"/>
    <s v="Yes"/>
    <n v="0.25"/>
    <x v="0"/>
  </r>
  <r>
    <x v="108"/>
    <x v="1"/>
    <x v="1"/>
    <n v="28"/>
    <x v="0"/>
    <x v="4"/>
    <n v="113553"/>
    <x v="11"/>
    <x v="2"/>
    <s v="Yes"/>
    <x v="0"/>
    <s v="Under 30"/>
    <x v="2"/>
    <n v="0"/>
    <s v="Yes"/>
    <n v="0.25"/>
    <x v="0"/>
  </r>
  <r>
    <x v="109"/>
    <x v="0"/>
    <x v="0"/>
    <n v="53"/>
    <x v="0"/>
    <x v="2"/>
    <n v="40352"/>
    <x v="9"/>
    <x v="1"/>
    <s v="No"/>
    <x v="0"/>
    <s v="50+"/>
    <x v="0"/>
    <n v="0"/>
    <s v="No"/>
    <n v="0.15"/>
    <x v="0"/>
  </r>
  <r>
    <x v="110"/>
    <x v="5"/>
    <x v="1"/>
    <n v="32"/>
    <x v="3"/>
    <x v="1"/>
    <n v="58365"/>
    <x v="29"/>
    <x v="1"/>
    <s v="No"/>
    <x v="0"/>
    <s v="30-39"/>
    <x v="0"/>
    <n v="0"/>
    <s v="No"/>
    <n v="0.15"/>
    <x v="0"/>
  </r>
  <r>
    <x v="111"/>
    <x v="5"/>
    <x v="1"/>
    <n v="31"/>
    <x v="1"/>
    <x v="2"/>
    <n v="44446"/>
    <x v="34"/>
    <x v="1"/>
    <s v="Yes"/>
    <x v="0"/>
    <s v="30-39"/>
    <x v="2"/>
    <n v="0"/>
    <s v="No"/>
    <n v="0.4"/>
    <x v="0"/>
  </r>
  <r>
    <x v="112"/>
    <x v="4"/>
    <x v="0"/>
    <n v="30"/>
    <x v="0"/>
    <x v="4"/>
    <n v="27336"/>
    <x v="4"/>
    <x v="2"/>
    <s v="No"/>
    <x v="1"/>
    <s v="30-39"/>
    <x v="2"/>
    <n v="1"/>
    <s v="Yes"/>
    <n v="0.15"/>
    <x v="0"/>
  </r>
  <r>
    <x v="113"/>
    <x v="3"/>
    <x v="0"/>
    <n v="35"/>
    <x v="1"/>
    <x v="0"/>
    <n v="87032"/>
    <x v="33"/>
    <x v="2"/>
    <s v="No"/>
    <x v="0"/>
    <s v="30-39"/>
    <x v="0"/>
    <n v="0"/>
    <s v="Yes"/>
    <n v="0"/>
    <x v="0"/>
  </r>
  <r>
    <x v="114"/>
    <x v="4"/>
    <x v="1"/>
    <n v="34"/>
    <x v="0"/>
    <x v="5"/>
    <n v="100415"/>
    <x v="10"/>
    <x v="0"/>
    <s v="No"/>
    <x v="0"/>
    <s v="30-39"/>
    <x v="3"/>
    <n v="0"/>
    <s v="No"/>
    <n v="0.25"/>
    <x v="0"/>
  </r>
  <r>
    <x v="115"/>
    <x v="0"/>
    <x v="0"/>
    <n v="46"/>
    <x v="3"/>
    <x v="4"/>
    <n v="122852"/>
    <x v="29"/>
    <x v="3"/>
    <s v="No"/>
    <x v="0"/>
    <s v="40-49"/>
    <x v="0"/>
    <n v="0"/>
    <s v="Yes"/>
    <n v="0"/>
    <x v="0"/>
  </r>
  <r>
    <x v="116"/>
    <x v="4"/>
    <x v="0"/>
    <n v="23"/>
    <x v="0"/>
    <x v="3"/>
    <n v="123876"/>
    <x v="25"/>
    <x v="4"/>
    <s v="No"/>
    <x v="0"/>
    <s v="Under 30"/>
    <x v="2"/>
    <n v="0"/>
    <s v="No"/>
    <n v="0.25"/>
    <x v="0"/>
  </r>
  <r>
    <x v="117"/>
    <x v="2"/>
    <x v="1"/>
    <n v="56"/>
    <x v="0"/>
    <x v="2"/>
    <n v="32521"/>
    <x v="11"/>
    <x v="1"/>
    <s v="No"/>
    <x v="1"/>
    <s v="50+"/>
    <x v="2"/>
    <n v="1"/>
    <s v="No"/>
    <n v="0.3"/>
    <x v="0"/>
  </r>
  <r>
    <x v="118"/>
    <x v="5"/>
    <x v="1"/>
    <n v="28"/>
    <x v="0"/>
    <x v="2"/>
    <n v="96707"/>
    <x v="12"/>
    <x v="4"/>
    <s v="No"/>
    <x v="0"/>
    <s v="Under 30"/>
    <x v="0"/>
    <n v="0"/>
    <s v="No"/>
    <n v="0.25"/>
    <x v="0"/>
  </r>
  <r>
    <x v="119"/>
    <x v="5"/>
    <x v="0"/>
    <n v="42"/>
    <x v="0"/>
    <x v="0"/>
    <n v="48481"/>
    <x v="20"/>
    <x v="1"/>
    <s v="No"/>
    <x v="0"/>
    <s v="40-49"/>
    <x v="0"/>
    <n v="0"/>
    <s v="No"/>
    <n v="0.15"/>
    <x v="0"/>
  </r>
  <r>
    <x v="120"/>
    <x v="1"/>
    <x v="1"/>
    <n v="39"/>
    <x v="3"/>
    <x v="3"/>
    <n v="43474"/>
    <x v="14"/>
    <x v="1"/>
    <s v="Yes"/>
    <x v="0"/>
    <s v="30-39"/>
    <x v="3"/>
    <n v="0"/>
    <s v="No"/>
    <n v="0.4"/>
    <x v="0"/>
  </r>
  <r>
    <x v="121"/>
    <x v="1"/>
    <x v="1"/>
    <n v="24"/>
    <x v="3"/>
    <x v="0"/>
    <n v="71760"/>
    <x v="19"/>
    <x v="1"/>
    <s v="No"/>
    <x v="0"/>
    <s v="Under 30"/>
    <x v="0"/>
    <n v="0"/>
    <s v="No"/>
    <n v="0.15"/>
    <x v="0"/>
  </r>
  <r>
    <x v="122"/>
    <x v="0"/>
    <x v="1"/>
    <n v="32"/>
    <x v="2"/>
    <x v="3"/>
    <n v="80718"/>
    <x v="32"/>
    <x v="1"/>
    <s v="Yes"/>
    <x v="0"/>
    <s v="30-39"/>
    <x v="0"/>
    <n v="0"/>
    <s v="No"/>
    <n v="0.4"/>
    <x v="0"/>
  </r>
  <r>
    <x v="123"/>
    <x v="2"/>
    <x v="0"/>
    <n v="45"/>
    <x v="3"/>
    <x v="5"/>
    <n v="69629"/>
    <x v="19"/>
    <x v="2"/>
    <s v="No"/>
    <x v="0"/>
    <s v="40-49"/>
    <x v="0"/>
    <n v="0"/>
    <s v="Yes"/>
    <n v="0"/>
    <x v="0"/>
  </r>
  <r>
    <x v="124"/>
    <x v="3"/>
    <x v="1"/>
    <n v="40"/>
    <x v="0"/>
    <x v="2"/>
    <n v="70232"/>
    <x v="26"/>
    <x v="4"/>
    <s v="Yes"/>
    <x v="0"/>
    <s v="40-49"/>
    <x v="0"/>
    <n v="0"/>
    <s v="No"/>
    <n v="0.5"/>
    <x v="1"/>
  </r>
  <r>
    <x v="125"/>
    <x v="4"/>
    <x v="1"/>
    <n v="25"/>
    <x v="3"/>
    <x v="2"/>
    <n v="111544"/>
    <x v="34"/>
    <x v="2"/>
    <s v="No"/>
    <x v="0"/>
    <s v="Under 30"/>
    <x v="2"/>
    <n v="0"/>
    <s v="Yes"/>
    <n v="0"/>
    <x v="0"/>
  </r>
  <r>
    <x v="126"/>
    <x v="0"/>
    <x v="1"/>
    <n v="47"/>
    <x v="0"/>
    <x v="5"/>
    <n v="92169"/>
    <x v="6"/>
    <x v="3"/>
    <s v="No"/>
    <x v="1"/>
    <s v="40-49"/>
    <x v="3"/>
    <n v="1"/>
    <s v="Yes"/>
    <n v="0"/>
    <x v="0"/>
  </r>
  <r>
    <x v="127"/>
    <x v="1"/>
    <x v="1"/>
    <n v="59"/>
    <x v="0"/>
    <x v="1"/>
    <n v="75669"/>
    <x v="29"/>
    <x v="1"/>
    <s v="No"/>
    <x v="0"/>
    <s v="50+"/>
    <x v="0"/>
    <n v="0"/>
    <s v="No"/>
    <n v="0.15"/>
    <x v="0"/>
  </r>
  <r>
    <x v="128"/>
    <x v="4"/>
    <x v="0"/>
    <n v="53"/>
    <x v="3"/>
    <x v="0"/>
    <n v="103021"/>
    <x v="1"/>
    <x v="1"/>
    <s v="Yes"/>
    <x v="1"/>
    <s v="50+"/>
    <x v="0"/>
    <n v="1"/>
    <s v="No"/>
    <n v="0.4"/>
    <x v="0"/>
  </r>
  <r>
    <x v="129"/>
    <x v="1"/>
    <x v="0"/>
    <n v="57"/>
    <x v="1"/>
    <x v="5"/>
    <n v="134153"/>
    <x v="24"/>
    <x v="1"/>
    <s v="No"/>
    <x v="1"/>
    <s v="50+"/>
    <x v="0"/>
    <n v="1"/>
    <s v="No"/>
    <n v="0.15"/>
    <x v="0"/>
  </r>
  <r>
    <x v="130"/>
    <x v="4"/>
    <x v="1"/>
    <n v="58"/>
    <x v="2"/>
    <x v="0"/>
    <n v="94184"/>
    <x v="34"/>
    <x v="4"/>
    <s v="No"/>
    <x v="0"/>
    <s v="50+"/>
    <x v="2"/>
    <n v="0"/>
    <s v="No"/>
    <n v="0.25"/>
    <x v="0"/>
  </r>
  <r>
    <x v="131"/>
    <x v="3"/>
    <x v="1"/>
    <n v="54"/>
    <x v="0"/>
    <x v="4"/>
    <n v="72945"/>
    <x v="13"/>
    <x v="1"/>
    <s v="No"/>
    <x v="0"/>
    <s v="50+"/>
    <x v="0"/>
    <n v="0"/>
    <s v="No"/>
    <n v="0.15"/>
    <x v="0"/>
  </r>
  <r>
    <x v="132"/>
    <x v="0"/>
    <x v="0"/>
    <n v="57"/>
    <x v="3"/>
    <x v="2"/>
    <n v="38140"/>
    <x v="0"/>
    <x v="2"/>
    <s v="Yes"/>
    <x v="0"/>
    <s v="50+"/>
    <x v="0"/>
    <n v="0"/>
    <s v="Yes"/>
    <n v="0.4"/>
    <x v="0"/>
  </r>
  <r>
    <x v="133"/>
    <x v="4"/>
    <x v="1"/>
    <n v="24"/>
    <x v="3"/>
    <x v="0"/>
    <n v="108457"/>
    <x v="7"/>
    <x v="2"/>
    <s v="No"/>
    <x v="0"/>
    <s v="Under 30"/>
    <x v="0"/>
    <n v="0"/>
    <s v="Yes"/>
    <n v="0"/>
    <x v="0"/>
  </r>
  <r>
    <x v="134"/>
    <x v="2"/>
    <x v="1"/>
    <n v="30"/>
    <x v="3"/>
    <x v="3"/>
    <n v="39357"/>
    <x v="34"/>
    <x v="0"/>
    <s v="Yes"/>
    <x v="0"/>
    <s v="30-39"/>
    <x v="2"/>
    <n v="0"/>
    <s v="No"/>
    <n v="0.65"/>
    <x v="1"/>
  </r>
  <r>
    <x v="135"/>
    <x v="5"/>
    <x v="0"/>
    <n v="29"/>
    <x v="3"/>
    <x v="0"/>
    <n v="136672"/>
    <x v="28"/>
    <x v="2"/>
    <s v="Yes"/>
    <x v="0"/>
    <s v="Under 30"/>
    <x v="0"/>
    <n v="0"/>
    <s v="Yes"/>
    <n v="0.25"/>
    <x v="0"/>
  </r>
  <r>
    <x v="136"/>
    <x v="2"/>
    <x v="0"/>
    <n v="54"/>
    <x v="3"/>
    <x v="4"/>
    <n v="93673"/>
    <x v="32"/>
    <x v="1"/>
    <s v="No"/>
    <x v="0"/>
    <s v="50+"/>
    <x v="0"/>
    <n v="0"/>
    <s v="No"/>
    <n v="0.15"/>
    <x v="0"/>
  </r>
  <r>
    <x v="137"/>
    <x v="2"/>
    <x v="1"/>
    <n v="27"/>
    <x v="1"/>
    <x v="2"/>
    <n v="146673"/>
    <x v="31"/>
    <x v="2"/>
    <s v="No"/>
    <x v="0"/>
    <s v="Under 30"/>
    <x v="0"/>
    <n v="0"/>
    <s v="Yes"/>
    <n v="0"/>
    <x v="0"/>
  </r>
  <r>
    <x v="138"/>
    <x v="5"/>
    <x v="1"/>
    <n v="25"/>
    <x v="0"/>
    <x v="5"/>
    <n v="90633"/>
    <x v="1"/>
    <x v="2"/>
    <s v="No"/>
    <x v="0"/>
    <s v="Under 30"/>
    <x v="0"/>
    <n v="0"/>
    <s v="Yes"/>
    <n v="0"/>
    <x v="0"/>
  </r>
  <r>
    <x v="139"/>
    <x v="2"/>
    <x v="1"/>
    <n v="34"/>
    <x v="1"/>
    <x v="4"/>
    <n v="101943"/>
    <x v="18"/>
    <x v="2"/>
    <s v="No"/>
    <x v="0"/>
    <s v="30-39"/>
    <x v="1"/>
    <n v="0"/>
    <s v="Yes"/>
    <n v="0"/>
    <x v="0"/>
  </r>
  <r>
    <x v="140"/>
    <x v="4"/>
    <x v="1"/>
    <n v="23"/>
    <x v="3"/>
    <x v="2"/>
    <n v="121111"/>
    <x v="1"/>
    <x v="0"/>
    <s v="No"/>
    <x v="0"/>
    <s v="Under 30"/>
    <x v="0"/>
    <n v="0"/>
    <s v="No"/>
    <n v="0.25"/>
    <x v="0"/>
  </r>
  <r>
    <x v="141"/>
    <x v="4"/>
    <x v="1"/>
    <n v="26"/>
    <x v="0"/>
    <x v="0"/>
    <n v="103258"/>
    <x v="10"/>
    <x v="1"/>
    <s v="No"/>
    <x v="0"/>
    <s v="Under 30"/>
    <x v="3"/>
    <n v="0"/>
    <s v="No"/>
    <n v="0.15"/>
    <x v="0"/>
  </r>
  <r>
    <x v="142"/>
    <x v="4"/>
    <x v="1"/>
    <n v="48"/>
    <x v="3"/>
    <x v="1"/>
    <n v="37924"/>
    <x v="8"/>
    <x v="3"/>
    <s v="No"/>
    <x v="0"/>
    <s v="40-49"/>
    <x v="0"/>
    <n v="0"/>
    <s v="Yes"/>
    <n v="0.15"/>
    <x v="0"/>
  </r>
  <r>
    <x v="143"/>
    <x v="5"/>
    <x v="1"/>
    <n v="53"/>
    <x v="1"/>
    <x v="1"/>
    <n v="94286"/>
    <x v="13"/>
    <x v="1"/>
    <s v="No"/>
    <x v="0"/>
    <s v="50+"/>
    <x v="0"/>
    <n v="0"/>
    <s v="No"/>
    <n v="0.15"/>
    <x v="0"/>
  </r>
  <r>
    <x v="144"/>
    <x v="2"/>
    <x v="0"/>
    <n v="42"/>
    <x v="1"/>
    <x v="3"/>
    <n v="118269"/>
    <x v="16"/>
    <x v="3"/>
    <s v="Yes"/>
    <x v="0"/>
    <s v="40-49"/>
    <x v="3"/>
    <n v="0"/>
    <s v="Yes"/>
    <n v="0.25"/>
    <x v="0"/>
  </r>
  <r>
    <x v="145"/>
    <x v="5"/>
    <x v="0"/>
    <n v="29"/>
    <x v="3"/>
    <x v="2"/>
    <n v="99071"/>
    <x v="34"/>
    <x v="1"/>
    <s v="No"/>
    <x v="0"/>
    <s v="Under 30"/>
    <x v="2"/>
    <n v="0"/>
    <s v="No"/>
    <n v="0.15"/>
    <x v="0"/>
  </r>
  <r>
    <x v="146"/>
    <x v="4"/>
    <x v="1"/>
    <n v="59"/>
    <x v="1"/>
    <x v="1"/>
    <n v="82326"/>
    <x v="10"/>
    <x v="0"/>
    <s v="No"/>
    <x v="0"/>
    <s v="50+"/>
    <x v="3"/>
    <n v="0"/>
    <s v="No"/>
    <n v="0.25"/>
    <x v="0"/>
  </r>
  <r>
    <x v="147"/>
    <x v="2"/>
    <x v="1"/>
    <n v="29"/>
    <x v="1"/>
    <x v="5"/>
    <n v="115023"/>
    <x v="1"/>
    <x v="0"/>
    <s v="Yes"/>
    <x v="0"/>
    <s v="Under 30"/>
    <x v="0"/>
    <n v="0"/>
    <s v="No"/>
    <n v="0.5"/>
    <x v="1"/>
  </r>
  <r>
    <x v="148"/>
    <x v="2"/>
    <x v="0"/>
    <n v="24"/>
    <x v="1"/>
    <x v="2"/>
    <n v="145101"/>
    <x v="34"/>
    <x v="1"/>
    <s v="No"/>
    <x v="0"/>
    <s v="Under 30"/>
    <x v="2"/>
    <n v="0"/>
    <s v="No"/>
    <n v="0.15"/>
    <x v="0"/>
  </r>
  <r>
    <x v="149"/>
    <x v="1"/>
    <x v="1"/>
    <n v="24"/>
    <x v="2"/>
    <x v="5"/>
    <n v="55651"/>
    <x v="33"/>
    <x v="3"/>
    <s v="No"/>
    <x v="0"/>
    <s v="Under 30"/>
    <x v="0"/>
    <n v="0"/>
    <s v="Yes"/>
    <n v="0"/>
    <x v="0"/>
  </r>
  <r>
    <x v="150"/>
    <x v="1"/>
    <x v="1"/>
    <n v="43"/>
    <x v="3"/>
    <x v="5"/>
    <n v="95202"/>
    <x v="24"/>
    <x v="1"/>
    <s v="No"/>
    <x v="0"/>
    <s v="40-49"/>
    <x v="0"/>
    <n v="0"/>
    <s v="No"/>
    <n v="0.15"/>
    <x v="0"/>
  </r>
  <r>
    <x v="151"/>
    <x v="3"/>
    <x v="0"/>
    <n v="27"/>
    <x v="0"/>
    <x v="1"/>
    <n v="73777"/>
    <x v="10"/>
    <x v="1"/>
    <s v="No"/>
    <x v="0"/>
    <s v="Under 30"/>
    <x v="3"/>
    <n v="0"/>
    <s v="No"/>
    <n v="0.15"/>
    <x v="0"/>
  </r>
  <r>
    <x v="152"/>
    <x v="0"/>
    <x v="1"/>
    <n v="23"/>
    <x v="0"/>
    <x v="2"/>
    <n v="41994"/>
    <x v="20"/>
    <x v="1"/>
    <s v="No"/>
    <x v="0"/>
    <s v="Under 30"/>
    <x v="0"/>
    <n v="0"/>
    <s v="No"/>
    <n v="0.15"/>
    <x v="0"/>
  </r>
  <r>
    <x v="153"/>
    <x v="1"/>
    <x v="0"/>
    <n v="44"/>
    <x v="0"/>
    <x v="0"/>
    <n v="92263"/>
    <x v="0"/>
    <x v="0"/>
    <s v="No"/>
    <x v="1"/>
    <s v="40-49"/>
    <x v="0"/>
    <n v="1"/>
    <s v="No"/>
    <n v="0.25"/>
    <x v="0"/>
  </r>
  <r>
    <x v="154"/>
    <x v="5"/>
    <x v="0"/>
    <n v="23"/>
    <x v="3"/>
    <x v="4"/>
    <n v="84634"/>
    <x v="34"/>
    <x v="1"/>
    <s v="No"/>
    <x v="0"/>
    <s v="Under 30"/>
    <x v="2"/>
    <n v="0"/>
    <s v="No"/>
    <n v="0.15"/>
    <x v="0"/>
  </r>
  <r>
    <x v="155"/>
    <x v="1"/>
    <x v="1"/>
    <n v="59"/>
    <x v="3"/>
    <x v="1"/>
    <n v="125158"/>
    <x v="3"/>
    <x v="0"/>
    <s v="No"/>
    <x v="1"/>
    <s v="50+"/>
    <x v="2"/>
    <n v="1"/>
    <s v="No"/>
    <n v="0.25"/>
    <x v="0"/>
  </r>
  <r>
    <x v="156"/>
    <x v="3"/>
    <x v="1"/>
    <n v="38"/>
    <x v="1"/>
    <x v="1"/>
    <n v="35800"/>
    <x v="29"/>
    <x v="2"/>
    <s v="No"/>
    <x v="0"/>
    <s v="30-39"/>
    <x v="0"/>
    <n v="0"/>
    <s v="Yes"/>
    <n v="0.15"/>
    <x v="0"/>
  </r>
  <r>
    <x v="157"/>
    <x v="2"/>
    <x v="1"/>
    <n v="56"/>
    <x v="1"/>
    <x v="0"/>
    <n v="62823"/>
    <x v="34"/>
    <x v="1"/>
    <s v="Yes"/>
    <x v="0"/>
    <s v="50+"/>
    <x v="2"/>
    <n v="0"/>
    <s v="No"/>
    <n v="0.4"/>
    <x v="0"/>
  </r>
  <r>
    <x v="158"/>
    <x v="3"/>
    <x v="0"/>
    <n v="55"/>
    <x v="1"/>
    <x v="2"/>
    <n v="133575"/>
    <x v="24"/>
    <x v="1"/>
    <s v="Yes"/>
    <x v="0"/>
    <s v="50+"/>
    <x v="0"/>
    <n v="0"/>
    <s v="No"/>
    <n v="0.4"/>
    <x v="0"/>
  </r>
  <r>
    <x v="159"/>
    <x v="2"/>
    <x v="0"/>
    <n v="44"/>
    <x v="3"/>
    <x v="2"/>
    <n v="88878"/>
    <x v="23"/>
    <x v="1"/>
    <s v="No"/>
    <x v="0"/>
    <s v="40-49"/>
    <x v="1"/>
    <n v="0"/>
    <s v="No"/>
    <n v="0.15"/>
    <x v="0"/>
  </r>
  <r>
    <x v="160"/>
    <x v="2"/>
    <x v="0"/>
    <n v="51"/>
    <x v="3"/>
    <x v="5"/>
    <n v="43708"/>
    <x v="23"/>
    <x v="1"/>
    <s v="No"/>
    <x v="0"/>
    <s v="50+"/>
    <x v="1"/>
    <n v="0"/>
    <s v="No"/>
    <n v="0.15"/>
    <x v="0"/>
  </r>
  <r>
    <x v="161"/>
    <x v="0"/>
    <x v="1"/>
    <n v="29"/>
    <x v="0"/>
    <x v="0"/>
    <n v="37819"/>
    <x v="8"/>
    <x v="3"/>
    <s v="No"/>
    <x v="0"/>
    <s v="Under 30"/>
    <x v="0"/>
    <n v="0"/>
    <s v="Yes"/>
    <n v="0.15"/>
    <x v="0"/>
  </r>
  <r>
    <x v="162"/>
    <x v="1"/>
    <x v="0"/>
    <n v="43"/>
    <x v="1"/>
    <x v="0"/>
    <n v="99905"/>
    <x v="6"/>
    <x v="1"/>
    <s v="No"/>
    <x v="1"/>
    <s v="40-49"/>
    <x v="3"/>
    <n v="1"/>
    <s v="No"/>
    <n v="0.15"/>
    <x v="0"/>
  </r>
  <r>
    <x v="163"/>
    <x v="5"/>
    <x v="0"/>
    <n v="57"/>
    <x v="1"/>
    <x v="2"/>
    <n v="88870"/>
    <x v="15"/>
    <x v="0"/>
    <s v="Yes"/>
    <x v="0"/>
    <s v="50+"/>
    <x v="4"/>
    <n v="0"/>
    <s v="No"/>
    <n v="0.7"/>
    <x v="1"/>
  </r>
  <r>
    <x v="164"/>
    <x v="5"/>
    <x v="0"/>
    <n v="26"/>
    <x v="2"/>
    <x v="5"/>
    <n v="34283"/>
    <x v="31"/>
    <x v="2"/>
    <s v="Yes"/>
    <x v="1"/>
    <s v="Under 30"/>
    <x v="0"/>
    <n v="1"/>
    <s v="Yes"/>
    <n v="0.4"/>
    <x v="0"/>
  </r>
  <r>
    <x v="165"/>
    <x v="4"/>
    <x v="0"/>
    <n v="34"/>
    <x v="0"/>
    <x v="1"/>
    <n v="55573"/>
    <x v="17"/>
    <x v="1"/>
    <s v="No"/>
    <x v="0"/>
    <s v="30-39"/>
    <x v="0"/>
    <n v="0"/>
    <s v="No"/>
    <n v="0.15"/>
    <x v="0"/>
  </r>
  <r>
    <x v="166"/>
    <x v="2"/>
    <x v="0"/>
    <n v="50"/>
    <x v="3"/>
    <x v="3"/>
    <n v="103707"/>
    <x v="30"/>
    <x v="4"/>
    <s v="Yes"/>
    <x v="0"/>
    <s v="50+"/>
    <x v="0"/>
    <n v="0"/>
    <s v="No"/>
    <n v="0.5"/>
    <x v="1"/>
  </r>
  <r>
    <x v="167"/>
    <x v="5"/>
    <x v="0"/>
    <n v="52"/>
    <x v="3"/>
    <x v="4"/>
    <n v="55933"/>
    <x v="24"/>
    <x v="3"/>
    <s v="Yes"/>
    <x v="0"/>
    <s v="50+"/>
    <x v="0"/>
    <n v="0"/>
    <s v="Yes"/>
    <n v="0.25"/>
    <x v="0"/>
  </r>
  <r>
    <x v="168"/>
    <x v="0"/>
    <x v="0"/>
    <n v="37"/>
    <x v="0"/>
    <x v="1"/>
    <n v="30774"/>
    <x v="4"/>
    <x v="2"/>
    <s v="Yes"/>
    <x v="0"/>
    <s v="30-39"/>
    <x v="2"/>
    <n v="0"/>
    <s v="Yes"/>
    <n v="0.4"/>
    <x v="0"/>
  </r>
  <r>
    <x v="169"/>
    <x v="2"/>
    <x v="1"/>
    <n v="51"/>
    <x v="0"/>
    <x v="2"/>
    <n v="97055"/>
    <x v="29"/>
    <x v="3"/>
    <s v="No"/>
    <x v="0"/>
    <s v="50+"/>
    <x v="0"/>
    <n v="0"/>
    <s v="Yes"/>
    <n v="0"/>
    <x v="0"/>
  </r>
  <r>
    <x v="170"/>
    <x v="0"/>
    <x v="1"/>
    <n v="37"/>
    <x v="1"/>
    <x v="4"/>
    <n v="35983"/>
    <x v="3"/>
    <x v="1"/>
    <s v="No"/>
    <x v="0"/>
    <s v="30-39"/>
    <x v="2"/>
    <n v="0"/>
    <s v="No"/>
    <n v="0.3"/>
    <x v="0"/>
  </r>
  <r>
    <x v="171"/>
    <x v="5"/>
    <x v="0"/>
    <n v="33"/>
    <x v="3"/>
    <x v="3"/>
    <n v="121468"/>
    <x v="9"/>
    <x v="1"/>
    <s v="Yes"/>
    <x v="1"/>
    <s v="30-39"/>
    <x v="0"/>
    <n v="1"/>
    <s v="No"/>
    <n v="0.4"/>
    <x v="0"/>
  </r>
  <r>
    <x v="172"/>
    <x v="5"/>
    <x v="1"/>
    <n v="38"/>
    <x v="3"/>
    <x v="3"/>
    <n v="121334"/>
    <x v="9"/>
    <x v="1"/>
    <s v="No"/>
    <x v="1"/>
    <s v="30-39"/>
    <x v="0"/>
    <n v="1"/>
    <s v="No"/>
    <n v="0.15"/>
    <x v="0"/>
  </r>
  <r>
    <x v="173"/>
    <x v="4"/>
    <x v="0"/>
    <n v="37"/>
    <x v="3"/>
    <x v="5"/>
    <n v="43133"/>
    <x v="2"/>
    <x v="1"/>
    <s v="No"/>
    <x v="1"/>
    <s v="30-39"/>
    <x v="1"/>
    <n v="1"/>
    <s v="No"/>
    <n v="0.15"/>
    <x v="0"/>
  </r>
  <r>
    <x v="174"/>
    <x v="5"/>
    <x v="0"/>
    <n v="33"/>
    <x v="0"/>
    <x v="4"/>
    <n v="39939"/>
    <x v="13"/>
    <x v="2"/>
    <s v="No"/>
    <x v="0"/>
    <s v="30-39"/>
    <x v="0"/>
    <n v="0"/>
    <s v="Yes"/>
    <n v="0.15"/>
    <x v="0"/>
  </r>
  <r>
    <x v="175"/>
    <x v="2"/>
    <x v="0"/>
    <n v="29"/>
    <x v="1"/>
    <x v="5"/>
    <n v="25781"/>
    <x v="18"/>
    <x v="1"/>
    <s v="Yes"/>
    <x v="0"/>
    <s v="Under 30"/>
    <x v="1"/>
    <n v="0"/>
    <s v="No"/>
    <n v="0.55000000000000004"/>
    <x v="1"/>
  </r>
  <r>
    <x v="176"/>
    <x v="2"/>
    <x v="1"/>
    <n v="41"/>
    <x v="2"/>
    <x v="1"/>
    <n v="139586"/>
    <x v="20"/>
    <x v="2"/>
    <s v="No"/>
    <x v="0"/>
    <s v="40-49"/>
    <x v="0"/>
    <n v="0"/>
    <s v="Yes"/>
    <n v="0"/>
    <x v="0"/>
  </r>
  <r>
    <x v="177"/>
    <x v="2"/>
    <x v="1"/>
    <n v="24"/>
    <x v="3"/>
    <x v="0"/>
    <n v="81700"/>
    <x v="10"/>
    <x v="2"/>
    <s v="No"/>
    <x v="0"/>
    <s v="Under 30"/>
    <x v="3"/>
    <n v="0"/>
    <s v="Yes"/>
    <n v="0"/>
    <x v="0"/>
  </r>
  <r>
    <x v="178"/>
    <x v="4"/>
    <x v="1"/>
    <n v="37"/>
    <x v="0"/>
    <x v="0"/>
    <n v="52624"/>
    <x v="10"/>
    <x v="1"/>
    <s v="No"/>
    <x v="0"/>
    <s v="30-39"/>
    <x v="3"/>
    <n v="0"/>
    <s v="No"/>
    <n v="0.15"/>
    <x v="0"/>
  </r>
  <r>
    <x v="179"/>
    <x v="4"/>
    <x v="0"/>
    <n v="51"/>
    <x v="2"/>
    <x v="0"/>
    <n v="31823"/>
    <x v="23"/>
    <x v="1"/>
    <s v="No"/>
    <x v="0"/>
    <s v="50+"/>
    <x v="1"/>
    <n v="0"/>
    <s v="No"/>
    <n v="0.3"/>
    <x v="0"/>
  </r>
  <r>
    <x v="180"/>
    <x v="5"/>
    <x v="0"/>
    <n v="44"/>
    <x v="3"/>
    <x v="4"/>
    <n v="43489"/>
    <x v="29"/>
    <x v="2"/>
    <s v="Yes"/>
    <x v="0"/>
    <s v="40-49"/>
    <x v="0"/>
    <n v="0"/>
    <s v="Yes"/>
    <n v="0.25"/>
    <x v="0"/>
  </r>
  <r>
    <x v="181"/>
    <x v="3"/>
    <x v="0"/>
    <n v="49"/>
    <x v="0"/>
    <x v="0"/>
    <n v="143555"/>
    <x v="33"/>
    <x v="1"/>
    <s v="No"/>
    <x v="0"/>
    <s v="40-49"/>
    <x v="0"/>
    <n v="0"/>
    <s v="No"/>
    <n v="0.15"/>
    <x v="0"/>
  </r>
  <r>
    <x v="182"/>
    <x v="3"/>
    <x v="1"/>
    <n v="26"/>
    <x v="3"/>
    <x v="1"/>
    <n v="64961"/>
    <x v="26"/>
    <x v="2"/>
    <s v="No"/>
    <x v="0"/>
    <s v="Under 30"/>
    <x v="0"/>
    <n v="0"/>
    <s v="Yes"/>
    <n v="0"/>
    <x v="0"/>
  </r>
  <r>
    <x v="183"/>
    <x v="4"/>
    <x v="0"/>
    <n v="41"/>
    <x v="3"/>
    <x v="5"/>
    <n v="144664"/>
    <x v="7"/>
    <x v="1"/>
    <s v="Yes"/>
    <x v="0"/>
    <s v="40-49"/>
    <x v="0"/>
    <n v="0"/>
    <s v="No"/>
    <n v="0.4"/>
    <x v="0"/>
  </r>
  <r>
    <x v="184"/>
    <x v="5"/>
    <x v="0"/>
    <n v="22"/>
    <x v="3"/>
    <x v="4"/>
    <n v="54118"/>
    <x v="22"/>
    <x v="1"/>
    <s v="No"/>
    <x v="0"/>
    <s v="Under 30"/>
    <x v="0"/>
    <n v="0"/>
    <s v="No"/>
    <n v="0.15"/>
    <x v="0"/>
  </r>
  <r>
    <x v="185"/>
    <x v="3"/>
    <x v="1"/>
    <n v="51"/>
    <x v="1"/>
    <x v="5"/>
    <n v="125417"/>
    <x v="21"/>
    <x v="2"/>
    <s v="Yes"/>
    <x v="1"/>
    <s v="50+"/>
    <x v="4"/>
    <n v="1"/>
    <s v="Yes"/>
    <n v="0.45"/>
    <x v="0"/>
  </r>
  <r>
    <x v="186"/>
    <x v="5"/>
    <x v="0"/>
    <n v="42"/>
    <x v="0"/>
    <x v="4"/>
    <n v="106816"/>
    <x v="6"/>
    <x v="3"/>
    <s v="No"/>
    <x v="0"/>
    <s v="40-49"/>
    <x v="3"/>
    <n v="0"/>
    <s v="Yes"/>
    <n v="0"/>
    <x v="0"/>
  </r>
  <r>
    <x v="187"/>
    <x v="5"/>
    <x v="1"/>
    <n v="41"/>
    <x v="2"/>
    <x v="5"/>
    <n v="47263"/>
    <x v="32"/>
    <x v="1"/>
    <s v="No"/>
    <x v="0"/>
    <s v="40-49"/>
    <x v="0"/>
    <n v="0"/>
    <s v="No"/>
    <n v="0.15"/>
    <x v="0"/>
  </r>
  <r>
    <x v="188"/>
    <x v="5"/>
    <x v="1"/>
    <n v="27"/>
    <x v="0"/>
    <x v="3"/>
    <n v="38565"/>
    <x v="4"/>
    <x v="2"/>
    <s v="No"/>
    <x v="0"/>
    <s v="Under 30"/>
    <x v="2"/>
    <n v="0"/>
    <s v="Yes"/>
    <n v="0.15"/>
    <x v="0"/>
  </r>
  <r>
    <x v="189"/>
    <x v="1"/>
    <x v="0"/>
    <n v="43"/>
    <x v="0"/>
    <x v="5"/>
    <n v="45354"/>
    <x v="4"/>
    <x v="1"/>
    <s v="No"/>
    <x v="0"/>
    <s v="40-49"/>
    <x v="2"/>
    <n v="0"/>
    <s v="No"/>
    <n v="0.15"/>
    <x v="0"/>
  </r>
  <r>
    <x v="190"/>
    <x v="2"/>
    <x v="1"/>
    <n v="39"/>
    <x v="0"/>
    <x v="0"/>
    <n v="67951"/>
    <x v="11"/>
    <x v="2"/>
    <s v="No"/>
    <x v="1"/>
    <s v="30-39"/>
    <x v="2"/>
    <n v="1"/>
    <s v="Yes"/>
    <n v="0"/>
    <x v="0"/>
  </r>
  <r>
    <x v="191"/>
    <x v="5"/>
    <x v="0"/>
    <n v="29"/>
    <x v="0"/>
    <x v="3"/>
    <n v="116179"/>
    <x v="1"/>
    <x v="2"/>
    <s v="No"/>
    <x v="0"/>
    <s v="Under 30"/>
    <x v="0"/>
    <n v="0"/>
    <s v="Yes"/>
    <n v="0"/>
    <x v="0"/>
  </r>
  <r>
    <x v="192"/>
    <x v="1"/>
    <x v="0"/>
    <n v="53"/>
    <x v="3"/>
    <x v="5"/>
    <n v="48648"/>
    <x v="28"/>
    <x v="1"/>
    <s v="No"/>
    <x v="0"/>
    <s v="50+"/>
    <x v="0"/>
    <n v="0"/>
    <s v="No"/>
    <n v="0.15"/>
    <x v="0"/>
  </r>
  <r>
    <x v="193"/>
    <x v="4"/>
    <x v="0"/>
    <n v="54"/>
    <x v="2"/>
    <x v="4"/>
    <n v="75729"/>
    <x v="30"/>
    <x v="1"/>
    <s v="No"/>
    <x v="0"/>
    <s v="50+"/>
    <x v="0"/>
    <n v="0"/>
    <s v="No"/>
    <n v="0.15"/>
    <x v="0"/>
  </r>
  <r>
    <x v="194"/>
    <x v="3"/>
    <x v="1"/>
    <n v="37"/>
    <x v="0"/>
    <x v="4"/>
    <n v="66971"/>
    <x v="31"/>
    <x v="2"/>
    <s v="No"/>
    <x v="0"/>
    <s v="30-39"/>
    <x v="0"/>
    <n v="0"/>
    <s v="Yes"/>
    <n v="0"/>
    <x v="0"/>
  </r>
  <r>
    <x v="195"/>
    <x v="2"/>
    <x v="1"/>
    <n v="33"/>
    <x v="1"/>
    <x v="4"/>
    <n v="43658"/>
    <x v="9"/>
    <x v="1"/>
    <s v="Yes"/>
    <x v="0"/>
    <s v="30-39"/>
    <x v="0"/>
    <n v="0"/>
    <s v="No"/>
    <n v="0.4"/>
    <x v="0"/>
  </r>
  <r>
    <x v="196"/>
    <x v="3"/>
    <x v="0"/>
    <n v="59"/>
    <x v="1"/>
    <x v="2"/>
    <n v="46253"/>
    <x v="13"/>
    <x v="2"/>
    <s v="No"/>
    <x v="0"/>
    <s v="50+"/>
    <x v="0"/>
    <n v="0"/>
    <s v="Yes"/>
    <n v="0"/>
    <x v="0"/>
  </r>
  <r>
    <x v="197"/>
    <x v="2"/>
    <x v="1"/>
    <n v="55"/>
    <x v="3"/>
    <x v="1"/>
    <n v="89166"/>
    <x v="30"/>
    <x v="0"/>
    <s v="No"/>
    <x v="0"/>
    <s v="50+"/>
    <x v="0"/>
    <n v="0"/>
    <s v="No"/>
    <n v="0.25"/>
    <x v="0"/>
  </r>
  <r>
    <x v="198"/>
    <x v="3"/>
    <x v="1"/>
    <n v="35"/>
    <x v="3"/>
    <x v="4"/>
    <n v="73563"/>
    <x v="23"/>
    <x v="3"/>
    <s v="Yes"/>
    <x v="0"/>
    <s v="30-39"/>
    <x v="1"/>
    <n v="0"/>
    <s v="Yes"/>
    <n v="0.25"/>
    <x v="0"/>
  </r>
  <r>
    <x v="199"/>
    <x v="2"/>
    <x v="1"/>
    <n v="57"/>
    <x v="0"/>
    <x v="3"/>
    <n v="51390"/>
    <x v="16"/>
    <x v="2"/>
    <s v="No"/>
    <x v="1"/>
    <s v="50+"/>
    <x v="3"/>
    <n v="1"/>
    <s v="Yes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I16:J19" firstHeaderRow="1" firstDataRow="1" firstDataCol="1"/>
  <pivotFields count="17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loy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mergeItem="1" useAutoFormatting="1" indent="0" outline="1" outlineData="1" showDrill="1" chartFormat="4">
  <location ref="D16:G23" firstHeaderRow="1" firstDataRow="2" firstDataCol="1"/>
  <pivotFields count="17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1" showAll="0">
      <items count="6">
        <item x="4"/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Employ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16:B22" firstHeaderRow="1" firstDataRow="1" firstDataCol="1" rowPageCount="1" colPageCount="1"/>
  <pivotFields count="17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7">
        <item x="3"/>
        <item x="5"/>
        <item x="0"/>
        <item x="1"/>
        <item x="2"/>
        <item x="4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showAll="0">
      <items count="5">
        <item x="0"/>
        <item x="1"/>
        <item x="3"/>
        <item x="2"/>
        <item t="default"/>
      </items>
    </pivotField>
    <pivotField showAll="0">
      <items count="7">
        <item x="1"/>
        <item x="4"/>
        <item x="2"/>
        <item x="5"/>
        <item x="3"/>
        <item x="0"/>
        <item t="default"/>
      </items>
    </pivotField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>
      <items count="6">
        <item x="4"/>
        <item x="0"/>
        <item x="1"/>
        <item x="2"/>
        <item x="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0"/>
  </pageFields>
  <dataFields count="1">
    <dataField name="Count of Employ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G3:H10" firstHeaderRow="1" firstDataRow="1" firstDataCol="1"/>
  <pivotFields count="17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numFmtId="1" showAll="0"/>
    <pivotField showAll="0"/>
    <pivotField axis="axisRow" showAll="0">
      <items count="7">
        <item x="1"/>
        <item x="4"/>
        <item x="2"/>
        <item x="5"/>
        <item x="3"/>
        <item x="0"/>
        <item t="default"/>
      </items>
    </pivotField>
    <pivotField dataField="1"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6" baseField="0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D3:E10" firstHeaderRow="1" firstDataRow="1" firstDataCol="1" rowPageCount="1" colPageCount="1"/>
  <pivotFields count="17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7">
        <item x="3"/>
        <item x="5"/>
        <item x="0"/>
        <item x="1"/>
        <item x="2"/>
        <item x="4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0"/>
  </pageFields>
  <dataFields count="1">
    <dataField name="Count of Employ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6" firstHeaderRow="1" firstDataRow="1" firstDataCol="1"/>
  <pivotFields count="17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Employ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4:B7" firstHeaderRow="1" firstDataRow="1" firstDataCol="1"/>
  <pivotFields count="17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7">
        <item x="3"/>
        <item x="5"/>
        <item x="0"/>
        <item x="1"/>
        <item x="2"/>
        <item x="4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showAll="0"/>
    <pivotField showAll="0">
      <items count="7">
        <item x="1"/>
        <item x="4"/>
        <item x="2"/>
        <item x="5"/>
        <item x="3"/>
        <item x="0"/>
        <item t="default"/>
      </items>
    </pivotField>
    <pivotField numFmtId="1"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ttrition" fld="10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7" name="PivotTable4"/>
  </pivotTables>
  <data>
    <tabular pivotCacheId="1">
      <items count="6">
        <i x="3" s="1"/>
        <i x="5" s="1"/>
        <i x="0" s="1"/>
        <i x="1" s="1"/>
        <i x="2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7" name="PivotTable4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7" name="PivotTable4"/>
  </pivotTables>
  <data>
    <tabular pivotCacheId="1">
      <items count="4">
        <i x="0" s="1"/>
        <i x="1" s="1"/>
        <i x="3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Role" sourceName="JobRole">
  <pivotTables>
    <pivotTable tabId="7" name="PivotTable4"/>
  </pivotTables>
  <data>
    <tabular pivotCacheId="1">
      <items count="6">
        <i x="1" s="1"/>
        <i x="4" s="1"/>
        <i x="2" s="1"/>
        <i x="5" s="1"/>
        <i x="3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erformanceRating" sourceName="PerformanceRating">
  <pivotTables>
    <pivotTable tabId="7" name="PivotTable4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 1" cache="Slicer_Department" caption="Department" rowHeight="230716"/>
  <slicer name="Gender 1" cache="Slicer_Gender" caption="Gender" rowHeight="230716"/>
  <slicer name="Education 1" cache="Slicer_Education" caption="Education" rowHeight="230716"/>
  <slicer name="JobRole 1" cache="Slicer_JobRole" caption="JobRole" rowHeight="230716"/>
  <slicer name="PerformanceRating 1" cache="Slicer_PerformanceRating" caption="PerformanceRating" rowHeight="230716"/>
</slicers>
</file>

<file path=xl/tables/table1.xml><?xml version="1.0" encoding="utf-8"?>
<table xmlns="http://schemas.openxmlformats.org/spreadsheetml/2006/main" id="2" name="TableHR" displayName="TableHR" ref="A1:R201" totalsRowShown="0">
  <tableColumns count="18">
    <tableColumn id="1" name="EmployeeID" dataDxfId="0"/>
    <tableColumn id="2" name="Department" dataDxfId="1"/>
    <tableColumn id="3" name="Gender" dataDxfId="2"/>
    <tableColumn id="4" name="Age" dataDxfId="3"/>
    <tableColumn id="5" name="Education" dataDxfId="4"/>
    <tableColumn id="6" name="JobRole" dataDxfId="5"/>
    <tableColumn id="7" name="Salary" dataDxfId="6"/>
    <tableColumn id="8" name="TenureYears" dataDxfId="7"/>
    <tableColumn id="9" name="PerformanceRating" dataDxfId="8"/>
    <tableColumn id="10" name="OverTime" dataDxfId="9"/>
    <tableColumn id="11" name="Attrition" dataDxfId="10"/>
    <tableColumn id="13" name="AgeGroup">
      <calculatedColumnFormula>IF(TableHR[[#This Row],[Age]]&lt;30,"Under 30",IF(TableHR[[#This Row],[Age]]&lt;40,"30-39",IF(TableHR[[#This Row],[Age]]&lt;50,"40-49","50+")))</calculatedColumnFormula>
    </tableColumn>
    <tableColumn id="14" name="TenureBand">
      <calculatedColumnFormula>IF(H2&lt;=1,"New Hire",IF(H2&lt;=4,"Early Career",IF(H2&lt;=9,"Mid Career",IF(H2&lt;=14,"Experienced","Veteran"))))</calculatedColumnFormula>
    </tableColumn>
    <tableColumn id="15" name="AttritionFlag">
      <calculatedColumnFormula>IF(TableHR[[#This Row],[Attrition]]="Yes",1,0)</calculatedColumnFormula>
    </tableColumn>
    <tableColumn id="16" name="HighPerformer">
      <calculatedColumnFormula>IF(TableHR[[#This Row],[PerformanceRating]]&gt;=4,"Yes","No")</calculatedColumnFormula>
    </tableColumn>
    <tableColumn id="17" name="AtRiskScore">
      <calculatedColumnFormula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calculatedColumnFormula>
    </tableColumn>
    <tableColumn id="18" name="AtRiskFlag">
      <calculatedColumnFormula>IF(TableHR[[#This Row],[AtRiskScore]]&gt;=0.5,"High","Low")</calculatedColumnFormula>
    </tableColumn>
    <tableColumn id="12" name="Experience Band">
      <calculatedColumnFormula>IF(TableHR[[#This Row],[TenureYears]]&lt;=2,"0-2 yrs",IF(TableHR[[#This Row],[TenureYears]]&lt;=5,"2-5 yrs",IF(TableHR[[#This Row],[TenureYears]]&lt;=10,"5-10 yrs","10+ yrs")))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I16" sqref="I16"/>
    </sheetView>
  </sheetViews>
  <sheetFormatPr defaultColWidth="11" defaultRowHeight="16.8"/>
  <cols>
    <col min="1" max="1" width="12.1640625" customWidth="1"/>
    <col min="2" max="2" width="17.5" customWidth="1"/>
    <col min="4" max="4" width="32.6640625" customWidth="1"/>
    <col min="5" max="5" width="17.5" customWidth="1"/>
    <col min="6" max="6" width="3.8359375" customWidth="1"/>
    <col min="7" max="7" width="12.1640625" customWidth="1"/>
    <col min="8" max="8" width="11.1640625" customWidth="1"/>
    <col min="9" max="9" width="12.1640625" customWidth="1"/>
    <col min="10" max="10" width="17.5" customWidth="1"/>
  </cols>
  <sheetData>
    <row r="1" ht="26" spans="1:7">
      <c r="A1" s="4" t="s">
        <v>0</v>
      </c>
      <c r="D1" t="s">
        <v>1</v>
      </c>
      <c r="E1" t="s">
        <v>2</v>
      </c>
      <c r="G1" s="4" t="s">
        <v>3</v>
      </c>
    </row>
    <row r="2" ht="26" spans="4:4">
      <c r="D2" s="4" t="s">
        <v>4</v>
      </c>
    </row>
    <row r="3" spans="1:8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7</v>
      </c>
    </row>
    <row r="4" spans="1:8">
      <c r="A4" s="5" t="s">
        <v>8</v>
      </c>
      <c r="B4">
        <v>170</v>
      </c>
      <c r="D4" s="5" t="s">
        <v>9</v>
      </c>
      <c r="E4">
        <v>30</v>
      </c>
      <c r="G4" s="5" t="s">
        <v>10</v>
      </c>
      <c r="H4" s="2">
        <v>2286098</v>
      </c>
    </row>
    <row r="5" spans="1:8">
      <c r="A5" s="5" t="s">
        <v>11</v>
      </c>
      <c r="B5">
        <v>30</v>
      </c>
      <c r="D5" s="5" t="s">
        <v>12</v>
      </c>
      <c r="E5">
        <v>34</v>
      </c>
      <c r="G5" s="5" t="s">
        <v>13</v>
      </c>
      <c r="H5" s="2">
        <v>2889754</v>
      </c>
    </row>
    <row r="6" spans="1:8">
      <c r="A6" s="5" t="s">
        <v>14</v>
      </c>
      <c r="B6">
        <v>200</v>
      </c>
      <c r="D6" s="5" t="s">
        <v>15</v>
      </c>
      <c r="E6">
        <v>29</v>
      </c>
      <c r="G6" s="5" t="s">
        <v>16</v>
      </c>
      <c r="H6" s="2">
        <v>2914145</v>
      </c>
    </row>
    <row r="7" spans="4:8">
      <c r="D7" s="5" t="s">
        <v>17</v>
      </c>
      <c r="E7">
        <v>30</v>
      </c>
      <c r="G7" s="5" t="s">
        <v>18</v>
      </c>
      <c r="H7" s="2">
        <v>2312634</v>
      </c>
    </row>
    <row r="8" spans="4:8">
      <c r="D8" s="5" t="s">
        <v>19</v>
      </c>
      <c r="E8">
        <v>39</v>
      </c>
      <c r="G8" s="5" t="s">
        <v>20</v>
      </c>
      <c r="H8" s="2">
        <v>2292769</v>
      </c>
    </row>
    <row r="9" spans="4:8">
      <c r="D9" s="5" t="s">
        <v>21</v>
      </c>
      <c r="E9">
        <v>38</v>
      </c>
      <c r="G9" s="5" t="s">
        <v>22</v>
      </c>
      <c r="H9" s="2">
        <v>3177678</v>
      </c>
    </row>
    <row r="10" spans="4:8">
      <c r="D10" s="5" t="s">
        <v>14</v>
      </c>
      <c r="E10">
        <v>200</v>
      </c>
      <c r="G10" s="5" t="s">
        <v>14</v>
      </c>
      <c r="H10" s="2">
        <v>15873078</v>
      </c>
    </row>
    <row r="13" ht="26" spans="1:9">
      <c r="A13" s="4" t="s">
        <v>23</v>
      </c>
      <c r="D13" s="4" t="s">
        <v>24</v>
      </c>
      <c r="I13" s="4" t="s">
        <v>25</v>
      </c>
    </row>
    <row r="14" spans="1:2">
      <c r="A14" t="s">
        <v>1</v>
      </c>
      <c r="B14" t="s">
        <v>2</v>
      </c>
    </row>
    <row r="16" spans="1:10">
      <c r="A16" t="s">
        <v>5</v>
      </c>
      <c r="B16" t="s">
        <v>6</v>
      </c>
      <c r="D16" s="11" t="s">
        <v>6</v>
      </c>
      <c r="E16" s="11" t="s">
        <v>26</v>
      </c>
      <c r="F16" s="11"/>
      <c r="G16" s="11"/>
      <c r="I16" t="s">
        <v>5</v>
      </c>
      <c r="J16" t="s">
        <v>6</v>
      </c>
    </row>
    <row r="17" ht="17" spans="1:10">
      <c r="A17" s="5" t="s">
        <v>27</v>
      </c>
      <c r="B17">
        <v>20</v>
      </c>
      <c r="D17" s="11" t="s">
        <v>5</v>
      </c>
      <c r="E17" s="13" t="s">
        <v>8</v>
      </c>
      <c r="F17" s="13" t="s">
        <v>11</v>
      </c>
      <c r="G17" s="13" t="s">
        <v>14</v>
      </c>
      <c r="I17" s="5" t="s">
        <v>28</v>
      </c>
      <c r="J17">
        <v>16</v>
      </c>
    </row>
    <row r="18" spans="1:10">
      <c r="A18" s="5" t="s">
        <v>29</v>
      </c>
      <c r="B18">
        <v>30</v>
      </c>
      <c r="D18" s="12">
        <v>1</v>
      </c>
      <c r="E18">
        <v>11</v>
      </c>
      <c r="F18">
        <v>2</v>
      </c>
      <c r="G18">
        <v>13</v>
      </c>
      <c r="I18" s="5" t="s">
        <v>30</v>
      </c>
      <c r="J18">
        <v>184</v>
      </c>
    </row>
    <row r="19" spans="1:10">
      <c r="A19" s="5" t="s">
        <v>31</v>
      </c>
      <c r="B19">
        <v>27</v>
      </c>
      <c r="D19" s="12">
        <v>2</v>
      </c>
      <c r="E19">
        <v>11</v>
      </c>
      <c r="F19">
        <v>5</v>
      </c>
      <c r="G19">
        <v>16</v>
      </c>
      <c r="I19" s="5" t="s">
        <v>14</v>
      </c>
      <c r="J19">
        <v>200</v>
      </c>
    </row>
    <row r="20" spans="1:7">
      <c r="A20" s="5" t="s">
        <v>32</v>
      </c>
      <c r="B20">
        <v>8</v>
      </c>
      <c r="D20" s="12">
        <v>3</v>
      </c>
      <c r="E20">
        <v>73</v>
      </c>
      <c r="F20">
        <v>13</v>
      </c>
      <c r="G20">
        <v>86</v>
      </c>
    </row>
    <row r="21" spans="1:7">
      <c r="A21" s="5" t="s">
        <v>33</v>
      </c>
      <c r="B21">
        <v>115</v>
      </c>
      <c r="D21" s="12">
        <v>4</v>
      </c>
      <c r="E21">
        <v>50</v>
      </c>
      <c r="F21">
        <v>8</v>
      </c>
      <c r="G21">
        <v>58</v>
      </c>
    </row>
    <row r="22" spans="1:7">
      <c r="A22" s="5" t="s">
        <v>14</v>
      </c>
      <c r="B22">
        <v>200</v>
      </c>
      <c r="D22" s="12">
        <v>5</v>
      </c>
      <c r="E22">
        <v>25</v>
      </c>
      <c r="F22">
        <v>2</v>
      </c>
      <c r="G22">
        <v>27</v>
      </c>
    </row>
    <row r="23" spans="4:7">
      <c r="D23" s="12" t="s">
        <v>14</v>
      </c>
      <c r="E23">
        <v>170</v>
      </c>
      <c r="F23">
        <v>30</v>
      </c>
      <c r="G23">
        <v>200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zoomScale="74" zoomScaleNormal="74" workbookViewId="0">
      <selection activeCell="J19" sqref="J19"/>
    </sheetView>
  </sheetViews>
  <sheetFormatPr defaultColWidth="11" defaultRowHeight="16.8" outlineLevelCol="5"/>
  <cols>
    <col min="1" max="1" width="33.8359375" style="7" customWidth="1"/>
    <col min="2" max="3" width="10.8359375" style="7"/>
    <col min="4" max="4" width="22" style="7" customWidth="1"/>
    <col min="5" max="5" width="15.5" style="7" customWidth="1"/>
    <col min="6" max="6" width="14.8359375" style="7" customWidth="1"/>
    <col min="7" max="7" width="10.8359375" style="7"/>
    <col min="8" max="8" width="13.1640625" style="7" customWidth="1"/>
    <col min="9" max="9" width="21.1640625" style="7" customWidth="1"/>
    <col min="10" max="16384" width="10.8359375" style="7"/>
  </cols>
  <sheetData>
    <row r="1" ht="28.4" spans="1:6">
      <c r="A1" s="8" t="s">
        <v>34</v>
      </c>
      <c r="D1" s="9" t="s">
        <v>35</v>
      </c>
      <c r="F1" s="10" t="s">
        <v>36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7"/>
  <sheetViews>
    <sheetView workbookViewId="0">
      <selection activeCell="B6" sqref="B6"/>
    </sheetView>
  </sheetViews>
  <sheetFormatPr defaultColWidth="11" defaultRowHeight="16.8" outlineLevelRow="6" outlineLevelCol="1"/>
  <cols>
    <col min="1" max="1" width="12.1640625" customWidth="1"/>
    <col min="2" max="2" width="14.8359375" customWidth="1"/>
    <col min="4" max="4" width="12.1640625" customWidth="1"/>
    <col min="5" max="5" width="17.5" customWidth="1"/>
  </cols>
  <sheetData>
    <row r="2" ht="26" spans="1:1">
      <c r="A2" s="4" t="s">
        <v>37</v>
      </c>
    </row>
    <row r="4" spans="1:2">
      <c r="A4" t="s">
        <v>5</v>
      </c>
      <c r="B4" t="s">
        <v>38</v>
      </c>
    </row>
    <row r="5" spans="1:2">
      <c r="A5" s="5" t="s">
        <v>39</v>
      </c>
      <c r="B5" s="6">
        <v>1</v>
      </c>
    </row>
    <row r="6" spans="1:2">
      <c r="A6" s="5" t="s">
        <v>40</v>
      </c>
      <c r="B6" s="6">
        <v>1</v>
      </c>
    </row>
    <row r="7" spans="1:2">
      <c r="A7" s="5" t="s">
        <v>14</v>
      </c>
      <c r="B7" s="6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1"/>
  <sheetViews>
    <sheetView workbookViewId="0">
      <selection activeCell="F12" sqref="A2:R201"/>
    </sheetView>
  </sheetViews>
  <sheetFormatPr defaultColWidth="11" defaultRowHeight="16.8"/>
  <cols>
    <col min="1" max="1" width="13" style="1" customWidth="1"/>
    <col min="2" max="2" width="13.1640625" style="1" customWidth="1"/>
    <col min="3" max="3" width="9.5" style="1" customWidth="1"/>
    <col min="4" max="4" width="6.6640625" style="2" customWidth="1"/>
    <col min="5" max="5" width="11.3359375" style="1" customWidth="1"/>
    <col min="6" max="6" width="9.8359375" style="1" customWidth="1"/>
    <col min="7" max="7" width="9.6640625" style="2" customWidth="1"/>
    <col min="8" max="8" width="16.5" style="2" customWidth="1"/>
    <col min="9" max="9" width="17.1640625" style="3" customWidth="1"/>
    <col min="10" max="10" width="11.1640625" customWidth="1"/>
    <col min="11" max="11" width="10.5" customWidth="1"/>
    <col min="13" max="13" width="13" customWidth="1"/>
    <col min="14" max="14" width="14.8359375" customWidth="1"/>
    <col min="15" max="15" width="16.3359375" customWidth="1"/>
    <col min="16" max="16" width="13.5" customWidth="1"/>
    <col min="17" max="17" width="13.1640625" customWidth="1"/>
    <col min="18" max="18" width="13.8359375" customWidth="1"/>
  </cols>
  <sheetData>
    <row r="1" spans="1:18">
      <c r="A1" s="1" t="s">
        <v>41</v>
      </c>
      <c r="B1" s="1" t="s">
        <v>42</v>
      </c>
      <c r="C1" s="1" t="s">
        <v>43</v>
      </c>
      <c r="D1" s="2" t="s">
        <v>44</v>
      </c>
      <c r="E1" s="1" t="s">
        <v>45</v>
      </c>
      <c r="F1" s="1" t="s">
        <v>46</v>
      </c>
      <c r="G1" s="2" t="s">
        <v>47</v>
      </c>
      <c r="H1" s="2" t="s">
        <v>48</v>
      </c>
      <c r="I1" s="3" t="s">
        <v>49</v>
      </c>
      <c r="J1" t="s">
        <v>50</v>
      </c>
      <c r="K1" t="s">
        <v>1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>
      <c r="A2" s="1" t="s">
        <v>58</v>
      </c>
      <c r="B2" s="1" t="s">
        <v>15</v>
      </c>
      <c r="C2" s="1" t="s">
        <v>39</v>
      </c>
      <c r="D2" s="2">
        <v>32</v>
      </c>
      <c r="E2" s="1" t="s">
        <v>59</v>
      </c>
      <c r="F2" s="1" t="s">
        <v>22</v>
      </c>
      <c r="G2" s="2">
        <v>50279</v>
      </c>
      <c r="H2" s="2">
        <v>24</v>
      </c>
      <c r="I2" s="3">
        <v>2</v>
      </c>
      <c r="J2" t="s">
        <v>8</v>
      </c>
      <c r="K2" t="s">
        <v>8</v>
      </c>
      <c r="L2" t="str">
        <f>IF(TableHR[[#This Row],[Age]]&lt;30,"Under 30",IF(TableHR[[#This Row],[Age]]&lt;40,"30-39",IF(TableHR[[#This Row],[Age]]&lt;50,"40-49","50+")))</f>
        <v>30-39</v>
      </c>
      <c r="M2" t="str">
        <f>IF(H2&lt;=1,"New Hire",IF(H2&lt;=4,"Early Career",IF(H2&lt;=9,"Mid Career",IF(H2&lt;=14,"Experienced","Veteran"))))</f>
        <v>Veteran</v>
      </c>
      <c r="N2">
        <f>IF(TableHR[[#This Row],[Attrition]]="Yes",1,0)</f>
        <v>0</v>
      </c>
      <c r="O2" t="str">
        <f>IF(TableHR[[#This Row],[PerformanceRating]]&gt;=4,"Yes","No")</f>
        <v>No</v>
      </c>
      <c r="P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2" t="str">
        <f>IF(TableHR[[#This Row],[AtRiskScore]]&gt;=0.5,"High","Low")</f>
        <v>Low</v>
      </c>
      <c r="R2" t="str">
        <f>IF(TableHR[[#This Row],[TenureYears]]&lt;=2,"0-2 yrs",IF(TableHR[[#This Row],[TenureYears]]&lt;=5,"2-5 yrs",IF(TableHR[[#This Row],[TenureYears]]&lt;=10,"5-10 yrs","10+ yrs")))</f>
        <v>10+ yrs</v>
      </c>
    </row>
    <row r="3" spans="1:18">
      <c r="A3" s="1" t="s">
        <v>60</v>
      </c>
      <c r="B3" s="1" t="s">
        <v>17</v>
      </c>
      <c r="C3" s="1" t="s">
        <v>39</v>
      </c>
      <c r="D3" s="2">
        <v>56</v>
      </c>
      <c r="E3" s="1" t="s">
        <v>59</v>
      </c>
      <c r="F3" s="1" t="s">
        <v>10</v>
      </c>
      <c r="G3" s="2">
        <v>146092</v>
      </c>
      <c r="H3" s="2">
        <v>18</v>
      </c>
      <c r="I3" s="3">
        <v>3</v>
      </c>
      <c r="J3" t="s">
        <v>11</v>
      </c>
      <c r="K3" t="s">
        <v>11</v>
      </c>
      <c r="L3" t="str">
        <f>IF(TableHR[[#This Row],[Age]]&lt;30,"Under 30",IF(TableHR[[#This Row],[Age]]&lt;40,"30-39",IF(TableHR[[#This Row],[Age]]&lt;50,"40-49","50+")))</f>
        <v>50+</v>
      </c>
      <c r="M3" t="str">
        <f t="shared" ref="M3:M66" si="0">IF(H3&lt;=1,"New Hire",IF(H3&lt;=4,"Early Career",IF(H3&lt;=9,"Mid Career",IF(H3&lt;=14,"Experienced","Veteran"))))</f>
        <v>Veteran</v>
      </c>
      <c r="N3">
        <f>IF(TableHR[[#This Row],[Attrition]]="Yes",1,0)</f>
        <v>1</v>
      </c>
      <c r="O3" t="str">
        <f>IF(TableHR[[#This Row],[PerformanceRating]]&gt;=4,"Yes","No")</f>
        <v>No</v>
      </c>
      <c r="P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3" t="str">
        <f>IF(TableHR[[#This Row],[AtRiskScore]]&gt;=0.5,"High","Low")</f>
        <v>Low</v>
      </c>
      <c r="R3" t="str">
        <f>IF(TableHR[[#This Row],[TenureYears]]&lt;=2,"0-2 yrs",IF(TableHR[[#This Row],[TenureYears]]&lt;=5,"2-5 yrs",IF(TableHR[[#This Row],[TenureYears]]&lt;=10,"5-10 yrs","10+ yrs")))</f>
        <v>10+ yrs</v>
      </c>
    </row>
    <row r="4" spans="1:18">
      <c r="A4" s="1" t="s">
        <v>61</v>
      </c>
      <c r="B4" s="1" t="s">
        <v>19</v>
      </c>
      <c r="C4" s="1" t="s">
        <v>40</v>
      </c>
      <c r="D4" s="2">
        <v>29</v>
      </c>
      <c r="E4" s="1" t="s">
        <v>59</v>
      </c>
      <c r="F4" s="1" t="s">
        <v>16</v>
      </c>
      <c r="G4" s="2">
        <v>133899</v>
      </c>
      <c r="H4" s="2">
        <v>4</v>
      </c>
      <c r="I4" s="3">
        <v>4</v>
      </c>
      <c r="J4" t="s">
        <v>8</v>
      </c>
      <c r="K4" t="s">
        <v>8</v>
      </c>
      <c r="L4" t="str">
        <f>IF(TableHR[[#This Row],[Age]]&lt;30,"Under 30",IF(TableHR[[#This Row],[Age]]&lt;40,"30-39",IF(TableHR[[#This Row],[Age]]&lt;50,"40-49","50+")))</f>
        <v>Under 30</v>
      </c>
      <c r="M4" t="str">
        <f t="shared" si="0"/>
        <v>Early Career</v>
      </c>
      <c r="N4">
        <f>IF(TableHR[[#This Row],[Attrition]]="Yes",1,0)</f>
        <v>0</v>
      </c>
      <c r="O4" t="str">
        <f>IF(TableHR[[#This Row],[PerformanceRating]]&gt;=4,"Yes","No")</f>
        <v>Yes</v>
      </c>
      <c r="P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4" t="str">
        <f>IF(TableHR[[#This Row],[AtRiskScore]]&gt;=0.5,"High","Low")</f>
        <v>Low</v>
      </c>
      <c r="R4" t="str">
        <f>IF(TableHR[[#This Row],[TenureYears]]&lt;=2,"0-2 yrs",IF(TableHR[[#This Row],[TenureYears]]&lt;=5,"2-5 yrs",IF(TableHR[[#This Row],[TenureYears]]&lt;=10,"5-10 yrs","10+ yrs")))</f>
        <v>2-5 yrs</v>
      </c>
    </row>
    <row r="5" spans="1:18">
      <c r="A5" s="1" t="s">
        <v>62</v>
      </c>
      <c r="B5" s="1" t="s">
        <v>9</v>
      </c>
      <c r="C5" s="1" t="s">
        <v>39</v>
      </c>
      <c r="D5" s="2">
        <v>35</v>
      </c>
      <c r="E5" s="1" t="s">
        <v>63</v>
      </c>
      <c r="F5" s="1" t="s">
        <v>10</v>
      </c>
      <c r="G5" s="2">
        <v>139245</v>
      </c>
      <c r="H5" s="2">
        <v>10</v>
      </c>
      <c r="I5" s="3">
        <v>5</v>
      </c>
      <c r="J5" t="s">
        <v>8</v>
      </c>
      <c r="K5" t="s">
        <v>8</v>
      </c>
      <c r="L5" t="str">
        <f>IF(TableHR[[#This Row],[Age]]&lt;30,"Under 30",IF(TableHR[[#This Row],[Age]]&lt;40,"30-39",IF(TableHR[[#This Row],[Age]]&lt;50,"40-49","50+")))</f>
        <v>30-39</v>
      </c>
      <c r="M5" t="str">
        <f t="shared" si="0"/>
        <v>Experienced</v>
      </c>
      <c r="N5">
        <f>IF(TableHR[[#This Row],[Attrition]]="Yes",1,0)</f>
        <v>0</v>
      </c>
      <c r="O5" t="str">
        <f>IF(TableHR[[#This Row],[PerformanceRating]]&gt;=4,"Yes","No")</f>
        <v>Yes</v>
      </c>
      <c r="P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" t="str">
        <f>IF(TableHR[[#This Row],[AtRiskScore]]&gt;=0.5,"High","Low")</f>
        <v>Low</v>
      </c>
      <c r="R5" t="str">
        <f>IF(TableHR[[#This Row],[TenureYears]]&lt;=2,"0-2 yrs",IF(TableHR[[#This Row],[TenureYears]]&lt;=5,"2-5 yrs",IF(TableHR[[#This Row],[TenureYears]]&lt;=10,"5-10 yrs","10+ yrs")))</f>
        <v>5-10 yrs</v>
      </c>
    </row>
    <row r="6" spans="1:18">
      <c r="A6" s="1" t="s">
        <v>64</v>
      </c>
      <c r="B6" s="1" t="s">
        <v>21</v>
      </c>
      <c r="C6" s="1" t="s">
        <v>39</v>
      </c>
      <c r="D6" s="2">
        <v>31</v>
      </c>
      <c r="E6" s="1" t="s">
        <v>65</v>
      </c>
      <c r="F6" s="1" t="s">
        <v>20</v>
      </c>
      <c r="G6" s="2">
        <v>51201</v>
      </c>
      <c r="H6" s="2">
        <v>11</v>
      </c>
      <c r="I6" s="3">
        <v>3</v>
      </c>
      <c r="J6" t="s">
        <v>8</v>
      </c>
      <c r="K6" t="s">
        <v>8</v>
      </c>
      <c r="L6" t="str">
        <f>IF(TableHR[[#This Row],[Age]]&lt;30,"Under 30",IF(TableHR[[#This Row],[Age]]&lt;40,"30-39",IF(TableHR[[#This Row],[Age]]&lt;50,"40-49","50+")))</f>
        <v>30-39</v>
      </c>
      <c r="M6" t="str">
        <f t="shared" si="0"/>
        <v>Experienced</v>
      </c>
      <c r="N6">
        <f>IF(TableHR[[#This Row],[Attrition]]="Yes",1,0)</f>
        <v>0</v>
      </c>
      <c r="O6" t="str">
        <f>IF(TableHR[[#This Row],[PerformanceRating]]&gt;=4,"Yes","No")</f>
        <v>No</v>
      </c>
      <c r="P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6" t="str">
        <f>IF(TableHR[[#This Row],[AtRiskScore]]&gt;=0.5,"High","Low")</f>
        <v>Low</v>
      </c>
      <c r="R6" t="str">
        <f>IF(TableHR[[#This Row],[TenureYears]]&lt;=2,"0-2 yrs",IF(TableHR[[#This Row],[TenureYears]]&lt;=5,"2-5 yrs",IF(TableHR[[#This Row],[TenureYears]]&lt;=10,"5-10 yrs","10+ yrs")))</f>
        <v>10+ yrs</v>
      </c>
    </row>
    <row r="7" spans="1:18">
      <c r="A7" s="1" t="s">
        <v>66</v>
      </c>
      <c r="B7" s="1" t="s">
        <v>9</v>
      </c>
      <c r="C7" s="1" t="s">
        <v>40</v>
      </c>
      <c r="D7" s="2">
        <v>23</v>
      </c>
      <c r="E7" s="1" t="s">
        <v>59</v>
      </c>
      <c r="F7" s="1" t="s">
        <v>13</v>
      </c>
      <c r="G7" s="2">
        <v>44715</v>
      </c>
      <c r="H7" s="2">
        <v>9</v>
      </c>
      <c r="I7" s="3">
        <v>3</v>
      </c>
      <c r="J7" t="s">
        <v>8</v>
      </c>
      <c r="K7" t="s">
        <v>11</v>
      </c>
      <c r="L7" t="str">
        <f>IF(TableHR[[#This Row],[Age]]&lt;30,"Under 30",IF(TableHR[[#This Row],[Age]]&lt;40,"30-39",IF(TableHR[[#This Row],[Age]]&lt;50,"40-49","50+")))</f>
        <v>Under 30</v>
      </c>
      <c r="M7" t="str">
        <f t="shared" si="0"/>
        <v>Mid Career</v>
      </c>
      <c r="N7">
        <f>IF(TableHR[[#This Row],[Attrition]]="Yes",1,0)</f>
        <v>1</v>
      </c>
      <c r="O7" t="str">
        <f>IF(TableHR[[#This Row],[PerformanceRating]]&gt;=4,"Yes","No")</f>
        <v>No</v>
      </c>
      <c r="P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7" t="str">
        <f>IF(TableHR[[#This Row],[AtRiskScore]]&gt;=0.5,"High","Low")</f>
        <v>Low</v>
      </c>
      <c r="R7" t="str">
        <f>IF(TableHR[[#This Row],[TenureYears]]&lt;=2,"0-2 yrs",IF(TableHR[[#This Row],[TenureYears]]&lt;=5,"2-5 yrs",IF(TableHR[[#This Row],[TenureYears]]&lt;=10,"5-10 yrs","10+ yrs")))</f>
        <v>5-10 yrs</v>
      </c>
    </row>
    <row r="8" spans="1:18">
      <c r="A8" s="1" t="s">
        <v>67</v>
      </c>
      <c r="B8" s="1" t="s">
        <v>19</v>
      </c>
      <c r="C8" s="1" t="s">
        <v>39</v>
      </c>
      <c r="D8" s="2">
        <v>30</v>
      </c>
      <c r="E8" s="1" t="s">
        <v>59</v>
      </c>
      <c r="F8" s="1" t="s">
        <v>13</v>
      </c>
      <c r="G8" s="2">
        <v>54309</v>
      </c>
      <c r="H8" s="2">
        <v>7</v>
      </c>
      <c r="I8" s="3">
        <v>3</v>
      </c>
      <c r="J8" t="s">
        <v>11</v>
      </c>
      <c r="K8" t="s">
        <v>11</v>
      </c>
      <c r="L8" t="str">
        <f>IF(TableHR[[#This Row],[Age]]&lt;30,"Under 30",IF(TableHR[[#This Row],[Age]]&lt;40,"30-39",IF(TableHR[[#This Row],[Age]]&lt;50,"40-49","50+")))</f>
        <v>30-39</v>
      </c>
      <c r="M8" t="str">
        <f t="shared" si="0"/>
        <v>Mid Career</v>
      </c>
      <c r="N8">
        <f>IF(TableHR[[#This Row],[Attrition]]="Yes",1,0)</f>
        <v>1</v>
      </c>
      <c r="O8" t="str">
        <f>IF(TableHR[[#This Row],[PerformanceRating]]&gt;=4,"Yes","No")</f>
        <v>No</v>
      </c>
      <c r="P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8" t="str">
        <f>IF(TableHR[[#This Row],[AtRiskScore]]&gt;=0.5,"High","Low")</f>
        <v>Low</v>
      </c>
      <c r="R8" t="str">
        <f>IF(TableHR[[#This Row],[TenureYears]]&lt;=2,"0-2 yrs",IF(TableHR[[#This Row],[TenureYears]]&lt;=5,"2-5 yrs",IF(TableHR[[#This Row],[TenureYears]]&lt;=10,"5-10 yrs","10+ yrs")))</f>
        <v>5-10 yrs</v>
      </c>
    </row>
    <row r="9" spans="1:18">
      <c r="A9" s="1" t="s">
        <v>68</v>
      </c>
      <c r="B9" s="1" t="s">
        <v>17</v>
      </c>
      <c r="C9" s="1" t="s">
        <v>39</v>
      </c>
      <c r="D9" s="2">
        <v>24</v>
      </c>
      <c r="E9" s="1" t="s">
        <v>59</v>
      </c>
      <c r="F9" s="1" t="s">
        <v>22</v>
      </c>
      <c r="G9" s="2">
        <v>40078</v>
      </c>
      <c r="H9" s="2">
        <v>23</v>
      </c>
      <c r="I9" s="3">
        <v>5</v>
      </c>
      <c r="J9" t="s">
        <v>8</v>
      </c>
      <c r="K9" t="s">
        <v>8</v>
      </c>
      <c r="L9" t="str">
        <f>IF(TableHR[[#This Row],[Age]]&lt;30,"Under 30",IF(TableHR[[#This Row],[Age]]&lt;40,"30-39",IF(TableHR[[#This Row],[Age]]&lt;50,"40-49","50+")))</f>
        <v>Under 30</v>
      </c>
      <c r="M9" t="str">
        <f t="shared" si="0"/>
        <v>Veteran</v>
      </c>
      <c r="N9">
        <f>IF(TableHR[[#This Row],[Attrition]]="Yes",1,0)</f>
        <v>0</v>
      </c>
      <c r="O9" t="str">
        <f>IF(TableHR[[#This Row],[PerformanceRating]]&gt;=4,"Yes","No")</f>
        <v>Yes</v>
      </c>
      <c r="P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9" t="str">
        <f>IF(TableHR[[#This Row],[AtRiskScore]]&gt;=0.5,"High","Low")</f>
        <v>Low</v>
      </c>
      <c r="R9" t="str">
        <f>IF(TableHR[[#This Row],[TenureYears]]&lt;=2,"0-2 yrs",IF(TableHR[[#This Row],[TenureYears]]&lt;=5,"2-5 yrs",IF(TableHR[[#This Row],[TenureYears]]&lt;=10,"5-10 yrs","10+ yrs")))</f>
        <v>10+ yrs</v>
      </c>
    </row>
    <row r="10" spans="1:18">
      <c r="A10" s="1" t="s">
        <v>69</v>
      </c>
      <c r="B10" s="1" t="s">
        <v>17</v>
      </c>
      <c r="C10" s="1" t="s">
        <v>39</v>
      </c>
      <c r="D10" s="2">
        <v>42</v>
      </c>
      <c r="E10" s="1" t="s">
        <v>59</v>
      </c>
      <c r="F10" s="1" t="s">
        <v>13</v>
      </c>
      <c r="G10" s="2">
        <v>81614</v>
      </c>
      <c r="H10" s="2">
        <v>27</v>
      </c>
      <c r="I10" s="3">
        <v>3</v>
      </c>
      <c r="J10" t="s">
        <v>8</v>
      </c>
      <c r="K10" t="s">
        <v>8</v>
      </c>
      <c r="L10" t="str">
        <f>IF(TableHR[[#This Row],[Age]]&lt;30,"Under 30",IF(TableHR[[#This Row],[Age]]&lt;40,"30-39",IF(TableHR[[#This Row],[Age]]&lt;50,"40-49","50+")))</f>
        <v>40-49</v>
      </c>
      <c r="M10" t="str">
        <f t="shared" si="0"/>
        <v>Veteran</v>
      </c>
      <c r="N10">
        <f>IF(TableHR[[#This Row],[Attrition]]="Yes",1,0)</f>
        <v>0</v>
      </c>
      <c r="O10" t="str">
        <f>IF(TableHR[[#This Row],[PerformanceRating]]&gt;=4,"Yes","No")</f>
        <v>No</v>
      </c>
      <c r="P1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0" t="str">
        <f>IF(TableHR[[#This Row],[AtRiskScore]]&gt;=0.5,"High","Low")</f>
        <v>Low</v>
      </c>
      <c r="R10" t="str">
        <f>IF(TableHR[[#This Row],[TenureYears]]&lt;=2,"0-2 yrs",IF(TableHR[[#This Row],[TenureYears]]&lt;=5,"2-5 yrs",IF(TableHR[[#This Row],[TenureYears]]&lt;=10,"5-10 yrs","10+ yrs")))</f>
        <v>10+ yrs</v>
      </c>
    </row>
    <row r="11" spans="1:18">
      <c r="A11" s="1" t="s">
        <v>70</v>
      </c>
      <c r="B11" s="1" t="s">
        <v>21</v>
      </c>
      <c r="C11" s="1" t="s">
        <v>39</v>
      </c>
      <c r="D11" s="2">
        <v>47</v>
      </c>
      <c r="E11" s="1" t="s">
        <v>71</v>
      </c>
      <c r="F11" s="1" t="s">
        <v>22</v>
      </c>
      <c r="G11" s="2">
        <v>30105</v>
      </c>
      <c r="H11" s="2">
        <v>20</v>
      </c>
      <c r="I11" s="3">
        <v>3</v>
      </c>
      <c r="J11" t="s">
        <v>11</v>
      </c>
      <c r="K11" t="s">
        <v>8</v>
      </c>
      <c r="L11" t="str">
        <f>IF(TableHR[[#This Row],[Age]]&lt;30,"Under 30",IF(TableHR[[#This Row],[Age]]&lt;40,"30-39",IF(TableHR[[#This Row],[Age]]&lt;50,"40-49","50+")))</f>
        <v>40-49</v>
      </c>
      <c r="M11" t="str">
        <f t="shared" si="0"/>
        <v>Veteran</v>
      </c>
      <c r="N11">
        <f>IF(TableHR[[#This Row],[Attrition]]="Yes",1,0)</f>
        <v>0</v>
      </c>
      <c r="O11" t="str">
        <f>IF(TableHR[[#This Row],[PerformanceRating]]&gt;=4,"Yes","No")</f>
        <v>No</v>
      </c>
      <c r="P1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0.55</v>
      </c>
      <c r="Q11" t="str">
        <f>IF(TableHR[[#This Row],[AtRiskScore]]&gt;=0.5,"High","Low")</f>
        <v>High</v>
      </c>
      <c r="R11" t="str">
        <f>IF(TableHR[[#This Row],[TenureYears]]&lt;=2,"0-2 yrs",IF(TableHR[[#This Row],[TenureYears]]&lt;=5,"2-5 yrs",IF(TableHR[[#This Row],[TenureYears]]&lt;=10,"5-10 yrs","10+ yrs")))</f>
        <v>10+ yrs</v>
      </c>
    </row>
    <row r="12" spans="1:18">
      <c r="A12" s="1" t="s">
        <v>72</v>
      </c>
      <c r="B12" s="1" t="s">
        <v>9</v>
      </c>
      <c r="C12" s="1" t="s">
        <v>40</v>
      </c>
      <c r="D12" s="2">
        <v>29</v>
      </c>
      <c r="E12" s="1" t="s">
        <v>59</v>
      </c>
      <c r="F12" s="1" t="s">
        <v>22</v>
      </c>
      <c r="G12" s="2">
        <v>142666</v>
      </c>
      <c r="H12" s="2">
        <v>7</v>
      </c>
      <c r="I12" s="3">
        <v>5</v>
      </c>
      <c r="J12" t="s">
        <v>8</v>
      </c>
      <c r="K12" t="s">
        <v>8</v>
      </c>
      <c r="L12" t="str">
        <f>IF(TableHR[[#This Row],[Age]]&lt;30,"Under 30",IF(TableHR[[#This Row],[Age]]&lt;40,"30-39",IF(TableHR[[#This Row],[Age]]&lt;50,"40-49","50+")))</f>
        <v>Under 30</v>
      </c>
      <c r="M12" t="str">
        <f t="shared" si="0"/>
        <v>Mid Career</v>
      </c>
      <c r="N12">
        <f>IF(TableHR[[#This Row],[Attrition]]="Yes",1,0)</f>
        <v>0</v>
      </c>
      <c r="O12" t="str">
        <f>IF(TableHR[[#This Row],[PerformanceRating]]&gt;=4,"Yes","No")</f>
        <v>Yes</v>
      </c>
      <c r="P1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2" t="str">
        <f>IF(TableHR[[#This Row],[AtRiskScore]]&gt;=0.5,"High","Low")</f>
        <v>Low</v>
      </c>
      <c r="R12" t="str">
        <f>IF(TableHR[[#This Row],[TenureYears]]&lt;=2,"0-2 yrs",IF(TableHR[[#This Row],[TenureYears]]&lt;=5,"2-5 yrs",IF(TableHR[[#This Row],[TenureYears]]&lt;=10,"5-10 yrs","10+ yrs")))</f>
        <v>5-10 yrs</v>
      </c>
    </row>
    <row r="13" spans="1:18">
      <c r="A13" s="1" t="s">
        <v>73</v>
      </c>
      <c r="B13" s="1" t="s">
        <v>17</v>
      </c>
      <c r="C13" s="1" t="s">
        <v>39</v>
      </c>
      <c r="D13" s="2">
        <v>23</v>
      </c>
      <c r="E13" s="1" t="s">
        <v>65</v>
      </c>
      <c r="F13" s="1" t="s">
        <v>22</v>
      </c>
      <c r="G13" s="2">
        <v>119848</v>
      </c>
      <c r="H13" s="2">
        <v>8</v>
      </c>
      <c r="I13" s="3">
        <v>1</v>
      </c>
      <c r="J13" t="s">
        <v>8</v>
      </c>
      <c r="K13" t="s">
        <v>11</v>
      </c>
      <c r="L13" t="str">
        <f>IF(TableHR[[#This Row],[Age]]&lt;30,"Under 30",IF(TableHR[[#This Row],[Age]]&lt;40,"30-39",IF(TableHR[[#This Row],[Age]]&lt;50,"40-49","50+")))</f>
        <v>Under 30</v>
      </c>
      <c r="M13" t="str">
        <f t="shared" si="0"/>
        <v>Mid Career</v>
      </c>
      <c r="N13">
        <f>IF(TableHR[[#This Row],[Attrition]]="Yes",1,0)</f>
        <v>1</v>
      </c>
      <c r="O13" t="str">
        <f>IF(TableHR[[#This Row],[PerformanceRating]]&gt;=4,"Yes","No")</f>
        <v>No</v>
      </c>
      <c r="P1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3" t="str">
        <f>IF(TableHR[[#This Row],[AtRiskScore]]&gt;=0.5,"High","Low")</f>
        <v>Low</v>
      </c>
      <c r="R13" t="str">
        <f>IF(TableHR[[#This Row],[TenureYears]]&lt;=2,"0-2 yrs",IF(TableHR[[#This Row],[TenureYears]]&lt;=5,"2-5 yrs",IF(TableHR[[#This Row],[TenureYears]]&lt;=10,"5-10 yrs","10+ yrs")))</f>
        <v>5-10 yrs</v>
      </c>
    </row>
    <row r="14" spans="1:18">
      <c r="A14" s="1" t="s">
        <v>74</v>
      </c>
      <c r="B14" s="1" t="s">
        <v>19</v>
      </c>
      <c r="C14" s="1" t="s">
        <v>39</v>
      </c>
      <c r="D14" s="2">
        <v>27</v>
      </c>
      <c r="E14" s="1" t="s">
        <v>59</v>
      </c>
      <c r="F14" s="1" t="s">
        <v>16</v>
      </c>
      <c r="G14" s="2">
        <v>27839</v>
      </c>
      <c r="H14" s="2">
        <v>14</v>
      </c>
      <c r="I14" s="3">
        <v>1</v>
      </c>
      <c r="J14" t="s">
        <v>11</v>
      </c>
      <c r="K14" t="s">
        <v>8</v>
      </c>
      <c r="L14" t="str">
        <f>IF(TableHR[[#This Row],[Age]]&lt;30,"Under 30",IF(TableHR[[#This Row],[Age]]&lt;40,"30-39",IF(TableHR[[#This Row],[Age]]&lt;50,"40-49","50+")))</f>
        <v>Under 30</v>
      </c>
      <c r="M14" t="str">
        <f t="shared" si="0"/>
        <v>Experienced</v>
      </c>
      <c r="N14">
        <f>IF(TableHR[[#This Row],[Attrition]]="Yes",1,0)</f>
        <v>0</v>
      </c>
      <c r="O14" t="str">
        <f>IF(TableHR[[#This Row],[PerformanceRating]]&gt;=4,"Yes","No")</f>
        <v>No</v>
      </c>
      <c r="P1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0.65</v>
      </c>
      <c r="Q14" t="str">
        <f>IF(TableHR[[#This Row],[AtRiskScore]]&gt;=0.5,"High","Low")</f>
        <v>High</v>
      </c>
      <c r="R14" t="str">
        <f>IF(TableHR[[#This Row],[TenureYears]]&lt;=2,"0-2 yrs",IF(TableHR[[#This Row],[TenureYears]]&lt;=5,"2-5 yrs",IF(TableHR[[#This Row],[TenureYears]]&lt;=10,"5-10 yrs","10+ yrs")))</f>
        <v>10+ yrs</v>
      </c>
    </row>
    <row r="15" spans="1:18">
      <c r="A15" s="1" t="s">
        <v>75</v>
      </c>
      <c r="B15" s="1" t="s">
        <v>15</v>
      </c>
      <c r="C15" s="1" t="s">
        <v>39</v>
      </c>
      <c r="D15" s="2">
        <v>49</v>
      </c>
      <c r="E15" s="1" t="s">
        <v>65</v>
      </c>
      <c r="F15" s="1" t="s">
        <v>18</v>
      </c>
      <c r="G15" s="2">
        <v>93920</v>
      </c>
      <c r="H15" s="2">
        <v>17</v>
      </c>
      <c r="I15" s="3">
        <v>4</v>
      </c>
      <c r="J15" t="s">
        <v>8</v>
      </c>
      <c r="K15" t="s">
        <v>8</v>
      </c>
      <c r="L15" t="str">
        <f>IF(TableHR[[#This Row],[Age]]&lt;30,"Under 30",IF(TableHR[[#This Row],[Age]]&lt;40,"30-39",IF(TableHR[[#This Row],[Age]]&lt;50,"40-49","50+")))</f>
        <v>40-49</v>
      </c>
      <c r="M15" t="str">
        <f t="shared" si="0"/>
        <v>Veteran</v>
      </c>
      <c r="N15">
        <f>IF(TableHR[[#This Row],[Attrition]]="Yes",1,0)</f>
        <v>0</v>
      </c>
      <c r="O15" t="str">
        <f>IF(TableHR[[#This Row],[PerformanceRating]]&gt;=4,"Yes","No")</f>
        <v>Yes</v>
      </c>
      <c r="P1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5" t="str">
        <f>IF(TableHR[[#This Row],[AtRiskScore]]&gt;=0.5,"High","Low")</f>
        <v>Low</v>
      </c>
      <c r="R15" t="str">
        <f>IF(TableHR[[#This Row],[TenureYears]]&lt;=2,"0-2 yrs",IF(TableHR[[#This Row],[TenureYears]]&lt;=5,"2-5 yrs",IF(TableHR[[#This Row],[TenureYears]]&lt;=10,"5-10 yrs","10+ yrs")))</f>
        <v>10+ yrs</v>
      </c>
    </row>
    <row r="16" spans="1:18">
      <c r="A16" s="1" t="s">
        <v>76</v>
      </c>
      <c r="B16" s="1" t="s">
        <v>12</v>
      </c>
      <c r="C16" s="1" t="s">
        <v>39</v>
      </c>
      <c r="D16" s="2">
        <v>50</v>
      </c>
      <c r="E16" s="1" t="s">
        <v>71</v>
      </c>
      <c r="F16" s="1" t="s">
        <v>22</v>
      </c>
      <c r="G16" s="2">
        <v>68619</v>
      </c>
      <c r="H16" s="2">
        <v>19</v>
      </c>
      <c r="I16" s="3">
        <v>5</v>
      </c>
      <c r="J16" t="s">
        <v>8</v>
      </c>
      <c r="K16" t="s">
        <v>8</v>
      </c>
      <c r="L16" t="str">
        <f>IF(TableHR[[#This Row],[Age]]&lt;30,"Under 30",IF(TableHR[[#This Row],[Age]]&lt;40,"30-39",IF(TableHR[[#This Row],[Age]]&lt;50,"40-49","50+")))</f>
        <v>50+</v>
      </c>
      <c r="M16" t="str">
        <f t="shared" si="0"/>
        <v>Veteran</v>
      </c>
      <c r="N16">
        <f>IF(TableHR[[#This Row],[Attrition]]="Yes",1,0)</f>
        <v>0</v>
      </c>
      <c r="O16" t="str">
        <f>IF(TableHR[[#This Row],[PerformanceRating]]&gt;=4,"Yes","No")</f>
        <v>Yes</v>
      </c>
      <c r="P1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6" t="str">
        <f>IF(TableHR[[#This Row],[AtRiskScore]]&gt;=0.5,"High","Low")</f>
        <v>Low</v>
      </c>
      <c r="R16" t="str">
        <f>IF(TableHR[[#This Row],[TenureYears]]&lt;=2,"0-2 yrs",IF(TableHR[[#This Row],[TenureYears]]&lt;=5,"2-5 yrs",IF(TableHR[[#This Row],[TenureYears]]&lt;=10,"5-10 yrs","10+ yrs")))</f>
        <v>10+ yrs</v>
      </c>
    </row>
    <row r="17" spans="1:18">
      <c r="A17" s="1" t="s">
        <v>77</v>
      </c>
      <c r="B17" s="1" t="s">
        <v>12</v>
      </c>
      <c r="C17" s="1" t="s">
        <v>39</v>
      </c>
      <c r="D17" s="2">
        <v>47</v>
      </c>
      <c r="E17" s="1" t="s">
        <v>59</v>
      </c>
      <c r="F17" s="1" t="s">
        <v>22</v>
      </c>
      <c r="G17" s="2">
        <v>67821</v>
      </c>
      <c r="H17" s="2">
        <v>5</v>
      </c>
      <c r="I17" s="3">
        <v>3</v>
      </c>
      <c r="J17" t="s">
        <v>8</v>
      </c>
      <c r="K17" t="s">
        <v>8</v>
      </c>
      <c r="L17" t="str">
        <f>IF(TableHR[[#This Row],[Age]]&lt;30,"Under 30",IF(TableHR[[#This Row],[Age]]&lt;40,"30-39",IF(TableHR[[#This Row],[Age]]&lt;50,"40-49","50+")))</f>
        <v>40-49</v>
      </c>
      <c r="M17" t="str">
        <f t="shared" si="0"/>
        <v>Mid Career</v>
      </c>
      <c r="N17">
        <f>IF(TableHR[[#This Row],[Attrition]]="Yes",1,0)</f>
        <v>0</v>
      </c>
      <c r="O17" t="str">
        <f>IF(TableHR[[#This Row],[PerformanceRating]]&gt;=4,"Yes","No")</f>
        <v>No</v>
      </c>
      <c r="P1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7" t="str">
        <f>IF(TableHR[[#This Row],[AtRiskScore]]&gt;=0.5,"High","Low")</f>
        <v>Low</v>
      </c>
      <c r="R17" t="str">
        <f>IF(TableHR[[#This Row],[TenureYears]]&lt;=2,"0-2 yrs",IF(TableHR[[#This Row],[TenureYears]]&lt;=5,"2-5 yrs",IF(TableHR[[#This Row],[TenureYears]]&lt;=10,"5-10 yrs","10+ yrs")))</f>
        <v>2-5 yrs</v>
      </c>
    </row>
    <row r="18" spans="1:18">
      <c r="A18" s="1" t="s">
        <v>78</v>
      </c>
      <c r="B18" s="1" t="s">
        <v>12</v>
      </c>
      <c r="C18" s="1" t="s">
        <v>40</v>
      </c>
      <c r="D18" s="2">
        <v>46</v>
      </c>
      <c r="E18" s="1" t="s">
        <v>65</v>
      </c>
      <c r="F18" s="1" t="s">
        <v>18</v>
      </c>
      <c r="G18" s="2">
        <v>38493</v>
      </c>
      <c r="H18" s="2">
        <v>11</v>
      </c>
      <c r="I18" s="3">
        <v>3</v>
      </c>
      <c r="J18" t="s">
        <v>11</v>
      </c>
      <c r="K18" t="s">
        <v>8</v>
      </c>
      <c r="L18" t="str">
        <f>IF(TableHR[[#This Row],[Age]]&lt;30,"Under 30",IF(TableHR[[#This Row],[Age]]&lt;40,"30-39",IF(TableHR[[#This Row],[Age]]&lt;50,"40-49","50+")))</f>
        <v>40-49</v>
      </c>
      <c r="M18" t="str">
        <f t="shared" si="0"/>
        <v>Experienced</v>
      </c>
      <c r="N18">
        <f>IF(TableHR[[#This Row],[Attrition]]="Yes",1,0)</f>
        <v>0</v>
      </c>
      <c r="O18" t="str">
        <f>IF(TableHR[[#This Row],[PerformanceRating]]&gt;=4,"Yes","No")</f>
        <v>No</v>
      </c>
      <c r="P1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0.55</v>
      </c>
      <c r="Q18" t="str">
        <f>IF(TableHR[[#This Row],[AtRiskScore]]&gt;=0.5,"High","Low")</f>
        <v>High</v>
      </c>
      <c r="R18" t="str">
        <f>IF(TableHR[[#This Row],[TenureYears]]&lt;=2,"0-2 yrs",IF(TableHR[[#This Row],[TenureYears]]&lt;=5,"2-5 yrs",IF(TableHR[[#This Row],[TenureYears]]&lt;=10,"5-10 yrs","10+ yrs")))</f>
        <v>10+ yrs</v>
      </c>
    </row>
    <row r="19" spans="1:18">
      <c r="A19" s="1" t="s">
        <v>79</v>
      </c>
      <c r="B19" s="1" t="s">
        <v>9</v>
      </c>
      <c r="C19" s="1" t="s">
        <v>39</v>
      </c>
      <c r="D19" s="2">
        <v>33</v>
      </c>
      <c r="E19" s="1" t="s">
        <v>63</v>
      </c>
      <c r="F19" s="1" t="s">
        <v>10</v>
      </c>
      <c r="G19" s="2">
        <v>42069</v>
      </c>
      <c r="H19" s="2">
        <v>1</v>
      </c>
      <c r="I19" s="3">
        <v>3</v>
      </c>
      <c r="J19" t="s">
        <v>8</v>
      </c>
      <c r="K19" t="s">
        <v>8</v>
      </c>
      <c r="L19" t="str">
        <f>IF(TableHR[[#This Row],[Age]]&lt;30,"Under 30",IF(TableHR[[#This Row],[Age]]&lt;40,"30-39",IF(TableHR[[#This Row],[Age]]&lt;50,"40-49","50+")))</f>
        <v>30-39</v>
      </c>
      <c r="M19" t="str">
        <f t="shared" si="0"/>
        <v>New Hire</v>
      </c>
      <c r="N19">
        <f>IF(TableHR[[#This Row],[Attrition]]="Yes",1,0)</f>
        <v>0</v>
      </c>
      <c r="O19" t="str">
        <f>IF(TableHR[[#This Row],[PerformanceRating]]&gt;=4,"Yes","No")</f>
        <v>No</v>
      </c>
      <c r="P1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0.35</v>
      </c>
      <c r="Q19" t="str">
        <f>IF(TableHR[[#This Row],[AtRiskScore]]&gt;=0.5,"High","Low")</f>
        <v>Low</v>
      </c>
      <c r="R19" t="str">
        <f>IF(TableHR[[#This Row],[TenureYears]]&lt;=2,"0-2 yrs",IF(TableHR[[#This Row],[TenureYears]]&lt;=5,"2-5 yrs",IF(TableHR[[#This Row],[TenureYears]]&lt;=10,"5-10 yrs","10+ yrs")))</f>
        <v>0-2 yrs</v>
      </c>
    </row>
    <row r="20" spans="1:18">
      <c r="A20" s="1" t="s">
        <v>80</v>
      </c>
      <c r="B20" s="1" t="s">
        <v>21</v>
      </c>
      <c r="C20" s="1" t="s">
        <v>39</v>
      </c>
      <c r="D20" s="2">
        <v>26</v>
      </c>
      <c r="E20" s="1" t="s">
        <v>71</v>
      </c>
      <c r="F20" s="1" t="s">
        <v>22</v>
      </c>
      <c r="G20" s="2">
        <v>137443</v>
      </c>
      <c r="H20" s="2">
        <v>6</v>
      </c>
      <c r="I20" s="3">
        <v>3</v>
      </c>
      <c r="J20" t="s">
        <v>8</v>
      </c>
      <c r="K20" t="s">
        <v>11</v>
      </c>
      <c r="L20" t="str">
        <f>IF(TableHR[[#This Row],[Age]]&lt;30,"Under 30",IF(TableHR[[#This Row],[Age]]&lt;40,"30-39",IF(TableHR[[#This Row],[Age]]&lt;50,"40-49","50+")))</f>
        <v>Under 30</v>
      </c>
      <c r="M20" t="str">
        <f t="shared" si="0"/>
        <v>Mid Career</v>
      </c>
      <c r="N20">
        <f>IF(TableHR[[#This Row],[Attrition]]="Yes",1,0)</f>
        <v>1</v>
      </c>
      <c r="O20" t="str">
        <f>IF(TableHR[[#This Row],[PerformanceRating]]&gt;=4,"Yes","No")</f>
        <v>No</v>
      </c>
      <c r="P2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20" t="str">
        <f>IF(TableHR[[#This Row],[AtRiskScore]]&gt;=0.5,"High","Low")</f>
        <v>Low</v>
      </c>
      <c r="R20" t="str">
        <f>IF(TableHR[[#This Row],[TenureYears]]&lt;=2,"0-2 yrs",IF(TableHR[[#This Row],[TenureYears]]&lt;=5,"2-5 yrs",IF(TableHR[[#This Row],[TenureYears]]&lt;=10,"5-10 yrs","10+ yrs")))</f>
        <v>5-10 yrs</v>
      </c>
    </row>
    <row r="21" spans="1:18">
      <c r="A21" s="1" t="s">
        <v>81</v>
      </c>
      <c r="B21" s="1" t="s">
        <v>17</v>
      </c>
      <c r="C21" s="1" t="s">
        <v>39</v>
      </c>
      <c r="D21" s="2">
        <v>55</v>
      </c>
      <c r="E21" s="1" t="s">
        <v>59</v>
      </c>
      <c r="F21" s="1" t="s">
        <v>16</v>
      </c>
      <c r="G21" s="2">
        <v>32531</v>
      </c>
      <c r="H21" s="2">
        <v>15</v>
      </c>
      <c r="I21" s="3">
        <v>4</v>
      </c>
      <c r="J21" t="s">
        <v>8</v>
      </c>
      <c r="K21" t="s">
        <v>8</v>
      </c>
      <c r="L21" t="str">
        <f>IF(TableHR[[#This Row],[Age]]&lt;30,"Under 30",IF(TableHR[[#This Row],[Age]]&lt;40,"30-39",IF(TableHR[[#This Row],[Age]]&lt;50,"40-49","50+")))</f>
        <v>50+</v>
      </c>
      <c r="M21" t="str">
        <f t="shared" si="0"/>
        <v>Veteran</v>
      </c>
      <c r="N21">
        <f>IF(TableHR[[#This Row],[Attrition]]="Yes",1,0)</f>
        <v>0</v>
      </c>
      <c r="O21" t="str">
        <f>IF(TableHR[[#This Row],[PerformanceRating]]&gt;=4,"Yes","No")</f>
        <v>Yes</v>
      </c>
      <c r="P2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21" t="str">
        <f>IF(TableHR[[#This Row],[AtRiskScore]]&gt;=0.5,"High","Low")</f>
        <v>Low</v>
      </c>
      <c r="R21" t="str">
        <f>IF(TableHR[[#This Row],[TenureYears]]&lt;=2,"0-2 yrs",IF(TableHR[[#This Row],[TenureYears]]&lt;=5,"2-5 yrs",IF(TableHR[[#This Row],[TenureYears]]&lt;=10,"5-10 yrs","10+ yrs")))</f>
        <v>10+ yrs</v>
      </c>
    </row>
    <row r="22" spans="1:18">
      <c r="A22" s="1" t="s">
        <v>82</v>
      </c>
      <c r="B22" s="1" t="s">
        <v>15</v>
      </c>
      <c r="C22" s="1" t="s">
        <v>39</v>
      </c>
      <c r="D22" s="2">
        <v>58</v>
      </c>
      <c r="E22" s="1" t="s">
        <v>71</v>
      </c>
      <c r="F22" s="1" t="s">
        <v>13</v>
      </c>
      <c r="G22" s="2">
        <v>62051</v>
      </c>
      <c r="H22" s="2">
        <v>2</v>
      </c>
      <c r="I22" s="3">
        <v>3</v>
      </c>
      <c r="J22" t="s">
        <v>8</v>
      </c>
      <c r="K22" t="s">
        <v>8</v>
      </c>
      <c r="L22" t="str">
        <f>IF(TableHR[[#This Row],[Age]]&lt;30,"Under 30",IF(TableHR[[#This Row],[Age]]&lt;40,"30-39",IF(TableHR[[#This Row],[Age]]&lt;50,"40-49","50+")))</f>
        <v>50+</v>
      </c>
      <c r="M22" t="str">
        <f t="shared" si="0"/>
        <v>Early Career</v>
      </c>
      <c r="N22">
        <f>IF(TableHR[[#This Row],[Attrition]]="Yes",1,0)</f>
        <v>0</v>
      </c>
      <c r="O22" t="str">
        <f>IF(TableHR[[#This Row],[PerformanceRating]]&gt;=4,"Yes","No")</f>
        <v>No</v>
      </c>
      <c r="P2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22" t="str">
        <f>IF(TableHR[[#This Row],[AtRiskScore]]&gt;=0.5,"High","Low")</f>
        <v>Low</v>
      </c>
      <c r="R22" t="str">
        <f>IF(TableHR[[#This Row],[TenureYears]]&lt;=2,"0-2 yrs",IF(TableHR[[#This Row],[TenureYears]]&lt;=5,"2-5 yrs",IF(TableHR[[#This Row],[TenureYears]]&lt;=10,"5-10 yrs","10+ yrs")))</f>
        <v>0-2 yrs</v>
      </c>
    </row>
    <row r="23" spans="1:18">
      <c r="A23" s="1" t="s">
        <v>83</v>
      </c>
      <c r="B23" s="1" t="s">
        <v>19</v>
      </c>
      <c r="C23" s="1" t="s">
        <v>40</v>
      </c>
      <c r="D23" s="2">
        <v>36</v>
      </c>
      <c r="E23" s="1" t="s">
        <v>71</v>
      </c>
      <c r="F23" s="1" t="s">
        <v>13</v>
      </c>
      <c r="G23" s="2">
        <v>32736</v>
      </c>
      <c r="H23" s="2">
        <v>2</v>
      </c>
      <c r="I23" s="3">
        <v>3</v>
      </c>
      <c r="J23" t="s">
        <v>8</v>
      </c>
      <c r="K23" t="s">
        <v>8</v>
      </c>
      <c r="L23" t="str">
        <f>IF(TableHR[[#This Row],[Age]]&lt;30,"Under 30",IF(TableHR[[#This Row],[Age]]&lt;40,"30-39",IF(TableHR[[#This Row],[Age]]&lt;50,"40-49","50+")))</f>
        <v>30-39</v>
      </c>
      <c r="M23" t="str">
        <f t="shared" si="0"/>
        <v>Early Career</v>
      </c>
      <c r="N23">
        <f>IF(TableHR[[#This Row],[Attrition]]="Yes",1,0)</f>
        <v>0</v>
      </c>
      <c r="O23" t="str">
        <f>IF(TableHR[[#This Row],[PerformanceRating]]&gt;=4,"Yes","No")</f>
        <v>No</v>
      </c>
      <c r="P2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23" t="str">
        <f>IF(TableHR[[#This Row],[AtRiskScore]]&gt;=0.5,"High","Low")</f>
        <v>Low</v>
      </c>
      <c r="R23" t="str">
        <f>IF(TableHR[[#This Row],[TenureYears]]&lt;=2,"0-2 yrs",IF(TableHR[[#This Row],[TenureYears]]&lt;=5,"2-5 yrs",IF(TableHR[[#This Row],[TenureYears]]&lt;=10,"5-10 yrs","10+ yrs")))</f>
        <v>0-2 yrs</v>
      </c>
    </row>
    <row r="24" spans="1:18">
      <c r="A24" s="1" t="s">
        <v>84</v>
      </c>
      <c r="B24" s="1" t="s">
        <v>15</v>
      </c>
      <c r="C24" s="1" t="s">
        <v>40</v>
      </c>
      <c r="D24" s="2">
        <v>57</v>
      </c>
      <c r="E24" s="1" t="s">
        <v>71</v>
      </c>
      <c r="F24" s="1" t="s">
        <v>20</v>
      </c>
      <c r="G24" s="2">
        <v>32710</v>
      </c>
      <c r="H24" s="2">
        <v>26</v>
      </c>
      <c r="I24" s="3">
        <v>3</v>
      </c>
      <c r="J24" t="s">
        <v>8</v>
      </c>
      <c r="K24" t="s">
        <v>8</v>
      </c>
      <c r="L24" t="str">
        <f>IF(TableHR[[#This Row],[Age]]&lt;30,"Under 30",IF(TableHR[[#This Row],[Age]]&lt;40,"30-39",IF(TableHR[[#This Row],[Age]]&lt;50,"40-49","50+")))</f>
        <v>50+</v>
      </c>
      <c r="M24" t="str">
        <f t="shared" si="0"/>
        <v>Veteran</v>
      </c>
      <c r="N24">
        <f>IF(TableHR[[#This Row],[Attrition]]="Yes",1,0)</f>
        <v>0</v>
      </c>
      <c r="O24" t="str">
        <f>IF(TableHR[[#This Row],[PerformanceRating]]&gt;=4,"Yes","No")</f>
        <v>No</v>
      </c>
      <c r="P2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24" t="str">
        <f>IF(TableHR[[#This Row],[AtRiskScore]]&gt;=0.5,"High","Low")</f>
        <v>Low</v>
      </c>
      <c r="R24" t="str">
        <f>IF(TableHR[[#This Row],[TenureYears]]&lt;=2,"0-2 yrs",IF(TableHR[[#This Row],[TenureYears]]&lt;=5,"2-5 yrs",IF(TableHR[[#This Row],[TenureYears]]&lt;=10,"5-10 yrs","10+ yrs")))</f>
        <v>10+ yrs</v>
      </c>
    </row>
    <row r="25" spans="1:18">
      <c r="A25" s="1" t="s">
        <v>85</v>
      </c>
      <c r="B25" s="1" t="s">
        <v>19</v>
      </c>
      <c r="C25" s="1" t="s">
        <v>40</v>
      </c>
      <c r="D25" s="2">
        <v>36</v>
      </c>
      <c r="E25" s="1" t="s">
        <v>71</v>
      </c>
      <c r="F25" s="1" t="s">
        <v>20</v>
      </c>
      <c r="G25" s="2">
        <v>92155</v>
      </c>
      <c r="H25" s="2">
        <v>32</v>
      </c>
      <c r="I25" s="3">
        <v>4</v>
      </c>
      <c r="J25" t="s">
        <v>8</v>
      </c>
      <c r="K25" t="s">
        <v>8</v>
      </c>
      <c r="L25" t="str">
        <f>IF(TableHR[[#This Row],[Age]]&lt;30,"Under 30",IF(TableHR[[#This Row],[Age]]&lt;40,"30-39",IF(TableHR[[#This Row],[Age]]&lt;50,"40-49","50+")))</f>
        <v>30-39</v>
      </c>
      <c r="M25" t="str">
        <f t="shared" si="0"/>
        <v>Veteran</v>
      </c>
      <c r="N25">
        <f>IF(TableHR[[#This Row],[Attrition]]="Yes",1,0)</f>
        <v>0</v>
      </c>
      <c r="O25" t="str">
        <f>IF(TableHR[[#This Row],[PerformanceRating]]&gt;=4,"Yes","No")</f>
        <v>Yes</v>
      </c>
      <c r="P2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25" t="str">
        <f>IF(TableHR[[#This Row],[AtRiskScore]]&gt;=0.5,"High","Low")</f>
        <v>Low</v>
      </c>
      <c r="R25" t="str">
        <f>IF(TableHR[[#This Row],[TenureYears]]&lt;=2,"0-2 yrs",IF(TableHR[[#This Row],[TenureYears]]&lt;=5,"2-5 yrs",IF(TableHR[[#This Row],[TenureYears]]&lt;=10,"5-10 yrs","10+ yrs")))</f>
        <v>10+ yrs</v>
      </c>
    </row>
    <row r="26" spans="1:18">
      <c r="A26" s="1" t="s">
        <v>86</v>
      </c>
      <c r="B26" s="1" t="s">
        <v>9</v>
      </c>
      <c r="C26" s="1" t="s">
        <v>40</v>
      </c>
      <c r="D26" s="2">
        <v>44</v>
      </c>
      <c r="E26" s="1" t="s">
        <v>59</v>
      </c>
      <c r="F26" s="1" t="s">
        <v>13</v>
      </c>
      <c r="G26" s="2">
        <v>38975</v>
      </c>
      <c r="H26" s="2">
        <v>27</v>
      </c>
      <c r="I26" s="3">
        <v>3</v>
      </c>
      <c r="J26" t="s">
        <v>8</v>
      </c>
      <c r="K26" t="s">
        <v>8</v>
      </c>
      <c r="L26" t="str">
        <f>IF(TableHR[[#This Row],[Age]]&lt;30,"Under 30",IF(TableHR[[#This Row],[Age]]&lt;40,"30-39",IF(TableHR[[#This Row],[Age]]&lt;50,"40-49","50+")))</f>
        <v>40-49</v>
      </c>
      <c r="M26" t="str">
        <f t="shared" si="0"/>
        <v>Veteran</v>
      </c>
      <c r="N26">
        <f>IF(TableHR[[#This Row],[Attrition]]="Yes",1,0)</f>
        <v>0</v>
      </c>
      <c r="O26" t="str">
        <f>IF(TableHR[[#This Row],[PerformanceRating]]&gt;=4,"Yes","No")</f>
        <v>No</v>
      </c>
      <c r="P2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26" t="str">
        <f>IF(TableHR[[#This Row],[AtRiskScore]]&gt;=0.5,"High","Low")</f>
        <v>Low</v>
      </c>
      <c r="R26" t="str">
        <f>IF(TableHR[[#This Row],[TenureYears]]&lt;=2,"0-2 yrs",IF(TableHR[[#This Row],[TenureYears]]&lt;=5,"2-5 yrs",IF(TableHR[[#This Row],[TenureYears]]&lt;=10,"5-10 yrs","10+ yrs")))</f>
        <v>10+ yrs</v>
      </c>
    </row>
    <row r="27" spans="1:18">
      <c r="A27" s="1" t="s">
        <v>87</v>
      </c>
      <c r="B27" s="1" t="s">
        <v>12</v>
      </c>
      <c r="C27" s="1" t="s">
        <v>39</v>
      </c>
      <c r="D27" s="2">
        <v>27</v>
      </c>
      <c r="E27" s="1" t="s">
        <v>63</v>
      </c>
      <c r="F27" s="1" t="s">
        <v>13</v>
      </c>
      <c r="G27" s="2">
        <v>87424</v>
      </c>
      <c r="H27" s="2">
        <v>0</v>
      </c>
      <c r="I27" s="3">
        <v>5</v>
      </c>
      <c r="J27" t="s">
        <v>8</v>
      </c>
      <c r="K27" t="s">
        <v>11</v>
      </c>
      <c r="L27" t="str">
        <f>IF(TableHR[[#This Row],[Age]]&lt;30,"Under 30",IF(TableHR[[#This Row],[Age]]&lt;40,"30-39",IF(TableHR[[#This Row],[Age]]&lt;50,"40-49","50+")))</f>
        <v>Under 30</v>
      </c>
      <c r="M27" t="str">
        <f t="shared" si="0"/>
        <v>New Hire</v>
      </c>
      <c r="N27">
        <f>IF(TableHR[[#This Row],[Attrition]]="Yes",1,0)</f>
        <v>1</v>
      </c>
      <c r="O27" t="str">
        <f>IF(TableHR[[#This Row],[PerformanceRating]]&gt;=4,"Yes","No")</f>
        <v>Yes</v>
      </c>
      <c r="P2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</v>
      </c>
      <c r="Q27" t="str">
        <f>IF(TableHR[[#This Row],[AtRiskScore]]&gt;=0.5,"High","Low")</f>
        <v>Low</v>
      </c>
      <c r="R27" t="str">
        <f>IF(TableHR[[#This Row],[TenureYears]]&lt;=2,"0-2 yrs",IF(TableHR[[#This Row],[TenureYears]]&lt;=5,"2-5 yrs",IF(TableHR[[#This Row],[TenureYears]]&lt;=10,"5-10 yrs","10+ yrs")))</f>
        <v>0-2 yrs</v>
      </c>
    </row>
    <row r="28" spans="1:18">
      <c r="A28" s="1" t="s">
        <v>88</v>
      </c>
      <c r="B28" s="1" t="s">
        <v>9</v>
      </c>
      <c r="C28" s="1" t="s">
        <v>39</v>
      </c>
      <c r="D28" s="2">
        <v>42</v>
      </c>
      <c r="E28" s="1" t="s">
        <v>59</v>
      </c>
      <c r="F28" s="1" t="s">
        <v>16</v>
      </c>
      <c r="G28" s="2">
        <v>70603</v>
      </c>
      <c r="H28" s="2">
        <v>7</v>
      </c>
      <c r="I28" s="3">
        <v>1</v>
      </c>
      <c r="J28" t="s">
        <v>8</v>
      </c>
      <c r="K28" t="s">
        <v>8</v>
      </c>
      <c r="L28" t="str">
        <f>IF(TableHR[[#This Row],[Age]]&lt;30,"Under 30",IF(TableHR[[#This Row],[Age]]&lt;40,"30-39",IF(TableHR[[#This Row],[Age]]&lt;50,"40-49","50+")))</f>
        <v>40-49</v>
      </c>
      <c r="M28" t="str">
        <f t="shared" si="0"/>
        <v>Mid Career</v>
      </c>
      <c r="N28">
        <f>IF(TableHR[[#This Row],[Attrition]]="Yes",1,0)</f>
        <v>0</v>
      </c>
      <c r="O28" t="str">
        <f>IF(TableHR[[#This Row],[PerformanceRating]]&gt;=4,"Yes","No")</f>
        <v>No</v>
      </c>
      <c r="P2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28" t="str">
        <f>IF(TableHR[[#This Row],[AtRiskScore]]&gt;=0.5,"High","Low")</f>
        <v>Low</v>
      </c>
      <c r="R28" t="str">
        <f>IF(TableHR[[#This Row],[TenureYears]]&lt;=2,"0-2 yrs",IF(TableHR[[#This Row],[TenureYears]]&lt;=5,"2-5 yrs",IF(TableHR[[#This Row],[TenureYears]]&lt;=10,"5-10 yrs","10+ yrs")))</f>
        <v>5-10 yrs</v>
      </c>
    </row>
    <row r="29" spans="1:18">
      <c r="A29" s="1" t="s">
        <v>89</v>
      </c>
      <c r="B29" s="1" t="s">
        <v>21</v>
      </c>
      <c r="C29" s="1" t="s">
        <v>39</v>
      </c>
      <c r="D29" s="2">
        <v>44</v>
      </c>
      <c r="E29" s="1" t="s">
        <v>63</v>
      </c>
      <c r="F29" s="1" t="s">
        <v>18</v>
      </c>
      <c r="G29" s="2">
        <v>48252</v>
      </c>
      <c r="H29" s="2">
        <v>31</v>
      </c>
      <c r="I29" s="3">
        <v>4</v>
      </c>
      <c r="J29" t="s">
        <v>8</v>
      </c>
      <c r="K29" t="s">
        <v>8</v>
      </c>
      <c r="L29" t="str">
        <f>IF(TableHR[[#This Row],[Age]]&lt;30,"Under 30",IF(TableHR[[#This Row],[Age]]&lt;40,"30-39",IF(TableHR[[#This Row],[Age]]&lt;50,"40-49","50+")))</f>
        <v>40-49</v>
      </c>
      <c r="M29" t="str">
        <f t="shared" si="0"/>
        <v>Veteran</v>
      </c>
      <c r="N29">
        <f>IF(TableHR[[#This Row],[Attrition]]="Yes",1,0)</f>
        <v>0</v>
      </c>
      <c r="O29" t="str">
        <f>IF(TableHR[[#This Row],[PerformanceRating]]&gt;=4,"Yes","No")</f>
        <v>Yes</v>
      </c>
      <c r="P2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29" t="str">
        <f>IF(TableHR[[#This Row],[AtRiskScore]]&gt;=0.5,"High","Low")</f>
        <v>Low</v>
      </c>
      <c r="R29" t="str">
        <f>IF(TableHR[[#This Row],[TenureYears]]&lt;=2,"0-2 yrs",IF(TableHR[[#This Row],[TenureYears]]&lt;=5,"2-5 yrs",IF(TableHR[[#This Row],[TenureYears]]&lt;=10,"5-10 yrs","10+ yrs")))</f>
        <v>10+ yrs</v>
      </c>
    </row>
    <row r="30" spans="1:18">
      <c r="A30" s="1" t="s">
        <v>90</v>
      </c>
      <c r="B30" s="1" t="s">
        <v>21</v>
      </c>
      <c r="C30" s="1" t="s">
        <v>40</v>
      </c>
      <c r="D30" s="2">
        <v>37</v>
      </c>
      <c r="E30" s="1" t="s">
        <v>71</v>
      </c>
      <c r="F30" s="1" t="s">
        <v>20</v>
      </c>
      <c r="G30" s="2">
        <v>105797</v>
      </c>
      <c r="H30" s="2">
        <v>3</v>
      </c>
      <c r="I30" s="3">
        <v>4</v>
      </c>
      <c r="J30" t="s">
        <v>8</v>
      </c>
      <c r="K30" t="s">
        <v>8</v>
      </c>
      <c r="L30" t="str">
        <f>IF(TableHR[[#This Row],[Age]]&lt;30,"Under 30",IF(TableHR[[#This Row],[Age]]&lt;40,"30-39",IF(TableHR[[#This Row],[Age]]&lt;50,"40-49","50+")))</f>
        <v>30-39</v>
      </c>
      <c r="M30" t="str">
        <f t="shared" si="0"/>
        <v>Early Career</v>
      </c>
      <c r="N30">
        <f>IF(TableHR[[#This Row],[Attrition]]="Yes",1,0)</f>
        <v>0</v>
      </c>
      <c r="O30" t="str">
        <f>IF(TableHR[[#This Row],[PerformanceRating]]&gt;=4,"Yes","No")</f>
        <v>Yes</v>
      </c>
      <c r="P3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30" t="str">
        <f>IF(TableHR[[#This Row],[AtRiskScore]]&gt;=0.5,"High","Low")</f>
        <v>Low</v>
      </c>
      <c r="R30" t="str">
        <f>IF(TableHR[[#This Row],[TenureYears]]&lt;=2,"0-2 yrs",IF(TableHR[[#This Row],[TenureYears]]&lt;=5,"2-5 yrs",IF(TableHR[[#This Row],[TenureYears]]&lt;=10,"5-10 yrs","10+ yrs")))</f>
        <v>2-5 yrs</v>
      </c>
    </row>
    <row r="31" spans="1:18">
      <c r="A31" s="1" t="s">
        <v>91</v>
      </c>
      <c r="B31" s="1" t="s">
        <v>19</v>
      </c>
      <c r="C31" s="1" t="s">
        <v>39</v>
      </c>
      <c r="D31" s="2">
        <v>36</v>
      </c>
      <c r="E31" s="1" t="s">
        <v>59</v>
      </c>
      <c r="F31" s="1" t="s">
        <v>18</v>
      </c>
      <c r="G31" s="2">
        <v>26431</v>
      </c>
      <c r="H31" s="2">
        <v>29</v>
      </c>
      <c r="I31" s="3">
        <v>3</v>
      </c>
      <c r="J31" t="s">
        <v>8</v>
      </c>
      <c r="K31" t="s">
        <v>8</v>
      </c>
      <c r="L31" t="str">
        <f>IF(TableHR[[#This Row],[Age]]&lt;30,"Under 30",IF(TableHR[[#This Row],[Age]]&lt;40,"30-39",IF(TableHR[[#This Row],[Age]]&lt;50,"40-49","50+")))</f>
        <v>30-39</v>
      </c>
      <c r="M31" t="str">
        <f t="shared" si="0"/>
        <v>Veteran</v>
      </c>
      <c r="N31">
        <f>IF(TableHR[[#This Row],[Attrition]]="Yes",1,0)</f>
        <v>0</v>
      </c>
      <c r="O31" t="str">
        <f>IF(TableHR[[#This Row],[PerformanceRating]]&gt;=4,"Yes","No")</f>
        <v>No</v>
      </c>
      <c r="P3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31" t="str">
        <f>IF(TableHR[[#This Row],[AtRiskScore]]&gt;=0.5,"High","Low")</f>
        <v>Low</v>
      </c>
      <c r="R31" t="str">
        <f>IF(TableHR[[#This Row],[TenureYears]]&lt;=2,"0-2 yrs",IF(TableHR[[#This Row],[TenureYears]]&lt;=5,"2-5 yrs",IF(TableHR[[#This Row],[TenureYears]]&lt;=10,"5-10 yrs","10+ yrs")))</f>
        <v>10+ yrs</v>
      </c>
    </row>
    <row r="32" spans="1:18">
      <c r="A32" s="1" t="s">
        <v>92</v>
      </c>
      <c r="B32" s="1" t="s">
        <v>17</v>
      </c>
      <c r="C32" s="1" t="s">
        <v>40</v>
      </c>
      <c r="D32" s="2">
        <v>46</v>
      </c>
      <c r="E32" s="1" t="s">
        <v>65</v>
      </c>
      <c r="F32" s="1" t="s">
        <v>16</v>
      </c>
      <c r="G32" s="2">
        <v>99603</v>
      </c>
      <c r="H32" s="2">
        <v>5</v>
      </c>
      <c r="I32" s="3">
        <v>3</v>
      </c>
      <c r="J32" t="s">
        <v>8</v>
      </c>
      <c r="K32" t="s">
        <v>8</v>
      </c>
      <c r="L32" t="str">
        <f>IF(TableHR[[#This Row],[Age]]&lt;30,"Under 30",IF(TableHR[[#This Row],[Age]]&lt;40,"30-39",IF(TableHR[[#This Row],[Age]]&lt;50,"40-49","50+")))</f>
        <v>40-49</v>
      </c>
      <c r="M32" t="str">
        <f t="shared" si="0"/>
        <v>Mid Career</v>
      </c>
      <c r="N32">
        <f>IF(TableHR[[#This Row],[Attrition]]="Yes",1,0)</f>
        <v>0</v>
      </c>
      <c r="O32" t="str">
        <f>IF(TableHR[[#This Row],[PerformanceRating]]&gt;=4,"Yes","No")</f>
        <v>No</v>
      </c>
      <c r="P3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32" t="str">
        <f>IF(TableHR[[#This Row],[AtRiskScore]]&gt;=0.5,"High","Low")</f>
        <v>Low</v>
      </c>
      <c r="R32" t="str">
        <f>IF(TableHR[[#This Row],[TenureYears]]&lt;=2,"0-2 yrs",IF(TableHR[[#This Row],[TenureYears]]&lt;=5,"2-5 yrs",IF(TableHR[[#This Row],[TenureYears]]&lt;=10,"5-10 yrs","10+ yrs")))</f>
        <v>2-5 yrs</v>
      </c>
    </row>
    <row r="33" spans="1:18">
      <c r="A33" s="1" t="s">
        <v>93</v>
      </c>
      <c r="B33" s="1" t="s">
        <v>17</v>
      </c>
      <c r="C33" s="1" t="s">
        <v>40</v>
      </c>
      <c r="D33" s="2">
        <v>57</v>
      </c>
      <c r="E33" s="1" t="s">
        <v>71</v>
      </c>
      <c r="F33" s="1" t="s">
        <v>13</v>
      </c>
      <c r="G33" s="2">
        <v>62481</v>
      </c>
      <c r="H33" s="2">
        <v>18</v>
      </c>
      <c r="I33" s="3">
        <v>3</v>
      </c>
      <c r="J33" t="s">
        <v>8</v>
      </c>
      <c r="K33" t="s">
        <v>11</v>
      </c>
      <c r="L33" t="str">
        <f>IF(TableHR[[#This Row],[Age]]&lt;30,"Under 30",IF(TableHR[[#This Row],[Age]]&lt;40,"30-39",IF(TableHR[[#This Row],[Age]]&lt;50,"40-49","50+")))</f>
        <v>50+</v>
      </c>
      <c r="M33" t="str">
        <f t="shared" si="0"/>
        <v>Veteran</v>
      </c>
      <c r="N33">
        <f>IF(TableHR[[#This Row],[Attrition]]="Yes",1,0)</f>
        <v>1</v>
      </c>
      <c r="O33" t="str">
        <f>IF(TableHR[[#This Row],[PerformanceRating]]&gt;=4,"Yes","No")</f>
        <v>No</v>
      </c>
      <c r="P3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33" t="str">
        <f>IF(TableHR[[#This Row],[AtRiskScore]]&gt;=0.5,"High","Low")</f>
        <v>Low</v>
      </c>
      <c r="R33" t="str">
        <f>IF(TableHR[[#This Row],[TenureYears]]&lt;=2,"0-2 yrs",IF(TableHR[[#This Row],[TenureYears]]&lt;=5,"2-5 yrs",IF(TableHR[[#This Row],[TenureYears]]&lt;=10,"5-10 yrs","10+ yrs")))</f>
        <v>10+ yrs</v>
      </c>
    </row>
    <row r="34" spans="1:18">
      <c r="A34" s="1" t="s">
        <v>94</v>
      </c>
      <c r="B34" s="1" t="s">
        <v>19</v>
      </c>
      <c r="C34" s="1" t="s">
        <v>39</v>
      </c>
      <c r="D34" s="2">
        <v>32</v>
      </c>
      <c r="E34" s="1" t="s">
        <v>71</v>
      </c>
      <c r="F34" s="1" t="s">
        <v>22</v>
      </c>
      <c r="G34" s="2">
        <v>117573</v>
      </c>
      <c r="H34" s="2">
        <v>31</v>
      </c>
      <c r="I34" s="3">
        <v>3</v>
      </c>
      <c r="J34" t="s">
        <v>8</v>
      </c>
      <c r="K34" t="s">
        <v>8</v>
      </c>
      <c r="L34" t="str">
        <f>IF(TableHR[[#This Row],[Age]]&lt;30,"Under 30",IF(TableHR[[#This Row],[Age]]&lt;40,"30-39",IF(TableHR[[#This Row],[Age]]&lt;50,"40-49","50+")))</f>
        <v>30-39</v>
      </c>
      <c r="M34" t="str">
        <f t="shared" si="0"/>
        <v>Veteran</v>
      </c>
      <c r="N34">
        <f>IF(TableHR[[#This Row],[Attrition]]="Yes",1,0)</f>
        <v>0</v>
      </c>
      <c r="O34" t="str">
        <f>IF(TableHR[[#This Row],[PerformanceRating]]&gt;=4,"Yes","No")</f>
        <v>No</v>
      </c>
      <c r="P3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34" t="str">
        <f>IF(TableHR[[#This Row],[AtRiskScore]]&gt;=0.5,"High","Low")</f>
        <v>Low</v>
      </c>
      <c r="R34" t="str">
        <f>IF(TableHR[[#This Row],[TenureYears]]&lt;=2,"0-2 yrs",IF(TableHR[[#This Row],[TenureYears]]&lt;=5,"2-5 yrs",IF(TableHR[[#This Row],[TenureYears]]&lt;=10,"5-10 yrs","10+ yrs")))</f>
        <v>10+ yrs</v>
      </c>
    </row>
    <row r="35" spans="1:18">
      <c r="A35" s="1" t="s">
        <v>95</v>
      </c>
      <c r="B35" s="1" t="s">
        <v>21</v>
      </c>
      <c r="C35" s="1" t="s">
        <v>39</v>
      </c>
      <c r="D35" s="2">
        <v>36</v>
      </c>
      <c r="E35" s="1" t="s">
        <v>63</v>
      </c>
      <c r="F35" s="1" t="s">
        <v>18</v>
      </c>
      <c r="G35" s="2">
        <v>34557</v>
      </c>
      <c r="H35" s="2">
        <v>8</v>
      </c>
      <c r="I35" s="3">
        <v>3</v>
      </c>
      <c r="J35" t="s">
        <v>8</v>
      </c>
      <c r="K35" t="s">
        <v>8</v>
      </c>
      <c r="L35" t="str">
        <f>IF(TableHR[[#This Row],[Age]]&lt;30,"Under 30",IF(TableHR[[#This Row],[Age]]&lt;40,"30-39",IF(TableHR[[#This Row],[Age]]&lt;50,"40-49","50+")))</f>
        <v>30-39</v>
      </c>
      <c r="M35" t="str">
        <f t="shared" si="0"/>
        <v>Mid Career</v>
      </c>
      <c r="N35">
        <f>IF(TableHR[[#This Row],[Attrition]]="Yes",1,0)</f>
        <v>0</v>
      </c>
      <c r="O35" t="str">
        <f>IF(TableHR[[#This Row],[PerformanceRating]]&gt;=4,"Yes","No")</f>
        <v>No</v>
      </c>
      <c r="P3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35" t="str">
        <f>IF(TableHR[[#This Row],[AtRiskScore]]&gt;=0.5,"High","Low")</f>
        <v>Low</v>
      </c>
      <c r="R35" t="str">
        <f>IF(TableHR[[#This Row],[TenureYears]]&lt;=2,"0-2 yrs",IF(TableHR[[#This Row],[TenureYears]]&lt;=5,"2-5 yrs",IF(TableHR[[#This Row],[TenureYears]]&lt;=10,"5-10 yrs","10+ yrs")))</f>
        <v>5-10 yrs</v>
      </c>
    </row>
    <row r="36" spans="1:18">
      <c r="A36" s="1" t="s">
        <v>96</v>
      </c>
      <c r="B36" s="1" t="s">
        <v>21</v>
      </c>
      <c r="C36" s="1" t="s">
        <v>40</v>
      </c>
      <c r="D36" s="2">
        <v>25</v>
      </c>
      <c r="E36" s="1" t="s">
        <v>71</v>
      </c>
      <c r="F36" s="1" t="s">
        <v>13</v>
      </c>
      <c r="G36" s="2">
        <v>99971</v>
      </c>
      <c r="H36" s="2">
        <v>11</v>
      </c>
      <c r="I36" s="3">
        <v>1</v>
      </c>
      <c r="J36" t="s">
        <v>8</v>
      </c>
      <c r="K36" t="s">
        <v>11</v>
      </c>
      <c r="L36" t="str">
        <f>IF(TableHR[[#This Row],[Age]]&lt;30,"Under 30",IF(TableHR[[#This Row],[Age]]&lt;40,"30-39",IF(TableHR[[#This Row],[Age]]&lt;50,"40-49","50+")))</f>
        <v>Under 30</v>
      </c>
      <c r="M36" t="str">
        <f t="shared" si="0"/>
        <v>Experienced</v>
      </c>
      <c r="N36">
        <f>IF(TableHR[[#This Row],[Attrition]]="Yes",1,0)</f>
        <v>1</v>
      </c>
      <c r="O36" t="str">
        <f>IF(TableHR[[#This Row],[PerformanceRating]]&gt;=4,"Yes","No")</f>
        <v>No</v>
      </c>
      <c r="P3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36" t="str">
        <f>IF(TableHR[[#This Row],[AtRiskScore]]&gt;=0.5,"High","Low")</f>
        <v>Low</v>
      </c>
      <c r="R36" t="str">
        <f>IF(TableHR[[#This Row],[TenureYears]]&lt;=2,"0-2 yrs",IF(TableHR[[#This Row],[TenureYears]]&lt;=5,"2-5 yrs",IF(TableHR[[#This Row],[TenureYears]]&lt;=10,"5-10 yrs","10+ yrs")))</f>
        <v>10+ yrs</v>
      </c>
    </row>
    <row r="37" spans="1:18">
      <c r="A37" s="1" t="s">
        <v>97</v>
      </c>
      <c r="B37" s="1" t="s">
        <v>21</v>
      </c>
      <c r="C37" s="1" t="s">
        <v>40</v>
      </c>
      <c r="D37" s="2">
        <v>42</v>
      </c>
      <c r="E37" s="1" t="s">
        <v>65</v>
      </c>
      <c r="F37" s="1" t="s">
        <v>13</v>
      </c>
      <c r="G37" s="2">
        <v>128302</v>
      </c>
      <c r="H37" s="2">
        <v>10</v>
      </c>
      <c r="I37" s="3">
        <v>3</v>
      </c>
      <c r="J37" t="s">
        <v>8</v>
      </c>
      <c r="K37" t="s">
        <v>8</v>
      </c>
      <c r="L37" t="str">
        <f>IF(TableHR[[#This Row],[Age]]&lt;30,"Under 30",IF(TableHR[[#This Row],[Age]]&lt;40,"30-39",IF(TableHR[[#This Row],[Age]]&lt;50,"40-49","50+")))</f>
        <v>40-49</v>
      </c>
      <c r="M37" t="str">
        <f t="shared" si="0"/>
        <v>Experienced</v>
      </c>
      <c r="N37">
        <f>IF(TableHR[[#This Row],[Attrition]]="Yes",1,0)</f>
        <v>0</v>
      </c>
      <c r="O37" t="str">
        <f>IF(TableHR[[#This Row],[PerformanceRating]]&gt;=4,"Yes","No")</f>
        <v>No</v>
      </c>
      <c r="P3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37" t="str">
        <f>IF(TableHR[[#This Row],[AtRiskScore]]&gt;=0.5,"High","Low")</f>
        <v>Low</v>
      </c>
      <c r="R37" t="str">
        <f>IF(TableHR[[#This Row],[TenureYears]]&lt;=2,"0-2 yrs",IF(TableHR[[#This Row],[TenureYears]]&lt;=5,"2-5 yrs",IF(TableHR[[#This Row],[TenureYears]]&lt;=10,"5-10 yrs","10+ yrs")))</f>
        <v>5-10 yrs</v>
      </c>
    </row>
    <row r="38" spans="1:18">
      <c r="A38" s="1" t="s">
        <v>98</v>
      </c>
      <c r="B38" s="1" t="s">
        <v>9</v>
      </c>
      <c r="C38" s="1" t="s">
        <v>40</v>
      </c>
      <c r="D38" s="2">
        <v>34</v>
      </c>
      <c r="E38" s="1" t="s">
        <v>59</v>
      </c>
      <c r="F38" s="1" t="s">
        <v>10</v>
      </c>
      <c r="G38" s="2">
        <v>25162</v>
      </c>
      <c r="H38" s="2">
        <v>15</v>
      </c>
      <c r="I38" s="3">
        <v>4</v>
      </c>
      <c r="J38" t="s">
        <v>11</v>
      </c>
      <c r="K38" t="s">
        <v>8</v>
      </c>
      <c r="L38" t="str">
        <f>IF(TableHR[[#This Row],[Age]]&lt;30,"Under 30",IF(TableHR[[#This Row],[Age]]&lt;40,"30-39",IF(TableHR[[#This Row],[Age]]&lt;50,"40-49","50+")))</f>
        <v>30-39</v>
      </c>
      <c r="M38" t="str">
        <f t="shared" si="0"/>
        <v>Veteran</v>
      </c>
      <c r="N38">
        <f>IF(TableHR[[#This Row],[Attrition]]="Yes",1,0)</f>
        <v>0</v>
      </c>
      <c r="O38" t="str">
        <f>IF(TableHR[[#This Row],[PerformanceRating]]&gt;=4,"Yes","No")</f>
        <v>Yes</v>
      </c>
      <c r="P3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38" t="str">
        <f>IF(TableHR[[#This Row],[AtRiskScore]]&gt;=0.5,"High","Low")</f>
        <v>Low</v>
      </c>
      <c r="R38" t="str">
        <f>IF(TableHR[[#This Row],[TenureYears]]&lt;=2,"0-2 yrs",IF(TableHR[[#This Row],[TenureYears]]&lt;=5,"2-5 yrs",IF(TableHR[[#This Row],[TenureYears]]&lt;=10,"5-10 yrs","10+ yrs")))</f>
        <v>10+ yrs</v>
      </c>
    </row>
    <row r="39" spans="1:18">
      <c r="A39" s="1" t="s">
        <v>99</v>
      </c>
      <c r="B39" s="1" t="s">
        <v>21</v>
      </c>
      <c r="C39" s="1" t="s">
        <v>40</v>
      </c>
      <c r="D39" s="2">
        <v>43</v>
      </c>
      <c r="E39" s="1" t="s">
        <v>71</v>
      </c>
      <c r="F39" s="1" t="s">
        <v>18</v>
      </c>
      <c r="G39" s="2">
        <v>59742</v>
      </c>
      <c r="H39" s="2">
        <v>0</v>
      </c>
      <c r="I39" s="3">
        <v>3</v>
      </c>
      <c r="J39" t="s">
        <v>11</v>
      </c>
      <c r="K39" t="s">
        <v>11</v>
      </c>
      <c r="L39" t="str">
        <f>IF(TableHR[[#This Row],[Age]]&lt;30,"Under 30",IF(TableHR[[#This Row],[Age]]&lt;40,"30-39",IF(TableHR[[#This Row],[Age]]&lt;50,"40-49","50+")))</f>
        <v>40-49</v>
      </c>
      <c r="M39" t="str">
        <f t="shared" si="0"/>
        <v>New Hire</v>
      </c>
      <c r="N39">
        <f>IF(TableHR[[#This Row],[Attrition]]="Yes",1,0)</f>
        <v>1</v>
      </c>
      <c r="O39" t="str">
        <f>IF(TableHR[[#This Row],[PerformanceRating]]&gt;=4,"Yes","No")</f>
        <v>No</v>
      </c>
      <c r="P3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</v>
      </c>
      <c r="Q39" t="str">
        <f>IF(TableHR[[#This Row],[AtRiskScore]]&gt;=0.5,"High","Low")</f>
        <v>High</v>
      </c>
      <c r="R39" t="str">
        <f>IF(TableHR[[#This Row],[TenureYears]]&lt;=2,"0-2 yrs",IF(TableHR[[#This Row],[TenureYears]]&lt;=5,"2-5 yrs",IF(TableHR[[#This Row],[TenureYears]]&lt;=10,"5-10 yrs","10+ yrs")))</f>
        <v>0-2 yrs</v>
      </c>
    </row>
    <row r="40" spans="1:18">
      <c r="A40" s="1" t="s">
        <v>100</v>
      </c>
      <c r="B40" s="1" t="s">
        <v>15</v>
      </c>
      <c r="C40" s="1" t="s">
        <v>39</v>
      </c>
      <c r="D40" s="2">
        <v>40</v>
      </c>
      <c r="E40" s="1" t="s">
        <v>71</v>
      </c>
      <c r="F40" s="1" t="s">
        <v>22</v>
      </c>
      <c r="G40" s="2">
        <v>44675</v>
      </c>
      <c r="H40" s="2">
        <v>20</v>
      </c>
      <c r="I40" s="3">
        <v>4</v>
      </c>
      <c r="J40" t="s">
        <v>8</v>
      </c>
      <c r="K40" t="s">
        <v>8</v>
      </c>
      <c r="L40" t="str">
        <f>IF(TableHR[[#This Row],[Age]]&lt;30,"Under 30",IF(TableHR[[#This Row],[Age]]&lt;40,"30-39",IF(TableHR[[#This Row],[Age]]&lt;50,"40-49","50+")))</f>
        <v>40-49</v>
      </c>
      <c r="M40" t="str">
        <f t="shared" si="0"/>
        <v>Veteran</v>
      </c>
      <c r="N40">
        <f>IF(TableHR[[#This Row],[Attrition]]="Yes",1,0)</f>
        <v>0</v>
      </c>
      <c r="O40" t="str">
        <f>IF(TableHR[[#This Row],[PerformanceRating]]&gt;=4,"Yes","No")</f>
        <v>Yes</v>
      </c>
      <c r="P4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40" t="str">
        <f>IF(TableHR[[#This Row],[AtRiskScore]]&gt;=0.5,"High","Low")</f>
        <v>Low</v>
      </c>
      <c r="R40" t="str">
        <f>IF(TableHR[[#This Row],[TenureYears]]&lt;=2,"0-2 yrs",IF(TableHR[[#This Row],[TenureYears]]&lt;=5,"2-5 yrs",IF(TableHR[[#This Row],[TenureYears]]&lt;=10,"5-10 yrs","10+ yrs")))</f>
        <v>10+ yrs</v>
      </c>
    </row>
    <row r="41" spans="1:18">
      <c r="A41" s="1" t="s">
        <v>101</v>
      </c>
      <c r="B41" s="1" t="s">
        <v>12</v>
      </c>
      <c r="C41" s="1" t="s">
        <v>40</v>
      </c>
      <c r="D41" s="2">
        <v>55</v>
      </c>
      <c r="E41" s="1" t="s">
        <v>63</v>
      </c>
      <c r="F41" s="1" t="s">
        <v>18</v>
      </c>
      <c r="G41" s="2">
        <v>98997</v>
      </c>
      <c r="H41" s="2">
        <v>29</v>
      </c>
      <c r="I41" s="3">
        <v>3</v>
      </c>
      <c r="J41" t="s">
        <v>11</v>
      </c>
      <c r="K41" t="s">
        <v>8</v>
      </c>
      <c r="L41" t="str">
        <f>IF(TableHR[[#This Row],[Age]]&lt;30,"Under 30",IF(TableHR[[#This Row],[Age]]&lt;40,"30-39",IF(TableHR[[#This Row],[Age]]&lt;50,"40-49","50+")))</f>
        <v>50+</v>
      </c>
      <c r="M41" t="str">
        <f t="shared" si="0"/>
        <v>Veteran</v>
      </c>
      <c r="N41">
        <f>IF(TableHR[[#This Row],[Attrition]]="Yes",1,0)</f>
        <v>0</v>
      </c>
      <c r="O41" t="str">
        <f>IF(TableHR[[#This Row],[PerformanceRating]]&gt;=4,"Yes","No")</f>
        <v>No</v>
      </c>
      <c r="P4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41" t="str">
        <f>IF(TableHR[[#This Row],[AtRiskScore]]&gt;=0.5,"High","Low")</f>
        <v>Low</v>
      </c>
      <c r="R41" t="str">
        <f>IF(TableHR[[#This Row],[TenureYears]]&lt;=2,"0-2 yrs",IF(TableHR[[#This Row],[TenureYears]]&lt;=5,"2-5 yrs",IF(TableHR[[#This Row],[TenureYears]]&lt;=10,"5-10 yrs","10+ yrs")))</f>
        <v>10+ yrs</v>
      </c>
    </row>
    <row r="42" spans="1:18">
      <c r="A42" s="1" t="s">
        <v>102</v>
      </c>
      <c r="B42" s="1" t="s">
        <v>21</v>
      </c>
      <c r="C42" s="1" t="s">
        <v>40</v>
      </c>
      <c r="D42" s="2">
        <v>35</v>
      </c>
      <c r="E42" s="1" t="s">
        <v>59</v>
      </c>
      <c r="F42" s="1" t="s">
        <v>13</v>
      </c>
      <c r="G42" s="2">
        <v>42015</v>
      </c>
      <c r="H42" s="2">
        <v>12</v>
      </c>
      <c r="I42" s="3">
        <v>5</v>
      </c>
      <c r="J42" t="s">
        <v>11</v>
      </c>
      <c r="K42" t="s">
        <v>8</v>
      </c>
      <c r="L42" t="str">
        <f>IF(TableHR[[#This Row],[Age]]&lt;30,"Under 30",IF(TableHR[[#This Row],[Age]]&lt;40,"30-39",IF(TableHR[[#This Row],[Age]]&lt;50,"40-49","50+")))</f>
        <v>30-39</v>
      </c>
      <c r="M42" t="str">
        <f t="shared" si="0"/>
        <v>Experienced</v>
      </c>
      <c r="N42">
        <f>IF(TableHR[[#This Row],[Attrition]]="Yes",1,0)</f>
        <v>0</v>
      </c>
      <c r="O42" t="str">
        <f>IF(TableHR[[#This Row],[PerformanceRating]]&gt;=4,"Yes","No")</f>
        <v>Yes</v>
      </c>
      <c r="P4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42" t="str">
        <f>IF(TableHR[[#This Row],[AtRiskScore]]&gt;=0.5,"High","Low")</f>
        <v>Low</v>
      </c>
      <c r="R42" t="str">
        <f>IF(TableHR[[#This Row],[TenureYears]]&lt;=2,"0-2 yrs",IF(TableHR[[#This Row],[TenureYears]]&lt;=5,"2-5 yrs",IF(TableHR[[#This Row],[TenureYears]]&lt;=10,"5-10 yrs","10+ yrs")))</f>
        <v>10+ yrs</v>
      </c>
    </row>
    <row r="43" spans="1:18">
      <c r="A43" s="1" t="s">
        <v>103</v>
      </c>
      <c r="B43" s="1" t="s">
        <v>19</v>
      </c>
      <c r="C43" s="1" t="s">
        <v>40</v>
      </c>
      <c r="D43" s="2">
        <v>25</v>
      </c>
      <c r="E43" s="1" t="s">
        <v>59</v>
      </c>
      <c r="F43" s="1" t="s">
        <v>22</v>
      </c>
      <c r="G43" s="2">
        <v>75057</v>
      </c>
      <c r="H43" s="2">
        <v>33</v>
      </c>
      <c r="I43" s="3">
        <v>4</v>
      </c>
      <c r="J43" t="s">
        <v>8</v>
      </c>
      <c r="K43" t="s">
        <v>8</v>
      </c>
      <c r="L43" t="str">
        <f>IF(TableHR[[#This Row],[Age]]&lt;30,"Under 30",IF(TableHR[[#This Row],[Age]]&lt;40,"30-39",IF(TableHR[[#This Row],[Age]]&lt;50,"40-49","50+")))</f>
        <v>Under 30</v>
      </c>
      <c r="M43" t="str">
        <f t="shared" si="0"/>
        <v>Veteran</v>
      </c>
      <c r="N43">
        <f>IF(TableHR[[#This Row],[Attrition]]="Yes",1,0)</f>
        <v>0</v>
      </c>
      <c r="O43" t="str">
        <f>IF(TableHR[[#This Row],[PerformanceRating]]&gt;=4,"Yes","No")</f>
        <v>Yes</v>
      </c>
      <c r="P4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43" t="str">
        <f>IF(TableHR[[#This Row],[AtRiskScore]]&gt;=0.5,"High","Low")</f>
        <v>Low</v>
      </c>
      <c r="R43" t="str">
        <f>IF(TableHR[[#This Row],[TenureYears]]&lt;=2,"0-2 yrs",IF(TableHR[[#This Row],[TenureYears]]&lt;=5,"2-5 yrs",IF(TableHR[[#This Row],[TenureYears]]&lt;=10,"5-10 yrs","10+ yrs")))</f>
        <v>10+ yrs</v>
      </c>
    </row>
    <row r="44" spans="1:18">
      <c r="A44" s="1" t="s">
        <v>104</v>
      </c>
      <c r="B44" s="1" t="s">
        <v>12</v>
      </c>
      <c r="C44" s="1" t="s">
        <v>40</v>
      </c>
      <c r="D44" s="2">
        <v>48</v>
      </c>
      <c r="E44" s="1" t="s">
        <v>63</v>
      </c>
      <c r="F44" s="1" t="s">
        <v>16</v>
      </c>
      <c r="G44" s="2">
        <v>57591</v>
      </c>
      <c r="H44" s="2">
        <v>3</v>
      </c>
      <c r="I44" s="3">
        <v>1</v>
      </c>
      <c r="J44" t="s">
        <v>11</v>
      </c>
      <c r="K44" t="s">
        <v>8</v>
      </c>
      <c r="L44" t="str">
        <f>IF(TableHR[[#This Row],[Age]]&lt;30,"Under 30",IF(TableHR[[#This Row],[Age]]&lt;40,"30-39",IF(TableHR[[#This Row],[Age]]&lt;50,"40-49","50+")))</f>
        <v>40-49</v>
      </c>
      <c r="M44" t="str">
        <f t="shared" si="0"/>
        <v>Early Career</v>
      </c>
      <c r="N44">
        <f>IF(TableHR[[#This Row],[Attrition]]="Yes",1,0)</f>
        <v>0</v>
      </c>
      <c r="O44" t="str">
        <f>IF(TableHR[[#This Row],[PerformanceRating]]&gt;=4,"Yes","No")</f>
        <v>No</v>
      </c>
      <c r="P4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</v>
      </c>
      <c r="Q44" t="str">
        <f>IF(TableHR[[#This Row],[AtRiskScore]]&gt;=0.5,"High","Low")</f>
        <v>High</v>
      </c>
      <c r="R44" t="str">
        <f>IF(TableHR[[#This Row],[TenureYears]]&lt;=2,"0-2 yrs",IF(TableHR[[#This Row],[TenureYears]]&lt;=5,"2-5 yrs",IF(TableHR[[#This Row],[TenureYears]]&lt;=10,"5-10 yrs","10+ yrs")))</f>
        <v>2-5 yrs</v>
      </c>
    </row>
    <row r="45" spans="1:18">
      <c r="A45" s="1" t="s">
        <v>105</v>
      </c>
      <c r="B45" s="1" t="s">
        <v>9</v>
      </c>
      <c r="C45" s="1" t="s">
        <v>40</v>
      </c>
      <c r="D45" s="2">
        <v>50</v>
      </c>
      <c r="E45" s="1" t="s">
        <v>59</v>
      </c>
      <c r="F45" s="1" t="s">
        <v>10</v>
      </c>
      <c r="G45" s="2">
        <v>118583</v>
      </c>
      <c r="H45" s="2">
        <v>27</v>
      </c>
      <c r="I45" s="3">
        <v>4</v>
      </c>
      <c r="J45" t="s">
        <v>11</v>
      </c>
      <c r="K45" t="s">
        <v>8</v>
      </c>
      <c r="L45" t="str">
        <f>IF(TableHR[[#This Row],[Age]]&lt;30,"Under 30",IF(TableHR[[#This Row],[Age]]&lt;40,"30-39",IF(TableHR[[#This Row],[Age]]&lt;50,"40-49","50+")))</f>
        <v>50+</v>
      </c>
      <c r="M45" t="str">
        <f t="shared" si="0"/>
        <v>Veteran</v>
      </c>
      <c r="N45">
        <f>IF(TableHR[[#This Row],[Attrition]]="Yes",1,0)</f>
        <v>0</v>
      </c>
      <c r="O45" t="str">
        <f>IF(TableHR[[#This Row],[PerformanceRating]]&gt;=4,"Yes","No")</f>
        <v>Yes</v>
      </c>
      <c r="P4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45" t="str">
        <f>IF(TableHR[[#This Row],[AtRiskScore]]&gt;=0.5,"High","Low")</f>
        <v>Low</v>
      </c>
      <c r="R45" t="str">
        <f>IF(TableHR[[#This Row],[TenureYears]]&lt;=2,"0-2 yrs",IF(TableHR[[#This Row],[TenureYears]]&lt;=5,"2-5 yrs",IF(TableHR[[#This Row],[TenureYears]]&lt;=10,"5-10 yrs","10+ yrs")))</f>
        <v>10+ yrs</v>
      </c>
    </row>
    <row r="46" spans="1:18">
      <c r="A46" s="1" t="s">
        <v>106</v>
      </c>
      <c r="B46" s="1" t="s">
        <v>19</v>
      </c>
      <c r="C46" s="1" t="s">
        <v>40</v>
      </c>
      <c r="D46" s="2">
        <v>49</v>
      </c>
      <c r="E46" s="1" t="s">
        <v>63</v>
      </c>
      <c r="F46" s="1" t="s">
        <v>13</v>
      </c>
      <c r="G46" s="2">
        <v>125318</v>
      </c>
      <c r="H46" s="2">
        <v>30</v>
      </c>
      <c r="I46" s="3">
        <v>1</v>
      </c>
      <c r="J46" t="s">
        <v>8</v>
      </c>
      <c r="K46" t="s">
        <v>8</v>
      </c>
      <c r="L46" t="str">
        <f>IF(TableHR[[#This Row],[Age]]&lt;30,"Under 30",IF(TableHR[[#This Row],[Age]]&lt;40,"30-39",IF(TableHR[[#This Row],[Age]]&lt;50,"40-49","50+")))</f>
        <v>40-49</v>
      </c>
      <c r="M46" t="str">
        <f t="shared" si="0"/>
        <v>Veteran</v>
      </c>
      <c r="N46">
        <f>IF(TableHR[[#This Row],[Attrition]]="Yes",1,0)</f>
        <v>0</v>
      </c>
      <c r="O46" t="str">
        <f>IF(TableHR[[#This Row],[PerformanceRating]]&gt;=4,"Yes","No")</f>
        <v>No</v>
      </c>
      <c r="P4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46" t="str">
        <f>IF(TableHR[[#This Row],[AtRiskScore]]&gt;=0.5,"High","Low")</f>
        <v>Low</v>
      </c>
      <c r="R46" t="str">
        <f>IF(TableHR[[#This Row],[TenureYears]]&lt;=2,"0-2 yrs",IF(TableHR[[#This Row],[TenureYears]]&lt;=5,"2-5 yrs",IF(TableHR[[#This Row],[TenureYears]]&lt;=10,"5-10 yrs","10+ yrs")))</f>
        <v>10+ yrs</v>
      </c>
    </row>
    <row r="47" spans="1:18">
      <c r="A47" s="1" t="s">
        <v>107</v>
      </c>
      <c r="B47" s="1" t="s">
        <v>12</v>
      </c>
      <c r="C47" s="1" t="s">
        <v>40</v>
      </c>
      <c r="D47" s="2">
        <v>56</v>
      </c>
      <c r="E47" s="1" t="s">
        <v>63</v>
      </c>
      <c r="F47" s="1" t="s">
        <v>20</v>
      </c>
      <c r="G47" s="2">
        <v>34833</v>
      </c>
      <c r="H47" s="2">
        <v>26</v>
      </c>
      <c r="I47" s="3">
        <v>3</v>
      </c>
      <c r="J47" t="s">
        <v>11</v>
      </c>
      <c r="K47" t="s">
        <v>8</v>
      </c>
      <c r="L47" t="str">
        <f>IF(TableHR[[#This Row],[Age]]&lt;30,"Under 30",IF(TableHR[[#This Row],[Age]]&lt;40,"30-39",IF(TableHR[[#This Row],[Age]]&lt;50,"40-49","50+")))</f>
        <v>50+</v>
      </c>
      <c r="M47" t="str">
        <f t="shared" si="0"/>
        <v>Veteran</v>
      </c>
      <c r="N47">
        <f>IF(TableHR[[#This Row],[Attrition]]="Yes",1,0)</f>
        <v>0</v>
      </c>
      <c r="O47" t="str">
        <f>IF(TableHR[[#This Row],[PerformanceRating]]&gt;=4,"Yes","No")</f>
        <v>No</v>
      </c>
      <c r="P4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0.55</v>
      </c>
      <c r="Q47" t="str">
        <f>IF(TableHR[[#This Row],[AtRiskScore]]&gt;=0.5,"High","Low")</f>
        <v>High</v>
      </c>
      <c r="R47" t="str">
        <f>IF(TableHR[[#This Row],[TenureYears]]&lt;=2,"0-2 yrs",IF(TableHR[[#This Row],[TenureYears]]&lt;=5,"2-5 yrs",IF(TableHR[[#This Row],[TenureYears]]&lt;=10,"5-10 yrs","10+ yrs")))</f>
        <v>10+ yrs</v>
      </c>
    </row>
    <row r="48" spans="1:18">
      <c r="A48" s="1" t="s">
        <v>108</v>
      </c>
      <c r="B48" s="1" t="s">
        <v>19</v>
      </c>
      <c r="C48" s="1" t="s">
        <v>40</v>
      </c>
      <c r="D48" s="2">
        <v>29</v>
      </c>
      <c r="E48" s="1" t="s">
        <v>63</v>
      </c>
      <c r="F48" s="1" t="s">
        <v>20</v>
      </c>
      <c r="G48" s="2">
        <v>32896</v>
      </c>
      <c r="H48" s="2">
        <v>4</v>
      </c>
      <c r="I48" s="3">
        <v>5</v>
      </c>
      <c r="J48" t="s">
        <v>8</v>
      </c>
      <c r="K48" t="s">
        <v>8</v>
      </c>
      <c r="L48" t="str">
        <f>IF(TableHR[[#This Row],[Age]]&lt;30,"Under 30",IF(TableHR[[#This Row],[Age]]&lt;40,"30-39",IF(TableHR[[#This Row],[Age]]&lt;50,"40-49","50+")))</f>
        <v>Under 30</v>
      </c>
      <c r="M48" t="str">
        <f t="shared" si="0"/>
        <v>Early Career</v>
      </c>
      <c r="N48">
        <f>IF(TableHR[[#This Row],[Attrition]]="Yes",1,0)</f>
        <v>0</v>
      </c>
      <c r="O48" t="str">
        <f>IF(TableHR[[#This Row],[PerformanceRating]]&gt;=4,"Yes","No")</f>
        <v>Yes</v>
      </c>
      <c r="P4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48" t="str">
        <f>IF(TableHR[[#This Row],[AtRiskScore]]&gt;=0.5,"High","Low")</f>
        <v>Low</v>
      </c>
      <c r="R48" t="str">
        <f>IF(TableHR[[#This Row],[TenureYears]]&lt;=2,"0-2 yrs",IF(TableHR[[#This Row],[TenureYears]]&lt;=5,"2-5 yrs",IF(TableHR[[#This Row],[TenureYears]]&lt;=10,"5-10 yrs","10+ yrs")))</f>
        <v>2-5 yrs</v>
      </c>
    </row>
    <row r="49" spans="1:18">
      <c r="A49" s="1" t="s">
        <v>109</v>
      </c>
      <c r="B49" s="1" t="s">
        <v>9</v>
      </c>
      <c r="C49" s="1" t="s">
        <v>39</v>
      </c>
      <c r="D49" s="2">
        <v>37</v>
      </c>
      <c r="E49" s="1" t="s">
        <v>65</v>
      </c>
      <c r="F49" s="1" t="s">
        <v>10</v>
      </c>
      <c r="G49" s="2">
        <v>57972</v>
      </c>
      <c r="H49" s="2">
        <v>24</v>
      </c>
      <c r="I49" s="3">
        <v>3</v>
      </c>
      <c r="J49" t="s">
        <v>8</v>
      </c>
      <c r="K49" t="s">
        <v>8</v>
      </c>
      <c r="L49" t="str">
        <f>IF(TableHR[[#This Row],[Age]]&lt;30,"Under 30",IF(TableHR[[#This Row],[Age]]&lt;40,"30-39",IF(TableHR[[#This Row],[Age]]&lt;50,"40-49","50+")))</f>
        <v>30-39</v>
      </c>
      <c r="M49" t="str">
        <f t="shared" si="0"/>
        <v>Veteran</v>
      </c>
      <c r="N49">
        <f>IF(TableHR[[#This Row],[Attrition]]="Yes",1,0)</f>
        <v>0</v>
      </c>
      <c r="O49" t="str">
        <f>IF(TableHR[[#This Row],[PerformanceRating]]&gt;=4,"Yes","No")</f>
        <v>No</v>
      </c>
      <c r="P4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49" t="str">
        <f>IF(TableHR[[#This Row],[AtRiskScore]]&gt;=0.5,"High","Low")</f>
        <v>Low</v>
      </c>
      <c r="R49" t="str">
        <f>IF(TableHR[[#This Row],[TenureYears]]&lt;=2,"0-2 yrs",IF(TableHR[[#This Row],[TenureYears]]&lt;=5,"2-5 yrs",IF(TableHR[[#This Row],[TenureYears]]&lt;=10,"5-10 yrs","10+ yrs")))</f>
        <v>10+ yrs</v>
      </c>
    </row>
    <row r="50" spans="1:18">
      <c r="A50" s="1" t="s">
        <v>110</v>
      </c>
      <c r="B50" s="1" t="s">
        <v>15</v>
      </c>
      <c r="C50" s="1" t="s">
        <v>40</v>
      </c>
      <c r="D50" s="2">
        <v>57</v>
      </c>
      <c r="E50" s="1" t="s">
        <v>59</v>
      </c>
      <c r="F50" s="1" t="s">
        <v>16</v>
      </c>
      <c r="G50" s="2">
        <v>74733</v>
      </c>
      <c r="H50" s="2">
        <v>2</v>
      </c>
      <c r="I50" s="3">
        <v>3</v>
      </c>
      <c r="J50" t="s">
        <v>8</v>
      </c>
      <c r="K50" t="s">
        <v>8</v>
      </c>
      <c r="L50" t="str">
        <f>IF(TableHR[[#This Row],[Age]]&lt;30,"Under 30",IF(TableHR[[#This Row],[Age]]&lt;40,"30-39",IF(TableHR[[#This Row],[Age]]&lt;50,"40-49","50+")))</f>
        <v>50+</v>
      </c>
      <c r="M50" t="str">
        <f t="shared" si="0"/>
        <v>Early Career</v>
      </c>
      <c r="N50">
        <f>IF(TableHR[[#This Row],[Attrition]]="Yes",1,0)</f>
        <v>0</v>
      </c>
      <c r="O50" t="str">
        <f>IF(TableHR[[#This Row],[PerformanceRating]]&gt;=4,"Yes","No")</f>
        <v>No</v>
      </c>
      <c r="P5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50" t="str">
        <f>IF(TableHR[[#This Row],[AtRiskScore]]&gt;=0.5,"High","Low")</f>
        <v>Low</v>
      </c>
      <c r="R50" t="str">
        <f>IF(TableHR[[#This Row],[TenureYears]]&lt;=2,"0-2 yrs",IF(TableHR[[#This Row],[TenureYears]]&lt;=5,"2-5 yrs",IF(TableHR[[#This Row],[TenureYears]]&lt;=10,"5-10 yrs","10+ yrs")))</f>
        <v>0-2 yrs</v>
      </c>
    </row>
    <row r="51" spans="1:18">
      <c r="A51" s="1" t="s">
        <v>111</v>
      </c>
      <c r="B51" s="1" t="s">
        <v>9</v>
      </c>
      <c r="C51" s="1" t="s">
        <v>39</v>
      </c>
      <c r="D51" s="2">
        <v>51</v>
      </c>
      <c r="E51" s="1" t="s">
        <v>65</v>
      </c>
      <c r="F51" s="1" t="s">
        <v>13</v>
      </c>
      <c r="G51" s="2">
        <v>145363</v>
      </c>
      <c r="H51" s="2">
        <v>32</v>
      </c>
      <c r="I51" s="3">
        <v>4</v>
      </c>
      <c r="J51" t="s">
        <v>11</v>
      </c>
      <c r="K51" t="s">
        <v>8</v>
      </c>
      <c r="L51" t="str">
        <f>IF(TableHR[[#This Row],[Age]]&lt;30,"Under 30",IF(TableHR[[#This Row],[Age]]&lt;40,"30-39",IF(TableHR[[#This Row],[Age]]&lt;50,"40-49","50+")))</f>
        <v>50+</v>
      </c>
      <c r="M51" t="str">
        <f t="shared" si="0"/>
        <v>Veteran</v>
      </c>
      <c r="N51">
        <f>IF(TableHR[[#This Row],[Attrition]]="Yes",1,0)</f>
        <v>0</v>
      </c>
      <c r="O51" t="str">
        <f>IF(TableHR[[#This Row],[PerformanceRating]]&gt;=4,"Yes","No")</f>
        <v>Yes</v>
      </c>
      <c r="P5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51" t="str">
        <f>IF(TableHR[[#This Row],[AtRiskScore]]&gt;=0.5,"High","Low")</f>
        <v>Low</v>
      </c>
      <c r="R51" t="str">
        <f>IF(TableHR[[#This Row],[TenureYears]]&lt;=2,"0-2 yrs",IF(TableHR[[#This Row],[TenureYears]]&lt;=5,"2-5 yrs",IF(TableHR[[#This Row],[TenureYears]]&lt;=10,"5-10 yrs","10+ yrs")))</f>
        <v>10+ yrs</v>
      </c>
    </row>
    <row r="52" spans="1:18">
      <c r="A52" s="1" t="s">
        <v>112</v>
      </c>
      <c r="B52" s="1" t="s">
        <v>9</v>
      </c>
      <c r="C52" s="1" t="s">
        <v>40</v>
      </c>
      <c r="D52" s="2">
        <v>39</v>
      </c>
      <c r="E52" s="1" t="s">
        <v>59</v>
      </c>
      <c r="F52" s="1" t="s">
        <v>18</v>
      </c>
      <c r="G52" s="2">
        <v>66800</v>
      </c>
      <c r="H52" s="2">
        <v>3</v>
      </c>
      <c r="I52" s="3">
        <v>5</v>
      </c>
      <c r="J52" t="s">
        <v>8</v>
      </c>
      <c r="K52" t="s">
        <v>8</v>
      </c>
      <c r="L52" t="str">
        <f>IF(TableHR[[#This Row],[Age]]&lt;30,"Under 30",IF(TableHR[[#This Row],[Age]]&lt;40,"30-39",IF(TableHR[[#This Row],[Age]]&lt;50,"40-49","50+")))</f>
        <v>30-39</v>
      </c>
      <c r="M52" t="str">
        <f t="shared" si="0"/>
        <v>Early Career</v>
      </c>
      <c r="N52">
        <f>IF(TableHR[[#This Row],[Attrition]]="Yes",1,0)</f>
        <v>0</v>
      </c>
      <c r="O52" t="str">
        <f>IF(TableHR[[#This Row],[PerformanceRating]]&gt;=4,"Yes","No")</f>
        <v>Yes</v>
      </c>
      <c r="P5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2" t="str">
        <f>IF(TableHR[[#This Row],[AtRiskScore]]&gt;=0.5,"High","Low")</f>
        <v>Low</v>
      </c>
      <c r="R52" t="str">
        <f>IF(TableHR[[#This Row],[TenureYears]]&lt;=2,"0-2 yrs",IF(TableHR[[#This Row],[TenureYears]]&lt;=5,"2-5 yrs",IF(TableHR[[#This Row],[TenureYears]]&lt;=10,"5-10 yrs","10+ yrs")))</f>
        <v>2-5 yrs</v>
      </c>
    </row>
    <row r="53" spans="1:18">
      <c r="A53" s="1" t="s">
        <v>113</v>
      </c>
      <c r="B53" s="1" t="s">
        <v>19</v>
      </c>
      <c r="C53" s="1" t="s">
        <v>39</v>
      </c>
      <c r="D53" s="2">
        <v>23</v>
      </c>
      <c r="E53" s="1" t="s">
        <v>59</v>
      </c>
      <c r="F53" s="1" t="s">
        <v>10</v>
      </c>
      <c r="G53" s="2">
        <v>121044</v>
      </c>
      <c r="H53" s="2">
        <v>24</v>
      </c>
      <c r="I53" s="3">
        <v>4</v>
      </c>
      <c r="J53" t="s">
        <v>8</v>
      </c>
      <c r="K53" t="s">
        <v>8</v>
      </c>
      <c r="L53" t="str">
        <f>IF(TableHR[[#This Row],[Age]]&lt;30,"Under 30",IF(TableHR[[#This Row],[Age]]&lt;40,"30-39",IF(TableHR[[#This Row],[Age]]&lt;50,"40-49","50+")))</f>
        <v>Under 30</v>
      </c>
      <c r="M53" t="str">
        <f t="shared" si="0"/>
        <v>Veteran</v>
      </c>
      <c r="N53">
        <f>IF(TableHR[[#This Row],[Attrition]]="Yes",1,0)</f>
        <v>0</v>
      </c>
      <c r="O53" t="str">
        <f>IF(TableHR[[#This Row],[PerformanceRating]]&gt;=4,"Yes","No")</f>
        <v>Yes</v>
      </c>
      <c r="P5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3" t="str">
        <f>IF(TableHR[[#This Row],[AtRiskScore]]&gt;=0.5,"High","Low")</f>
        <v>Low</v>
      </c>
      <c r="R53" t="str">
        <f>IF(TableHR[[#This Row],[TenureYears]]&lt;=2,"0-2 yrs",IF(TableHR[[#This Row],[TenureYears]]&lt;=5,"2-5 yrs",IF(TableHR[[#This Row],[TenureYears]]&lt;=10,"5-10 yrs","10+ yrs")))</f>
        <v>10+ yrs</v>
      </c>
    </row>
    <row r="54" spans="1:18">
      <c r="A54" s="1" t="s">
        <v>114</v>
      </c>
      <c r="B54" s="1" t="s">
        <v>17</v>
      </c>
      <c r="C54" s="1" t="s">
        <v>39</v>
      </c>
      <c r="D54" s="2">
        <v>34</v>
      </c>
      <c r="E54" s="1" t="s">
        <v>59</v>
      </c>
      <c r="F54" s="1" t="s">
        <v>16</v>
      </c>
      <c r="G54" s="2">
        <v>30347</v>
      </c>
      <c r="H54" s="2">
        <v>19</v>
      </c>
      <c r="I54" s="3">
        <v>3</v>
      </c>
      <c r="J54" t="s">
        <v>8</v>
      </c>
      <c r="K54" t="s">
        <v>8</v>
      </c>
      <c r="L54" t="str">
        <f>IF(TableHR[[#This Row],[Age]]&lt;30,"Under 30",IF(TableHR[[#This Row],[Age]]&lt;40,"30-39",IF(TableHR[[#This Row],[Age]]&lt;50,"40-49","50+")))</f>
        <v>30-39</v>
      </c>
      <c r="M54" t="str">
        <f t="shared" si="0"/>
        <v>Veteran</v>
      </c>
      <c r="N54">
        <f>IF(TableHR[[#This Row],[Attrition]]="Yes",1,0)</f>
        <v>0</v>
      </c>
      <c r="O54" t="str">
        <f>IF(TableHR[[#This Row],[PerformanceRating]]&gt;=4,"Yes","No")</f>
        <v>No</v>
      </c>
      <c r="P5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54" t="str">
        <f>IF(TableHR[[#This Row],[AtRiskScore]]&gt;=0.5,"High","Low")</f>
        <v>Low</v>
      </c>
      <c r="R54" t="str">
        <f>IF(TableHR[[#This Row],[TenureYears]]&lt;=2,"0-2 yrs",IF(TableHR[[#This Row],[TenureYears]]&lt;=5,"2-5 yrs",IF(TableHR[[#This Row],[TenureYears]]&lt;=10,"5-10 yrs","10+ yrs")))</f>
        <v>10+ yrs</v>
      </c>
    </row>
    <row r="55" spans="1:18">
      <c r="A55" s="1" t="s">
        <v>115</v>
      </c>
      <c r="B55" s="1" t="s">
        <v>21</v>
      </c>
      <c r="C55" s="1" t="s">
        <v>39</v>
      </c>
      <c r="D55" s="2">
        <v>25</v>
      </c>
      <c r="E55" s="1" t="s">
        <v>59</v>
      </c>
      <c r="F55" s="1" t="s">
        <v>18</v>
      </c>
      <c r="G55" s="2">
        <v>84063</v>
      </c>
      <c r="H55" s="2">
        <v>33</v>
      </c>
      <c r="I55" s="3">
        <v>4</v>
      </c>
      <c r="J55" t="s">
        <v>8</v>
      </c>
      <c r="K55" t="s">
        <v>8</v>
      </c>
      <c r="L55" t="str">
        <f>IF(TableHR[[#This Row],[Age]]&lt;30,"Under 30",IF(TableHR[[#This Row],[Age]]&lt;40,"30-39",IF(TableHR[[#This Row],[Age]]&lt;50,"40-49","50+")))</f>
        <v>Under 30</v>
      </c>
      <c r="M55" t="str">
        <f t="shared" si="0"/>
        <v>Veteran</v>
      </c>
      <c r="N55">
        <f>IF(TableHR[[#This Row],[Attrition]]="Yes",1,0)</f>
        <v>0</v>
      </c>
      <c r="O55" t="str">
        <f>IF(TableHR[[#This Row],[PerformanceRating]]&gt;=4,"Yes","No")</f>
        <v>Yes</v>
      </c>
      <c r="P5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5" t="str">
        <f>IF(TableHR[[#This Row],[AtRiskScore]]&gt;=0.5,"High","Low")</f>
        <v>Low</v>
      </c>
      <c r="R55" t="str">
        <f>IF(TableHR[[#This Row],[TenureYears]]&lt;=2,"0-2 yrs",IF(TableHR[[#This Row],[TenureYears]]&lt;=5,"2-5 yrs",IF(TableHR[[#This Row],[TenureYears]]&lt;=10,"5-10 yrs","10+ yrs")))</f>
        <v>10+ yrs</v>
      </c>
    </row>
    <row r="56" spans="1:18">
      <c r="A56" s="1" t="s">
        <v>116</v>
      </c>
      <c r="B56" s="1" t="s">
        <v>21</v>
      </c>
      <c r="C56" s="1" t="s">
        <v>39</v>
      </c>
      <c r="D56" s="2">
        <v>47</v>
      </c>
      <c r="E56" s="1" t="s">
        <v>63</v>
      </c>
      <c r="F56" s="1" t="s">
        <v>20</v>
      </c>
      <c r="G56" s="2">
        <v>120850</v>
      </c>
      <c r="H56" s="2">
        <v>25</v>
      </c>
      <c r="I56" s="3">
        <v>3</v>
      </c>
      <c r="J56" t="s">
        <v>8</v>
      </c>
      <c r="K56" t="s">
        <v>8</v>
      </c>
      <c r="L56" t="str">
        <f>IF(TableHR[[#This Row],[Age]]&lt;30,"Under 30",IF(TableHR[[#This Row],[Age]]&lt;40,"30-39",IF(TableHR[[#This Row],[Age]]&lt;50,"40-49","50+")))</f>
        <v>40-49</v>
      </c>
      <c r="M56" t="str">
        <f t="shared" si="0"/>
        <v>Veteran</v>
      </c>
      <c r="N56">
        <f>IF(TableHR[[#This Row],[Attrition]]="Yes",1,0)</f>
        <v>0</v>
      </c>
      <c r="O56" t="str">
        <f>IF(TableHR[[#This Row],[PerformanceRating]]&gt;=4,"Yes","No")</f>
        <v>No</v>
      </c>
      <c r="P5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56" t="str">
        <f>IF(TableHR[[#This Row],[AtRiskScore]]&gt;=0.5,"High","Low")</f>
        <v>Low</v>
      </c>
      <c r="R56" t="str">
        <f>IF(TableHR[[#This Row],[TenureYears]]&lt;=2,"0-2 yrs",IF(TableHR[[#This Row],[TenureYears]]&lt;=5,"2-5 yrs",IF(TableHR[[#This Row],[TenureYears]]&lt;=10,"5-10 yrs","10+ yrs")))</f>
        <v>10+ yrs</v>
      </c>
    </row>
    <row r="57" spans="1:18">
      <c r="A57" s="1" t="s">
        <v>117</v>
      </c>
      <c r="B57" s="1" t="s">
        <v>15</v>
      </c>
      <c r="C57" s="1" t="s">
        <v>40</v>
      </c>
      <c r="D57" s="2">
        <v>46</v>
      </c>
      <c r="E57" s="1" t="s">
        <v>71</v>
      </c>
      <c r="F57" s="1" t="s">
        <v>20</v>
      </c>
      <c r="G57" s="2">
        <v>27643</v>
      </c>
      <c r="H57" s="2">
        <v>4</v>
      </c>
      <c r="I57" s="3">
        <v>4</v>
      </c>
      <c r="J57" t="s">
        <v>8</v>
      </c>
      <c r="K57" t="s">
        <v>11</v>
      </c>
      <c r="L57" t="str">
        <f>IF(TableHR[[#This Row],[Age]]&lt;30,"Under 30",IF(TableHR[[#This Row],[Age]]&lt;40,"30-39",IF(TableHR[[#This Row],[Age]]&lt;50,"40-49","50+")))</f>
        <v>40-49</v>
      </c>
      <c r="M57" t="str">
        <f t="shared" si="0"/>
        <v>Early Career</v>
      </c>
      <c r="N57">
        <f>IF(TableHR[[#This Row],[Attrition]]="Yes",1,0)</f>
        <v>1</v>
      </c>
      <c r="O57" t="str">
        <f>IF(TableHR[[#This Row],[PerformanceRating]]&gt;=4,"Yes","No")</f>
        <v>Yes</v>
      </c>
      <c r="P5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57" t="str">
        <f>IF(TableHR[[#This Row],[AtRiskScore]]&gt;=0.5,"High","Low")</f>
        <v>Low</v>
      </c>
      <c r="R57" t="str">
        <f>IF(TableHR[[#This Row],[TenureYears]]&lt;=2,"0-2 yrs",IF(TableHR[[#This Row],[TenureYears]]&lt;=5,"2-5 yrs",IF(TableHR[[#This Row],[TenureYears]]&lt;=10,"5-10 yrs","10+ yrs")))</f>
        <v>2-5 yrs</v>
      </c>
    </row>
    <row r="58" spans="1:18">
      <c r="A58" s="1" t="s">
        <v>118</v>
      </c>
      <c r="B58" s="1" t="s">
        <v>15</v>
      </c>
      <c r="C58" s="1" t="s">
        <v>40</v>
      </c>
      <c r="D58" s="2">
        <v>51</v>
      </c>
      <c r="E58" s="1" t="s">
        <v>59</v>
      </c>
      <c r="F58" s="1" t="s">
        <v>18</v>
      </c>
      <c r="G58" s="2">
        <v>65785</v>
      </c>
      <c r="H58" s="2">
        <v>34</v>
      </c>
      <c r="I58" s="3">
        <v>5</v>
      </c>
      <c r="J58" t="s">
        <v>8</v>
      </c>
      <c r="K58" t="s">
        <v>8</v>
      </c>
      <c r="L58" t="str">
        <f>IF(TableHR[[#This Row],[Age]]&lt;30,"Under 30",IF(TableHR[[#This Row],[Age]]&lt;40,"30-39",IF(TableHR[[#This Row],[Age]]&lt;50,"40-49","50+")))</f>
        <v>50+</v>
      </c>
      <c r="M58" t="str">
        <f t="shared" si="0"/>
        <v>Veteran</v>
      </c>
      <c r="N58">
        <f>IF(TableHR[[#This Row],[Attrition]]="Yes",1,0)</f>
        <v>0</v>
      </c>
      <c r="O58" t="str">
        <f>IF(TableHR[[#This Row],[PerformanceRating]]&gt;=4,"Yes","No")</f>
        <v>Yes</v>
      </c>
      <c r="P5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8" t="str">
        <f>IF(TableHR[[#This Row],[AtRiskScore]]&gt;=0.5,"High","Low")</f>
        <v>Low</v>
      </c>
      <c r="R58" t="str">
        <f>IF(TableHR[[#This Row],[TenureYears]]&lt;=2,"0-2 yrs",IF(TableHR[[#This Row],[TenureYears]]&lt;=5,"2-5 yrs",IF(TableHR[[#This Row],[TenureYears]]&lt;=10,"5-10 yrs","10+ yrs")))</f>
        <v>10+ yrs</v>
      </c>
    </row>
    <row r="59" spans="1:18">
      <c r="A59" s="1" t="s">
        <v>119</v>
      </c>
      <c r="B59" s="1" t="s">
        <v>21</v>
      </c>
      <c r="C59" s="1" t="s">
        <v>40</v>
      </c>
      <c r="D59" s="2">
        <v>32</v>
      </c>
      <c r="E59" s="1" t="s">
        <v>71</v>
      </c>
      <c r="F59" s="1" t="s">
        <v>10</v>
      </c>
      <c r="G59" s="2">
        <v>43681</v>
      </c>
      <c r="H59" s="2">
        <v>27</v>
      </c>
      <c r="I59" s="3">
        <v>4</v>
      </c>
      <c r="J59" t="s">
        <v>8</v>
      </c>
      <c r="K59" t="s">
        <v>8</v>
      </c>
      <c r="L59" t="str">
        <f>IF(TableHR[[#This Row],[Age]]&lt;30,"Under 30",IF(TableHR[[#This Row],[Age]]&lt;40,"30-39",IF(TableHR[[#This Row],[Age]]&lt;50,"40-49","50+")))</f>
        <v>30-39</v>
      </c>
      <c r="M59" t="str">
        <f t="shared" si="0"/>
        <v>Veteran</v>
      </c>
      <c r="N59">
        <f>IF(TableHR[[#This Row],[Attrition]]="Yes",1,0)</f>
        <v>0</v>
      </c>
      <c r="O59" t="str">
        <f>IF(TableHR[[#This Row],[PerformanceRating]]&gt;=4,"Yes","No")</f>
        <v>Yes</v>
      </c>
      <c r="P5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59" t="str">
        <f>IF(TableHR[[#This Row],[AtRiskScore]]&gt;=0.5,"High","Low")</f>
        <v>Low</v>
      </c>
      <c r="R59" t="str">
        <f>IF(TableHR[[#This Row],[TenureYears]]&lt;=2,"0-2 yrs",IF(TableHR[[#This Row],[TenureYears]]&lt;=5,"2-5 yrs",IF(TableHR[[#This Row],[TenureYears]]&lt;=10,"5-10 yrs","10+ yrs")))</f>
        <v>10+ yrs</v>
      </c>
    </row>
    <row r="60" spans="1:18">
      <c r="A60" s="1" t="s">
        <v>120</v>
      </c>
      <c r="B60" s="1" t="s">
        <v>17</v>
      </c>
      <c r="C60" s="1" t="s">
        <v>39</v>
      </c>
      <c r="D60" s="2">
        <v>28</v>
      </c>
      <c r="E60" s="1" t="s">
        <v>71</v>
      </c>
      <c r="F60" s="1" t="s">
        <v>20</v>
      </c>
      <c r="G60" s="2">
        <v>75026</v>
      </c>
      <c r="H60" s="2">
        <v>28</v>
      </c>
      <c r="I60" s="3">
        <v>5</v>
      </c>
      <c r="J60" t="s">
        <v>8</v>
      </c>
      <c r="K60" t="s">
        <v>8</v>
      </c>
      <c r="L60" t="str">
        <f>IF(TableHR[[#This Row],[Age]]&lt;30,"Under 30",IF(TableHR[[#This Row],[Age]]&lt;40,"30-39",IF(TableHR[[#This Row],[Age]]&lt;50,"40-49","50+")))</f>
        <v>Under 30</v>
      </c>
      <c r="M60" t="str">
        <f t="shared" si="0"/>
        <v>Veteran</v>
      </c>
      <c r="N60">
        <f>IF(TableHR[[#This Row],[Attrition]]="Yes",1,0)</f>
        <v>0</v>
      </c>
      <c r="O60" t="str">
        <f>IF(TableHR[[#This Row],[PerformanceRating]]&gt;=4,"Yes","No")</f>
        <v>Yes</v>
      </c>
      <c r="P6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60" t="str">
        <f>IF(TableHR[[#This Row],[AtRiskScore]]&gt;=0.5,"High","Low")</f>
        <v>Low</v>
      </c>
      <c r="R60" t="str">
        <f>IF(TableHR[[#This Row],[TenureYears]]&lt;=2,"0-2 yrs",IF(TableHR[[#This Row],[TenureYears]]&lt;=5,"2-5 yrs",IF(TableHR[[#This Row],[TenureYears]]&lt;=10,"5-10 yrs","10+ yrs")))</f>
        <v>10+ yrs</v>
      </c>
    </row>
    <row r="61" spans="1:18">
      <c r="A61" s="1" t="s">
        <v>121</v>
      </c>
      <c r="B61" s="1" t="s">
        <v>21</v>
      </c>
      <c r="C61" s="1" t="s">
        <v>40</v>
      </c>
      <c r="D61" s="2">
        <v>52</v>
      </c>
      <c r="E61" s="1" t="s">
        <v>63</v>
      </c>
      <c r="F61" s="1" t="s">
        <v>13</v>
      </c>
      <c r="G61" s="2">
        <v>128864</v>
      </c>
      <c r="H61" s="2">
        <v>8</v>
      </c>
      <c r="I61" s="3">
        <v>1</v>
      </c>
      <c r="J61" t="s">
        <v>8</v>
      </c>
      <c r="K61" t="s">
        <v>8</v>
      </c>
      <c r="L61" t="str">
        <f>IF(TableHR[[#This Row],[Age]]&lt;30,"Under 30",IF(TableHR[[#This Row],[Age]]&lt;40,"30-39",IF(TableHR[[#This Row],[Age]]&lt;50,"40-49","50+")))</f>
        <v>50+</v>
      </c>
      <c r="M61" t="str">
        <f t="shared" si="0"/>
        <v>Mid Career</v>
      </c>
      <c r="N61">
        <f>IF(TableHR[[#This Row],[Attrition]]="Yes",1,0)</f>
        <v>0</v>
      </c>
      <c r="O61" t="str">
        <f>IF(TableHR[[#This Row],[PerformanceRating]]&gt;=4,"Yes","No")</f>
        <v>No</v>
      </c>
      <c r="P6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61" t="str">
        <f>IF(TableHR[[#This Row],[AtRiskScore]]&gt;=0.5,"High","Low")</f>
        <v>Low</v>
      </c>
      <c r="R61" t="str">
        <f>IF(TableHR[[#This Row],[TenureYears]]&lt;=2,"0-2 yrs",IF(TableHR[[#This Row],[TenureYears]]&lt;=5,"2-5 yrs",IF(TableHR[[#This Row],[TenureYears]]&lt;=10,"5-10 yrs","10+ yrs")))</f>
        <v>5-10 yrs</v>
      </c>
    </row>
    <row r="62" spans="1:18">
      <c r="A62" s="1" t="s">
        <v>122</v>
      </c>
      <c r="B62" s="1" t="s">
        <v>17</v>
      </c>
      <c r="C62" s="1" t="s">
        <v>40</v>
      </c>
      <c r="D62" s="2">
        <v>31</v>
      </c>
      <c r="E62" s="1" t="s">
        <v>63</v>
      </c>
      <c r="F62" s="1" t="s">
        <v>22</v>
      </c>
      <c r="G62" s="2">
        <v>40892</v>
      </c>
      <c r="H62" s="2">
        <v>5</v>
      </c>
      <c r="I62" s="3">
        <v>4</v>
      </c>
      <c r="J62" t="s">
        <v>11</v>
      </c>
      <c r="K62" t="s">
        <v>8</v>
      </c>
      <c r="L62" t="str">
        <f>IF(TableHR[[#This Row],[Age]]&lt;30,"Under 30",IF(TableHR[[#This Row],[Age]]&lt;40,"30-39",IF(TableHR[[#This Row],[Age]]&lt;50,"40-49","50+")))</f>
        <v>30-39</v>
      </c>
      <c r="M62" t="str">
        <f t="shared" si="0"/>
        <v>Mid Career</v>
      </c>
      <c r="N62">
        <f>IF(TableHR[[#This Row],[Attrition]]="Yes",1,0)</f>
        <v>0</v>
      </c>
      <c r="O62" t="str">
        <f>IF(TableHR[[#This Row],[PerformanceRating]]&gt;=4,"Yes","No")</f>
        <v>Yes</v>
      </c>
      <c r="P6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62" t="str">
        <f>IF(TableHR[[#This Row],[AtRiskScore]]&gt;=0.5,"High","Low")</f>
        <v>Low</v>
      </c>
      <c r="R62" t="str">
        <f>IF(TableHR[[#This Row],[TenureYears]]&lt;=2,"0-2 yrs",IF(TableHR[[#This Row],[TenureYears]]&lt;=5,"2-5 yrs",IF(TableHR[[#This Row],[TenureYears]]&lt;=10,"5-10 yrs","10+ yrs")))</f>
        <v>2-5 yrs</v>
      </c>
    </row>
    <row r="63" spans="1:18">
      <c r="A63" s="1" t="s">
        <v>123</v>
      </c>
      <c r="B63" s="1" t="s">
        <v>15</v>
      </c>
      <c r="C63" s="1" t="s">
        <v>39</v>
      </c>
      <c r="D63" s="2">
        <v>34</v>
      </c>
      <c r="E63" s="1" t="s">
        <v>71</v>
      </c>
      <c r="F63" s="1" t="s">
        <v>18</v>
      </c>
      <c r="G63" s="2">
        <v>72299</v>
      </c>
      <c r="H63" s="2">
        <v>18</v>
      </c>
      <c r="I63" s="3">
        <v>4</v>
      </c>
      <c r="J63" t="s">
        <v>8</v>
      </c>
      <c r="K63" t="s">
        <v>11</v>
      </c>
      <c r="L63" t="str">
        <f>IF(TableHR[[#This Row],[Age]]&lt;30,"Under 30",IF(TableHR[[#This Row],[Age]]&lt;40,"30-39",IF(TableHR[[#This Row],[Age]]&lt;50,"40-49","50+")))</f>
        <v>30-39</v>
      </c>
      <c r="M63" t="str">
        <f t="shared" si="0"/>
        <v>Veteran</v>
      </c>
      <c r="N63">
        <f>IF(TableHR[[#This Row],[Attrition]]="Yes",1,0)</f>
        <v>1</v>
      </c>
      <c r="O63" t="str">
        <f>IF(TableHR[[#This Row],[PerformanceRating]]&gt;=4,"Yes","No")</f>
        <v>Yes</v>
      </c>
      <c r="P6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63" t="str">
        <f>IF(TableHR[[#This Row],[AtRiskScore]]&gt;=0.5,"High","Low")</f>
        <v>Low</v>
      </c>
      <c r="R63" t="str">
        <f>IF(TableHR[[#This Row],[TenureYears]]&lt;=2,"0-2 yrs",IF(TableHR[[#This Row],[TenureYears]]&lt;=5,"2-5 yrs",IF(TableHR[[#This Row],[TenureYears]]&lt;=10,"5-10 yrs","10+ yrs")))</f>
        <v>10+ yrs</v>
      </c>
    </row>
    <row r="64" spans="1:18">
      <c r="A64" s="1" t="s">
        <v>124</v>
      </c>
      <c r="B64" s="1" t="s">
        <v>12</v>
      </c>
      <c r="C64" s="1" t="s">
        <v>39</v>
      </c>
      <c r="D64" s="2">
        <v>52</v>
      </c>
      <c r="E64" s="1" t="s">
        <v>59</v>
      </c>
      <c r="F64" s="1" t="s">
        <v>18</v>
      </c>
      <c r="G64" s="2">
        <v>42073</v>
      </c>
      <c r="H64" s="2">
        <v>10</v>
      </c>
      <c r="I64" s="3">
        <v>1</v>
      </c>
      <c r="J64" t="s">
        <v>11</v>
      </c>
      <c r="K64" t="s">
        <v>8</v>
      </c>
      <c r="L64" t="str">
        <f>IF(TableHR[[#This Row],[Age]]&lt;30,"Under 30",IF(TableHR[[#This Row],[Age]]&lt;40,"30-39",IF(TableHR[[#This Row],[Age]]&lt;50,"40-49","50+")))</f>
        <v>50+</v>
      </c>
      <c r="M64" t="str">
        <f t="shared" si="0"/>
        <v>Experienced</v>
      </c>
      <c r="N64">
        <f>IF(TableHR[[#This Row],[Attrition]]="Yes",1,0)</f>
        <v>0</v>
      </c>
      <c r="O64" t="str">
        <f>IF(TableHR[[#This Row],[PerformanceRating]]&gt;=4,"Yes","No")</f>
        <v>No</v>
      </c>
      <c r="P6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</v>
      </c>
      <c r="Q64" t="str">
        <f>IF(TableHR[[#This Row],[AtRiskScore]]&gt;=0.5,"High","Low")</f>
        <v>High</v>
      </c>
      <c r="R64" t="str">
        <f>IF(TableHR[[#This Row],[TenureYears]]&lt;=2,"0-2 yrs",IF(TableHR[[#This Row],[TenureYears]]&lt;=5,"2-5 yrs",IF(TableHR[[#This Row],[TenureYears]]&lt;=10,"5-10 yrs","10+ yrs")))</f>
        <v>5-10 yrs</v>
      </c>
    </row>
    <row r="65" spans="1:18">
      <c r="A65" s="1" t="s">
        <v>125</v>
      </c>
      <c r="B65" s="1" t="s">
        <v>19</v>
      </c>
      <c r="C65" s="1" t="s">
        <v>39</v>
      </c>
      <c r="D65" s="2">
        <v>28</v>
      </c>
      <c r="E65" s="1" t="s">
        <v>63</v>
      </c>
      <c r="F65" s="1" t="s">
        <v>20</v>
      </c>
      <c r="G65" s="2">
        <v>127304</v>
      </c>
      <c r="H65" s="2">
        <v>1</v>
      </c>
      <c r="I65" s="3">
        <v>5</v>
      </c>
      <c r="J65" t="s">
        <v>11</v>
      </c>
      <c r="K65" t="s">
        <v>8</v>
      </c>
      <c r="L65" t="str">
        <f>IF(TableHR[[#This Row],[Age]]&lt;30,"Under 30",IF(TableHR[[#This Row],[Age]]&lt;40,"30-39",IF(TableHR[[#This Row],[Age]]&lt;50,"40-49","50+")))</f>
        <v>Under 30</v>
      </c>
      <c r="M65" t="str">
        <f t="shared" si="0"/>
        <v>New Hire</v>
      </c>
      <c r="N65">
        <f>IF(TableHR[[#This Row],[Attrition]]="Yes",1,0)</f>
        <v>0</v>
      </c>
      <c r="O65" t="str">
        <f>IF(TableHR[[#This Row],[PerformanceRating]]&gt;=4,"Yes","No")</f>
        <v>Yes</v>
      </c>
      <c r="P6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0.45</v>
      </c>
      <c r="Q65" t="str">
        <f>IF(TableHR[[#This Row],[AtRiskScore]]&gt;=0.5,"High","Low")</f>
        <v>Low</v>
      </c>
      <c r="R65" t="str">
        <f>IF(TableHR[[#This Row],[TenureYears]]&lt;=2,"0-2 yrs",IF(TableHR[[#This Row],[TenureYears]]&lt;=5,"2-5 yrs",IF(TableHR[[#This Row],[TenureYears]]&lt;=10,"5-10 yrs","10+ yrs")))</f>
        <v>0-2 yrs</v>
      </c>
    </row>
    <row r="66" spans="1:18">
      <c r="A66" s="1" t="s">
        <v>126</v>
      </c>
      <c r="B66" s="1" t="s">
        <v>15</v>
      </c>
      <c r="C66" s="1" t="s">
        <v>39</v>
      </c>
      <c r="D66" s="2">
        <v>57</v>
      </c>
      <c r="E66" s="1" t="s">
        <v>65</v>
      </c>
      <c r="F66" s="1" t="s">
        <v>10</v>
      </c>
      <c r="G66" s="2">
        <v>55682</v>
      </c>
      <c r="H66" s="2">
        <v>8</v>
      </c>
      <c r="I66" s="3">
        <v>3</v>
      </c>
      <c r="J66" t="s">
        <v>11</v>
      </c>
      <c r="K66" t="s">
        <v>8</v>
      </c>
      <c r="L66" t="str">
        <f>IF(TableHR[[#This Row],[Age]]&lt;30,"Under 30",IF(TableHR[[#This Row],[Age]]&lt;40,"30-39",IF(TableHR[[#This Row],[Age]]&lt;50,"40-49","50+")))</f>
        <v>50+</v>
      </c>
      <c r="M66" t="str">
        <f t="shared" si="0"/>
        <v>Mid Career</v>
      </c>
      <c r="N66">
        <f>IF(TableHR[[#This Row],[Attrition]]="Yes",1,0)</f>
        <v>0</v>
      </c>
      <c r="O66" t="str">
        <f>IF(TableHR[[#This Row],[PerformanceRating]]&gt;=4,"Yes","No")</f>
        <v>No</v>
      </c>
      <c r="P6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66" t="str">
        <f>IF(TableHR[[#This Row],[AtRiskScore]]&gt;=0.5,"High","Low")</f>
        <v>Low</v>
      </c>
      <c r="R66" t="str">
        <f>IF(TableHR[[#This Row],[TenureYears]]&lt;=2,"0-2 yrs",IF(TableHR[[#This Row],[TenureYears]]&lt;=5,"2-5 yrs",IF(TableHR[[#This Row],[TenureYears]]&lt;=10,"5-10 yrs","10+ yrs")))</f>
        <v>5-10 yrs</v>
      </c>
    </row>
    <row r="67" spans="1:18">
      <c r="A67" s="1" t="s">
        <v>127</v>
      </c>
      <c r="B67" s="1" t="s">
        <v>15</v>
      </c>
      <c r="C67" s="1" t="s">
        <v>39</v>
      </c>
      <c r="D67" s="2">
        <v>41</v>
      </c>
      <c r="E67" s="1" t="s">
        <v>63</v>
      </c>
      <c r="F67" s="1" t="s">
        <v>13</v>
      </c>
      <c r="G67" s="2">
        <v>122798</v>
      </c>
      <c r="H67" s="2">
        <v>20</v>
      </c>
      <c r="I67" s="3">
        <v>4</v>
      </c>
      <c r="J67" t="s">
        <v>8</v>
      </c>
      <c r="K67" t="s">
        <v>8</v>
      </c>
      <c r="L67" t="str">
        <f>IF(TableHR[[#This Row],[Age]]&lt;30,"Under 30",IF(TableHR[[#This Row],[Age]]&lt;40,"30-39",IF(TableHR[[#This Row],[Age]]&lt;50,"40-49","50+")))</f>
        <v>40-49</v>
      </c>
      <c r="M67" t="str">
        <f t="shared" ref="M67:M130" si="1">IF(H67&lt;=1,"New Hire",IF(H67&lt;=4,"Early Career",IF(H67&lt;=9,"Mid Career",IF(H67&lt;=14,"Experienced","Veteran"))))</f>
        <v>Veteran</v>
      </c>
      <c r="N67">
        <f>IF(TableHR[[#This Row],[Attrition]]="Yes",1,0)</f>
        <v>0</v>
      </c>
      <c r="O67" t="str">
        <f>IF(TableHR[[#This Row],[PerformanceRating]]&gt;=4,"Yes","No")</f>
        <v>Yes</v>
      </c>
      <c r="P6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67" t="str">
        <f>IF(TableHR[[#This Row],[AtRiskScore]]&gt;=0.5,"High","Low")</f>
        <v>Low</v>
      </c>
      <c r="R67" t="str">
        <f>IF(TableHR[[#This Row],[TenureYears]]&lt;=2,"0-2 yrs",IF(TableHR[[#This Row],[TenureYears]]&lt;=5,"2-5 yrs",IF(TableHR[[#This Row],[TenureYears]]&lt;=10,"5-10 yrs","10+ yrs")))</f>
        <v>10+ yrs</v>
      </c>
    </row>
    <row r="68" spans="1:18">
      <c r="A68" s="1" t="s">
        <v>128</v>
      </c>
      <c r="B68" s="1" t="s">
        <v>9</v>
      </c>
      <c r="C68" s="1" t="s">
        <v>40</v>
      </c>
      <c r="D68" s="2">
        <v>25</v>
      </c>
      <c r="E68" s="1" t="s">
        <v>71</v>
      </c>
      <c r="F68" s="1" t="s">
        <v>10</v>
      </c>
      <c r="G68" s="2">
        <v>121894</v>
      </c>
      <c r="H68" s="2">
        <v>23</v>
      </c>
      <c r="I68" s="3">
        <v>4</v>
      </c>
      <c r="J68" t="s">
        <v>8</v>
      </c>
      <c r="K68" t="s">
        <v>8</v>
      </c>
      <c r="L68" t="str">
        <f>IF(TableHR[[#This Row],[Age]]&lt;30,"Under 30",IF(TableHR[[#This Row],[Age]]&lt;40,"30-39",IF(TableHR[[#This Row],[Age]]&lt;50,"40-49","50+")))</f>
        <v>Under 30</v>
      </c>
      <c r="M68" t="str">
        <f t="shared" si="1"/>
        <v>Veteran</v>
      </c>
      <c r="N68">
        <f>IF(TableHR[[#This Row],[Attrition]]="Yes",1,0)</f>
        <v>0</v>
      </c>
      <c r="O68" t="str">
        <f>IF(TableHR[[#This Row],[PerformanceRating]]&gt;=4,"Yes","No")</f>
        <v>Yes</v>
      </c>
      <c r="P6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68" t="str">
        <f>IF(TableHR[[#This Row],[AtRiskScore]]&gt;=0.5,"High","Low")</f>
        <v>Low</v>
      </c>
      <c r="R68" t="str">
        <f>IF(TableHR[[#This Row],[TenureYears]]&lt;=2,"0-2 yrs",IF(TableHR[[#This Row],[TenureYears]]&lt;=5,"2-5 yrs",IF(TableHR[[#This Row],[TenureYears]]&lt;=10,"5-10 yrs","10+ yrs")))</f>
        <v>10+ yrs</v>
      </c>
    </row>
    <row r="69" spans="1:18">
      <c r="A69" s="1" t="s">
        <v>129</v>
      </c>
      <c r="B69" s="1" t="s">
        <v>9</v>
      </c>
      <c r="C69" s="1" t="s">
        <v>40</v>
      </c>
      <c r="D69" s="2">
        <v>28</v>
      </c>
      <c r="E69" s="1" t="s">
        <v>65</v>
      </c>
      <c r="F69" s="1" t="s">
        <v>16</v>
      </c>
      <c r="G69" s="2">
        <v>149302</v>
      </c>
      <c r="H69" s="2">
        <v>33</v>
      </c>
      <c r="I69" s="3">
        <v>4</v>
      </c>
      <c r="J69" t="s">
        <v>11</v>
      </c>
      <c r="K69" t="s">
        <v>8</v>
      </c>
      <c r="L69" t="str">
        <f>IF(TableHR[[#This Row],[Age]]&lt;30,"Under 30",IF(TableHR[[#This Row],[Age]]&lt;40,"30-39",IF(TableHR[[#This Row],[Age]]&lt;50,"40-49","50+")))</f>
        <v>Under 30</v>
      </c>
      <c r="M69" t="str">
        <f t="shared" si="1"/>
        <v>Veteran</v>
      </c>
      <c r="N69">
        <f>IF(TableHR[[#This Row],[Attrition]]="Yes",1,0)</f>
        <v>0</v>
      </c>
      <c r="O69" t="str">
        <f>IF(TableHR[[#This Row],[PerformanceRating]]&gt;=4,"Yes","No")</f>
        <v>Yes</v>
      </c>
      <c r="P6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69" t="str">
        <f>IF(TableHR[[#This Row],[AtRiskScore]]&gt;=0.5,"High","Low")</f>
        <v>Low</v>
      </c>
      <c r="R69" t="str">
        <f>IF(TableHR[[#This Row],[TenureYears]]&lt;=2,"0-2 yrs",IF(TableHR[[#This Row],[TenureYears]]&lt;=5,"2-5 yrs",IF(TableHR[[#This Row],[TenureYears]]&lt;=10,"5-10 yrs","10+ yrs")))</f>
        <v>10+ yrs</v>
      </c>
    </row>
    <row r="70" spans="1:18">
      <c r="A70" s="1" t="s">
        <v>130</v>
      </c>
      <c r="B70" s="1" t="s">
        <v>9</v>
      </c>
      <c r="C70" s="1" t="s">
        <v>40</v>
      </c>
      <c r="D70" s="2">
        <v>22</v>
      </c>
      <c r="E70" s="1" t="s">
        <v>59</v>
      </c>
      <c r="F70" s="1" t="s">
        <v>16</v>
      </c>
      <c r="G70" s="2">
        <v>39289</v>
      </c>
      <c r="H70" s="2">
        <v>21</v>
      </c>
      <c r="I70" s="3">
        <v>2</v>
      </c>
      <c r="J70" t="s">
        <v>11</v>
      </c>
      <c r="K70" t="s">
        <v>8</v>
      </c>
      <c r="L70" t="str">
        <f>IF(TableHR[[#This Row],[Age]]&lt;30,"Under 30",IF(TableHR[[#This Row],[Age]]&lt;40,"30-39",IF(TableHR[[#This Row],[Age]]&lt;50,"40-49","50+")))</f>
        <v>Under 30</v>
      </c>
      <c r="M70" t="str">
        <f t="shared" si="1"/>
        <v>Veteran</v>
      </c>
      <c r="N70">
        <f>IF(TableHR[[#This Row],[Attrition]]="Yes",1,0)</f>
        <v>0</v>
      </c>
      <c r="O70" t="str">
        <f>IF(TableHR[[#This Row],[PerformanceRating]]&gt;=4,"Yes","No")</f>
        <v>No</v>
      </c>
      <c r="P7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0.65</v>
      </c>
      <c r="Q70" t="str">
        <f>IF(TableHR[[#This Row],[AtRiskScore]]&gt;=0.5,"High","Low")</f>
        <v>High</v>
      </c>
      <c r="R70" t="str">
        <f>IF(TableHR[[#This Row],[TenureYears]]&lt;=2,"0-2 yrs",IF(TableHR[[#This Row],[TenureYears]]&lt;=5,"2-5 yrs",IF(TableHR[[#This Row],[TenureYears]]&lt;=10,"5-10 yrs","10+ yrs")))</f>
        <v>10+ yrs</v>
      </c>
    </row>
    <row r="71" spans="1:18">
      <c r="A71" s="1" t="s">
        <v>131</v>
      </c>
      <c r="B71" s="1" t="s">
        <v>19</v>
      </c>
      <c r="C71" s="1" t="s">
        <v>40</v>
      </c>
      <c r="D71" s="2">
        <v>34</v>
      </c>
      <c r="E71" s="1" t="s">
        <v>63</v>
      </c>
      <c r="F71" s="1" t="s">
        <v>22</v>
      </c>
      <c r="G71" s="2">
        <v>140359</v>
      </c>
      <c r="H71" s="2">
        <v>2</v>
      </c>
      <c r="I71" s="3">
        <v>4</v>
      </c>
      <c r="J71" t="s">
        <v>8</v>
      </c>
      <c r="K71" t="s">
        <v>8</v>
      </c>
      <c r="L71" t="str">
        <f>IF(TableHR[[#This Row],[Age]]&lt;30,"Under 30",IF(TableHR[[#This Row],[Age]]&lt;40,"30-39",IF(TableHR[[#This Row],[Age]]&lt;50,"40-49","50+")))</f>
        <v>30-39</v>
      </c>
      <c r="M71" t="str">
        <f t="shared" si="1"/>
        <v>Early Career</v>
      </c>
      <c r="N71">
        <f>IF(TableHR[[#This Row],[Attrition]]="Yes",1,0)</f>
        <v>0</v>
      </c>
      <c r="O71" t="str">
        <f>IF(TableHR[[#This Row],[PerformanceRating]]&gt;=4,"Yes","No")</f>
        <v>Yes</v>
      </c>
      <c r="P7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71" t="str">
        <f>IF(TableHR[[#This Row],[AtRiskScore]]&gt;=0.5,"High","Low")</f>
        <v>Low</v>
      </c>
      <c r="R71" t="str">
        <f>IF(TableHR[[#This Row],[TenureYears]]&lt;=2,"0-2 yrs",IF(TableHR[[#This Row],[TenureYears]]&lt;=5,"2-5 yrs",IF(TableHR[[#This Row],[TenureYears]]&lt;=10,"5-10 yrs","10+ yrs")))</f>
        <v>0-2 yrs</v>
      </c>
    </row>
    <row r="72" spans="1:18">
      <c r="A72" s="1" t="s">
        <v>132</v>
      </c>
      <c r="B72" s="1" t="s">
        <v>9</v>
      </c>
      <c r="C72" s="1" t="s">
        <v>39</v>
      </c>
      <c r="D72" s="2">
        <v>43</v>
      </c>
      <c r="E72" s="1" t="s">
        <v>63</v>
      </c>
      <c r="F72" s="1" t="s">
        <v>20</v>
      </c>
      <c r="G72" s="2">
        <v>32927</v>
      </c>
      <c r="H72" s="2">
        <v>11</v>
      </c>
      <c r="I72" s="3">
        <v>3</v>
      </c>
      <c r="J72" t="s">
        <v>8</v>
      </c>
      <c r="K72" t="s">
        <v>8</v>
      </c>
      <c r="L72" t="str">
        <f>IF(TableHR[[#This Row],[Age]]&lt;30,"Under 30",IF(TableHR[[#This Row],[Age]]&lt;40,"30-39",IF(TableHR[[#This Row],[Age]]&lt;50,"40-49","50+")))</f>
        <v>40-49</v>
      </c>
      <c r="M72" t="str">
        <f t="shared" si="1"/>
        <v>Experienced</v>
      </c>
      <c r="N72">
        <f>IF(TableHR[[#This Row],[Attrition]]="Yes",1,0)</f>
        <v>0</v>
      </c>
      <c r="O72" t="str">
        <f>IF(TableHR[[#This Row],[PerformanceRating]]&gt;=4,"Yes","No")</f>
        <v>No</v>
      </c>
      <c r="P7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72" t="str">
        <f>IF(TableHR[[#This Row],[AtRiskScore]]&gt;=0.5,"High","Low")</f>
        <v>Low</v>
      </c>
      <c r="R72" t="str">
        <f>IF(TableHR[[#This Row],[TenureYears]]&lt;=2,"0-2 yrs",IF(TableHR[[#This Row],[TenureYears]]&lt;=5,"2-5 yrs",IF(TableHR[[#This Row],[TenureYears]]&lt;=10,"5-10 yrs","10+ yrs")))</f>
        <v>10+ yrs</v>
      </c>
    </row>
    <row r="73" spans="1:18">
      <c r="A73" s="1" t="s">
        <v>133</v>
      </c>
      <c r="B73" s="1" t="s">
        <v>17</v>
      </c>
      <c r="C73" s="1" t="s">
        <v>40</v>
      </c>
      <c r="D73" s="2">
        <v>42</v>
      </c>
      <c r="E73" s="1" t="s">
        <v>59</v>
      </c>
      <c r="F73" s="1" t="s">
        <v>20</v>
      </c>
      <c r="G73" s="2">
        <v>73330</v>
      </c>
      <c r="H73" s="2">
        <v>27</v>
      </c>
      <c r="I73" s="3">
        <v>5</v>
      </c>
      <c r="J73" t="s">
        <v>8</v>
      </c>
      <c r="K73" t="s">
        <v>8</v>
      </c>
      <c r="L73" t="str">
        <f>IF(TableHR[[#This Row],[Age]]&lt;30,"Under 30",IF(TableHR[[#This Row],[Age]]&lt;40,"30-39",IF(TableHR[[#This Row],[Age]]&lt;50,"40-49","50+")))</f>
        <v>40-49</v>
      </c>
      <c r="M73" t="str">
        <f t="shared" si="1"/>
        <v>Veteran</v>
      </c>
      <c r="N73">
        <f>IF(TableHR[[#This Row],[Attrition]]="Yes",1,0)</f>
        <v>0</v>
      </c>
      <c r="O73" t="str">
        <f>IF(TableHR[[#This Row],[PerformanceRating]]&gt;=4,"Yes","No")</f>
        <v>Yes</v>
      </c>
      <c r="P7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73" t="str">
        <f>IF(TableHR[[#This Row],[AtRiskScore]]&gt;=0.5,"High","Low")</f>
        <v>Low</v>
      </c>
      <c r="R73" t="str">
        <f>IF(TableHR[[#This Row],[TenureYears]]&lt;=2,"0-2 yrs",IF(TableHR[[#This Row],[TenureYears]]&lt;=5,"2-5 yrs",IF(TableHR[[#This Row],[TenureYears]]&lt;=10,"5-10 yrs","10+ yrs")))</f>
        <v>10+ yrs</v>
      </c>
    </row>
    <row r="74" spans="1:18">
      <c r="A74" s="1" t="s">
        <v>134</v>
      </c>
      <c r="B74" s="1" t="s">
        <v>21</v>
      </c>
      <c r="C74" s="1" t="s">
        <v>39</v>
      </c>
      <c r="D74" s="2">
        <v>43</v>
      </c>
      <c r="E74" s="1" t="s">
        <v>63</v>
      </c>
      <c r="F74" s="1" t="s">
        <v>20</v>
      </c>
      <c r="G74" s="2">
        <v>91707</v>
      </c>
      <c r="H74" s="2">
        <v>29</v>
      </c>
      <c r="I74" s="3">
        <v>3</v>
      </c>
      <c r="J74" t="s">
        <v>8</v>
      </c>
      <c r="K74" t="s">
        <v>8</v>
      </c>
      <c r="L74" t="str">
        <f>IF(TableHR[[#This Row],[Age]]&lt;30,"Under 30",IF(TableHR[[#This Row],[Age]]&lt;40,"30-39",IF(TableHR[[#This Row],[Age]]&lt;50,"40-49","50+")))</f>
        <v>40-49</v>
      </c>
      <c r="M74" t="str">
        <f t="shared" si="1"/>
        <v>Veteran</v>
      </c>
      <c r="N74">
        <f>IF(TableHR[[#This Row],[Attrition]]="Yes",1,0)</f>
        <v>0</v>
      </c>
      <c r="O74" t="str">
        <f>IF(TableHR[[#This Row],[PerformanceRating]]&gt;=4,"Yes","No")</f>
        <v>No</v>
      </c>
      <c r="P7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74" t="str">
        <f>IF(TableHR[[#This Row],[AtRiskScore]]&gt;=0.5,"High","Low")</f>
        <v>Low</v>
      </c>
      <c r="R74" t="str">
        <f>IF(TableHR[[#This Row],[TenureYears]]&lt;=2,"0-2 yrs",IF(TableHR[[#This Row],[TenureYears]]&lt;=5,"2-5 yrs",IF(TableHR[[#This Row],[TenureYears]]&lt;=10,"5-10 yrs","10+ yrs")))</f>
        <v>10+ yrs</v>
      </c>
    </row>
    <row r="75" spans="1:18">
      <c r="A75" s="1" t="s">
        <v>135</v>
      </c>
      <c r="B75" s="1" t="s">
        <v>12</v>
      </c>
      <c r="C75" s="1" t="s">
        <v>40</v>
      </c>
      <c r="D75" s="2">
        <v>49</v>
      </c>
      <c r="E75" s="1" t="s">
        <v>71</v>
      </c>
      <c r="F75" s="1" t="s">
        <v>22</v>
      </c>
      <c r="G75" s="2">
        <v>145279</v>
      </c>
      <c r="H75" s="2">
        <v>25</v>
      </c>
      <c r="I75" s="3">
        <v>3</v>
      </c>
      <c r="J75" t="s">
        <v>8</v>
      </c>
      <c r="K75" t="s">
        <v>8</v>
      </c>
      <c r="L75" t="str">
        <f>IF(TableHR[[#This Row],[Age]]&lt;30,"Under 30",IF(TableHR[[#This Row],[Age]]&lt;40,"30-39",IF(TableHR[[#This Row],[Age]]&lt;50,"40-49","50+")))</f>
        <v>40-49</v>
      </c>
      <c r="M75" t="str">
        <f t="shared" si="1"/>
        <v>Veteran</v>
      </c>
      <c r="N75">
        <f>IF(TableHR[[#This Row],[Attrition]]="Yes",1,0)</f>
        <v>0</v>
      </c>
      <c r="O75" t="str">
        <f>IF(TableHR[[#This Row],[PerformanceRating]]&gt;=4,"Yes","No")</f>
        <v>No</v>
      </c>
      <c r="P7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75" t="str">
        <f>IF(TableHR[[#This Row],[AtRiskScore]]&gt;=0.5,"High","Low")</f>
        <v>Low</v>
      </c>
      <c r="R75" t="str">
        <f>IF(TableHR[[#This Row],[TenureYears]]&lt;=2,"0-2 yrs",IF(TableHR[[#This Row],[TenureYears]]&lt;=5,"2-5 yrs",IF(TableHR[[#This Row],[TenureYears]]&lt;=10,"5-10 yrs","10+ yrs")))</f>
        <v>10+ yrs</v>
      </c>
    </row>
    <row r="76" spans="1:18">
      <c r="A76" s="1" t="s">
        <v>136</v>
      </c>
      <c r="B76" s="1" t="s">
        <v>15</v>
      </c>
      <c r="C76" s="1" t="s">
        <v>39</v>
      </c>
      <c r="D76" s="2">
        <v>30</v>
      </c>
      <c r="E76" s="1" t="s">
        <v>63</v>
      </c>
      <c r="F76" s="1" t="s">
        <v>16</v>
      </c>
      <c r="G76" s="2">
        <v>102454</v>
      </c>
      <c r="H76" s="2">
        <v>20</v>
      </c>
      <c r="I76" s="3">
        <v>4</v>
      </c>
      <c r="J76" t="s">
        <v>11</v>
      </c>
      <c r="K76" t="s">
        <v>8</v>
      </c>
      <c r="L76" t="str">
        <f>IF(TableHR[[#This Row],[Age]]&lt;30,"Under 30",IF(TableHR[[#This Row],[Age]]&lt;40,"30-39",IF(TableHR[[#This Row],[Age]]&lt;50,"40-49","50+")))</f>
        <v>30-39</v>
      </c>
      <c r="M76" t="str">
        <f t="shared" si="1"/>
        <v>Veteran</v>
      </c>
      <c r="N76">
        <f>IF(TableHR[[#This Row],[Attrition]]="Yes",1,0)</f>
        <v>0</v>
      </c>
      <c r="O76" t="str">
        <f>IF(TableHR[[#This Row],[PerformanceRating]]&gt;=4,"Yes","No")</f>
        <v>Yes</v>
      </c>
      <c r="P7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76" t="str">
        <f>IF(TableHR[[#This Row],[AtRiskScore]]&gt;=0.5,"High","Low")</f>
        <v>Low</v>
      </c>
      <c r="R76" t="str">
        <f>IF(TableHR[[#This Row],[TenureYears]]&lt;=2,"0-2 yrs",IF(TableHR[[#This Row],[TenureYears]]&lt;=5,"2-5 yrs",IF(TableHR[[#This Row],[TenureYears]]&lt;=10,"5-10 yrs","10+ yrs")))</f>
        <v>10+ yrs</v>
      </c>
    </row>
    <row r="77" spans="1:18">
      <c r="A77" s="1" t="s">
        <v>137</v>
      </c>
      <c r="B77" s="1" t="s">
        <v>17</v>
      </c>
      <c r="C77" s="1" t="s">
        <v>39</v>
      </c>
      <c r="D77" s="2">
        <v>47</v>
      </c>
      <c r="E77" s="1" t="s">
        <v>59</v>
      </c>
      <c r="F77" s="1" t="s">
        <v>10</v>
      </c>
      <c r="G77" s="2">
        <v>132439</v>
      </c>
      <c r="H77" s="2">
        <v>27</v>
      </c>
      <c r="I77" s="3">
        <v>3</v>
      </c>
      <c r="J77" t="s">
        <v>8</v>
      </c>
      <c r="K77" t="s">
        <v>8</v>
      </c>
      <c r="L77" t="str">
        <f>IF(TableHR[[#This Row],[Age]]&lt;30,"Under 30",IF(TableHR[[#This Row],[Age]]&lt;40,"30-39",IF(TableHR[[#This Row],[Age]]&lt;50,"40-49","50+")))</f>
        <v>40-49</v>
      </c>
      <c r="M77" t="str">
        <f t="shared" si="1"/>
        <v>Veteran</v>
      </c>
      <c r="N77">
        <f>IF(TableHR[[#This Row],[Attrition]]="Yes",1,0)</f>
        <v>0</v>
      </c>
      <c r="O77" t="str">
        <f>IF(TableHR[[#This Row],[PerformanceRating]]&gt;=4,"Yes","No")</f>
        <v>No</v>
      </c>
      <c r="P7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77" t="str">
        <f>IF(TableHR[[#This Row],[AtRiskScore]]&gt;=0.5,"High","Low")</f>
        <v>Low</v>
      </c>
      <c r="R77" t="str">
        <f>IF(TableHR[[#This Row],[TenureYears]]&lt;=2,"0-2 yrs",IF(TableHR[[#This Row],[TenureYears]]&lt;=5,"2-5 yrs",IF(TableHR[[#This Row],[TenureYears]]&lt;=10,"5-10 yrs","10+ yrs")))</f>
        <v>10+ yrs</v>
      </c>
    </row>
    <row r="78" spans="1:18">
      <c r="A78" s="1" t="s">
        <v>138</v>
      </c>
      <c r="B78" s="1" t="s">
        <v>12</v>
      </c>
      <c r="C78" s="1" t="s">
        <v>40</v>
      </c>
      <c r="D78" s="2">
        <v>30</v>
      </c>
      <c r="E78" s="1" t="s">
        <v>65</v>
      </c>
      <c r="F78" s="1" t="s">
        <v>22</v>
      </c>
      <c r="G78" s="2">
        <v>129646</v>
      </c>
      <c r="H78" s="2">
        <v>25</v>
      </c>
      <c r="I78" s="3">
        <v>4</v>
      </c>
      <c r="J78" t="s">
        <v>8</v>
      </c>
      <c r="K78" t="s">
        <v>8</v>
      </c>
      <c r="L78" t="str">
        <f>IF(TableHR[[#This Row],[Age]]&lt;30,"Under 30",IF(TableHR[[#This Row],[Age]]&lt;40,"30-39",IF(TableHR[[#This Row],[Age]]&lt;50,"40-49","50+")))</f>
        <v>30-39</v>
      </c>
      <c r="M78" t="str">
        <f t="shared" si="1"/>
        <v>Veteran</v>
      </c>
      <c r="N78">
        <f>IF(TableHR[[#This Row],[Attrition]]="Yes",1,0)</f>
        <v>0</v>
      </c>
      <c r="O78" t="str">
        <f>IF(TableHR[[#This Row],[PerformanceRating]]&gt;=4,"Yes","No")</f>
        <v>Yes</v>
      </c>
      <c r="P7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78" t="str">
        <f>IF(TableHR[[#This Row],[AtRiskScore]]&gt;=0.5,"High","Low")</f>
        <v>Low</v>
      </c>
      <c r="R78" t="str">
        <f>IF(TableHR[[#This Row],[TenureYears]]&lt;=2,"0-2 yrs",IF(TableHR[[#This Row],[TenureYears]]&lt;=5,"2-5 yrs",IF(TableHR[[#This Row],[TenureYears]]&lt;=10,"5-10 yrs","10+ yrs")))</f>
        <v>10+ yrs</v>
      </c>
    </row>
    <row r="79" spans="1:18">
      <c r="A79" s="1" t="s">
        <v>139</v>
      </c>
      <c r="B79" s="1" t="s">
        <v>17</v>
      </c>
      <c r="C79" s="1" t="s">
        <v>40</v>
      </c>
      <c r="D79" s="2">
        <v>36</v>
      </c>
      <c r="E79" s="1" t="s">
        <v>71</v>
      </c>
      <c r="F79" s="1" t="s">
        <v>22</v>
      </c>
      <c r="G79" s="2">
        <v>90428</v>
      </c>
      <c r="H79" s="2">
        <v>32</v>
      </c>
      <c r="I79" s="3">
        <v>4</v>
      </c>
      <c r="J79" t="s">
        <v>11</v>
      </c>
      <c r="K79" t="s">
        <v>8</v>
      </c>
      <c r="L79" t="str">
        <f>IF(TableHR[[#This Row],[Age]]&lt;30,"Under 30",IF(TableHR[[#This Row],[Age]]&lt;40,"30-39",IF(TableHR[[#This Row],[Age]]&lt;50,"40-49","50+")))</f>
        <v>30-39</v>
      </c>
      <c r="M79" t="str">
        <f t="shared" si="1"/>
        <v>Veteran</v>
      </c>
      <c r="N79">
        <f>IF(TableHR[[#This Row],[Attrition]]="Yes",1,0)</f>
        <v>0</v>
      </c>
      <c r="O79" t="str">
        <f>IF(TableHR[[#This Row],[PerformanceRating]]&gt;=4,"Yes","No")</f>
        <v>Yes</v>
      </c>
      <c r="P7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79" t="str">
        <f>IF(TableHR[[#This Row],[AtRiskScore]]&gt;=0.5,"High","Low")</f>
        <v>Low</v>
      </c>
      <c r="R79" t="str">
        <f>IF(TableHR[[#This Row],[TenureYears]]&lt;=2,"0-2 yrs",IF(TableHR[[#This Row],[TenureYears]]&lt;=5,"2-5 yrs",IF(TableHR[[#This Row],[TenureYears]]&lt;=10,"5-10 yrs","10+ yrs")))</f>
        <v>10+ yrs</v>
      </c>
    </row>
    <row r="80" spans="1:18">
      <c r="A80" s="1" t="s">
        <v>140</v>
      </c>
      <c r="B80" s="1" t="s">
        <v>17</v>
      </c>
      <c r="C80" s="1" t="s">
        <v>40</v>
      </c>
      <c r="D80" s="2">
        <v>31</v>
      </c>
      <c r="E80" s="1" t="s">
        <v>71</v>
      </c>
      <c r="F80" s="1" t="s">
        <v>10</v>
      </c>
      <c r="G80" s="2">
        <v>75601</v>
      </c>
      <c r="H80" s="2">
        <v>20</v>
      </c>
      <c r="I80" s="3">
        <v>5</v>
      </c>
      <c r="J80" t="s">
        <v>8</v>
      </c>
      <c r="K80" t="s">
        <v>8</v>
      </c>
      <c r="L80" t="str">
        <f>IF(TableHR[[#This Row],[Age]]&lt;30,"Under 30",IF(TableHR[[#This Row],[Age]]&lt;40,"30-39",IF(TableHR[[#This Row],[Age]]&lt;50,"40-49","50+")))</f>
        <v>30-39</v>
      </c>
      <c r="M80" t="str">
        <f t="shared" si="1"/>
        <v>Veteran</v>
      </c>
      <c r="N80">
        <f>IF(TableHR[[#This Row],[Attrition]]="Yes",1,0)</f>
        <v>0</v>
      </c>
      <c r="O80" t="str">
        <f>IF(TableHR[[#This Row],[PerformanceRating]]&gt;=4,"Yes","No")</f>
        <v>Yes</v>
      </c>
      <c r="P8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80" t="str">
        <f>IF(TableHR[[#This Row],[AtRiskScore]]&gt;=0.5,"High","Low")</f>
        <v>Low</v>
      </c>
      <c r="R80" t="str">
        <f>IF(TableHR[[#This Row],[TenureYears]]&lt;=2,"0-2 yrs",IF(TableHR[[#This Row],[TenureYears]]&lt;=5,"2-5 yrs",IF(TableHR[[#This Row],[TenureYears]]&lt;=10,"5-10 yrs","10+ yrs")))</f>
        <v>10+ yrs</v>
      </c>
    </row>
    <row r="81" spans="1:18">
      <c r="A81" s="1" t="s">
        <v>141</v>
      </c>
      <c r="B81" s="1" t="s">
        <v>15</v>
      </c>
      <c r="C81" s="1" t="s">
        <v>40</v>
      </c>
      <c r="D81" s="2">
        <v>45</v>
      </c>
      <c r="E81" s="1" t="s">
        <v>59</v>
      </c>
      <c r="F81" s="1" t="s">
        <v>20</v>
      </c>
      <c r="G81" s="2">
        <v>102465</v>
      </c>
      <c r="H81" s="2">
        <v>34</v>
      </c>
      <c r="I81" s="3">
        <v>4</v>
      </c>
      <c r="J81" t="s">
        <v>11</v>
      </c>
      <c r="K81" t="s">
        <v>8</v>
      </c>
      <c r="L81" t="str">
        <f>IF(TableHR[[#This Row],[Age]]&lt;30,"Under 30",IF(TableHR[[#This Row],[Age]]&lt;40,"30-39",IF(TableHR[[#This Row],[Age]]&lt;50,"40-49","50+")))</f>
        <v>40-49</v>
      </c>
      <c r="M81" t="str">
        <f t="shared" si="1"/>
        <v>Veteran</v>
      </c>
      <c r="N81">
        <f>IF(TableHR[[#This Row],[Attrition]]="Yes",1,0)</f>
        <v>0</v>
      </c>
      <c r="O81" t="str">
        <f>IF(TableHR[[#This Row],[PerformanceRating]]&gt;=4,"Yes","No")</f>
        <v>Yes</v>
      </c>
      <c r="P8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81" t="str">
        <f>IF(TableHR[[#This Row],[AtRiskScore]]&gt;=0.5,"High","Low")</f>
        <v>Low</v>
      </c>
      <c r="R81" t="str">
        <f>IF(TableHR[[#This Row],[TenureYears]]&lt;=2,"0-2 yrs",IF(TableHR[[#This Row],[TenureYears]]&lt;=5,"2-5 yrs",IF(TableHR[[#This Row],[TenureYears]]&lt;=10,"5-10 yrs","10+ yrs")))</f>
        <v>10+ yrs</v>
      </c>
    </row>
    <row r="82" spans="1:18">
      <c r="A82" s="1" t="s">
        <v>142</v>
      </c>
      <c r="B82" s="1" t="s">
        <v>21</v>
      </c>
      <c r="C82" s="1" t="s">
        <v>40</v>
      </c>
      <c r="D82" s="2">
        <v>29</v>
      </c>
      <c r="E82" s="1" t="s">
        <v>71</v>
      </c>
      <c r="F82" s="1" t="s">
        <v>13</v>
      </c>
      <c r="G82" s="2">
        <v>27539</v>
      </c>
      <c r="H82" s="2">
        <v>33</v>
      </c>
      <c r="I82" s="3">
        <v>3</v>
      </c>
      <c r="J82" t="s">
        <v>8</v>
      </c>
      <c r="K82" t="s">
        <v>8</v>
      </c>
      <c r="L82" t="str">
        <f>IF(TableHR[[#This Row],[Age]]&lt;30,"Under 30",IF(TableHR[[#This Row],[Age]]&lt;40,"30-39",IF(TableHR[[#This Row],[Age]]&lt;50,"40-49","50+")))</f>
        <v>Under 30</v>
      </c>
      <c r="M82" t="str">
        <f t="shared" si="1"/>
        <v>Veteran</v>
      </c>
      <c r="N82">
        <f>IF(TableHR[[#This Row],[Attrition]]="Yes",1,0)</f>
        <v>0</v>
      </c>
      <c r="O82" t="str">
        <f>IF(TableHR[[#This Row],[PerformanceRating]]&gt;=4,"Yes","No")</f>
        <v>No</v>
      </c>
      <c r="P8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82" t="str">
        <f>IF(TableHR[[#This Row],[AtRiskScore]]&gt;=0.5,"High","Low")</f>
        <v>Low</v>
      </c>
      <c r="R82" t="str">
        <f>IF(TableHR[[#This Row],[TenureYears]]&lt;=2,"0-2 yrs",IF(TableHR[[#This Row],[TenureYears]]&lt;=5,"2-5 yrs",IF(TableHR[[#This Row],[TenureYears]]&lt;=10,"5-10 yrs","10+ yrs")))</f>
        <v>10+ yrs</v>
      </c>
    </row>
    <row r="83" spans="1:18">
      <c r="A83" s="1" t="s">
        <v>143</v>
      </c>
      <c r="B83" s="1" t="s">
        <v>9</v>
      </c>
      <c r="C83" s="1" t="s">
        <v>40</v>
      </c>
      <c r="D83" s="2">
        <v>45</v>
      </c>
      <c r="E83" s="1" t="s">
        <v>59</v>
      </c>
      <c r="F83" s="1" t="s">
        <v>10</v>
      </c>
      <c r="G83" s="2">
        <v>127263</v>
      </c>
      <c r="H83" s="2">
        <v>17</v>
      </c>
      <c r="I83" s="3">
        <v>2</v>
      </c>
      <c r="J83" t="s">
        <v>8</v>
      </c>
      <c r="K83" t="s">
        <v>11</v>
      </c>
      <c r="L83" t="str">
        <f>IF(TableHR[[#This Row],[Age]]&lt;30,"Under 30",IF(TableHR[[#This Row],[Age]]&lt;40,"30-39",IF(TableHR[[#This Row],[Age]]&lt;50,"40-49","50+")))</f>
        <v>40-49</v>
      </c>
      <c r="M83" t="str">
        <f t="shared" si="1"/>
        <v>Veteran</v>
      </c>
      <c r="N83">
        <f>IF(TableHR[[#This Row],[Attrition]]="Yes",1,0)</f>
        <v>1</v>
      </c>
      <c r="O83" t="str">
        <f>IF(TableHR[[#This Row],[PerformanceRating]]&gt;=4,"Yes","No")</f>
        <v>No</v>
      </c>
      <c r="P8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83" t="str">
        <f>IF(TableHR[[#This Row],[AtRiskScore]]&gt;=0.5,"High","Low")</f>
        <v>Low</v>
      </c>
      <c r="R83" t="str">
        <f>IF(TableHR[[#This Row],[TenureYears]]&lt;=2,"0-2 yrs",IF(TableHR[[#This Row],[TenureYears]]&lt;=5,"2-5 yrs",IF(TableHR[[#This Row],[TenureYears]]&lt;=10,"5-10 yrs","10+ yrs")))</f>
        <v>10+ yrs</v>
      </c>
    </row>
    <row r="84" spans="1:18">
      <c r="A84" s="1" t="s">
        <v>144</v>
      </c>
      <c r="B84" s="1" t="s">
        <v>19</v>
      </c>
      <c r="C84" s="1" t="s">
        <v>40</v>
      </c>
      <c r="D84" s="2">
        <v>37</v>
      </c>
      <c r="E84" s="1" t="s">
        <v>59</v>
      </c>
      <c r="F84" s="1" t="s">
        <v>16</v>
      </c>
      <c r="G84" s="2">
        <v>136487</v>
      </c>
      <c r="H84" s="2">
        <v>10</v>
      </c>
      <c r="I84" s="3">
        <v>2</v>
      </c>
      <c r="J84" t="s">
        <v>8</v>
      </c>
      <c r="K84" t="s">
        <v>8</v>
      </c>
      <c r="L84" t="str">
        <f>IF(TableHR[[#This Row],[Age]]&lt;30,"Under 30",IF(TableHR[[#This Row],[Age]]&lt;40,"30-39",IF(TableHR[[#This Row],[Age]]&lt;50,"40-49","50+")))</f>
        <v>30-39</v>
      </c>
      <c r="M84" t="str">
        <f t="shared" si="1"/>
        <v>Experienced</v>
      </c>
      <c r="N84">
        <f>IF(TableHR[[#This Row],[Attrition]]="Yes",1,0)</f>
        <v>0</v>
      </c>
      <c r="O84" t="str">
        <f>IF(TableHR[[#This Row],[PerformanceRating]]&gt;=4,"Yes","No")</f>
        <v>No</v>
      </c>
      <c r="P8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84" t="str">
        <f>IF(TableHR[[#This Row],[AtRiskScore]]&gt;=0.5,"High","Low")</f>
        <v>Low</v>
      </c>
      <c r="R84" t="str">
        <f>IF(TableHR[[#This Row],[TenureYears]]&lt;=2,"0-2 yrs",IF(TableHR[[#This Row],[TenureYears]]&lt;=5,"2-5 yrs",IF(TableHR[[#This Row],[TenureYears]]&lt;=10,"5-10 yrs","10+ yrs")))</f>
        <v>5-10 yrs</v>
      </c>
    </row>
    <row r="85" spans="1:18">
      <c r="A85" s="1" t="s">
        <v>145</v>
      </c>
      <c r="B85" s="1" t="s">
        <v>21</v>
      </c>
      <c r="C85" s="1" t="s">
        <v>39</v>
      </c>
      <c r="D85" s="2">
        <v>47</v>
      </c>
      <c r="E85" s="1" t="s">
        <v>63</v>
      </c>
      <c r="F85" s="1" t="s">
        <v>18</v>
      </c>
      <c r="G85" s="2">
        <v>47669</v>
      </c>
      <c r="H85" s="2">
        <v>22</v>
      </c>
      <c r="I85" s="3">
        <v>3</v>
      </c>
      <c r="J85" t="s">
        <v>8</v>
      </c>
      <c r="K85" t="s">
        <v>8</v>
      </c>
      <c r="L85" t="str">
        <f>IF(TableHR[[#This Row],[Age]]&lt;30,"Under 30",IF(TableHR[[#This Row],[Age]]&lt;40,"30-39",IF(TableHR[[#This Row],[Age]]&lt;50,"40-49","50+")))</f>
        <v>40-49</v>
      </c>
      <c r="M85" t="str">
        <f t="shared" si="1"/>
        <v>Veteran</v>
      </c>
      <c r="N85">
        <f>IF(TableHR[[#This Row],[Attrition]]="Yes",1,0)</f>
        <v>0</v>
      </c>
      <c r="O85" t="str">
        <f>IF(TableHR[[#This Row],[PerformanceRating]]&gt;=4,"Yes","No")</f>
        <v>No</v>
      </c>
      <c r="P8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85" t="str">
        <f>IF(TableHR[[#This Row],[AtRiskScore]]&gt;=0.5,"High","Low")</f>
        <v>Low</v>
      </c>
      <c r="R85" t="str">
        <f>IF(TableHR[[#This Row],[TenureYears]]&lt;=2,"0-2 yrs",IF(TableHR[[#This Row],[TenureYears]]&lt;=5,"2-5 yrs",IF(TableHR[[#This Row],[TenureYears]]&lt;=10,"5-10 yrs","10+ yrs")))</f>
        <v>10+ yrs</v>
      </c>
    </row>
    <row r="86" spans="1:18">
      <c r="A86" s="1" t="s">
        <v>146</v>
      </c>
      <c r="B86" s="1" t="s">
        <v>19</v>
      </c>
      <c r="C86" s="1" t="s">
        <v>39</v>
      </c>
      <c r="D86" s="2">
        <v>48</v>
      </c>
      <c r="E86" s="1" t="s">
        <v>71</v>
      </c>
      <c r="F86" s="1" t="s">
        <v>18</v>
      </c>
      <c r="G86" s="2">
        <v>95968</v>
      </c>
      <c r="H86" s="2">
        <v>21</v>
      </c>
      <c r="I86" s="3">
        <v>3</v>
      </c>
      <c r="J86" t="s">
        <v>8</v>
      </c>
      <c r="K86" t="s">
        <v>8</v>
      </c>
      <c r="L86" t="str">
        <f>IF(TableHR[[#This Row],[Age]]&lt;30,"Under 30",IF(TableHR[[#This Row],[Age]]&lt;40,"30-39",IF(TableHR[[#This Row],[Age]]&lt;50,"40-49","50+")))</f>
        <v>40-49</v>
      </c>
      <c r="M86" t="str">
        <f t="shared" si="1"/>
        <v>Veteran</v>
      </c>
      <c r="N86">
        <f>IF(TableHR[[#This Row],[Attrition]]="Yes",1,0)</f>
        <v>0</v>
      </c>
      <c r="O86" t="str">
        <f>IF(TableHR[[#This Row],[PerformanceRating]]&gt;=4,"Yes","No")</f>
        <v>No</v>
      </c>
      <c r="P8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86" t="str">
        <f>IF(TableHR[[#This Row],[AtRiskScore]]&gt;=0.5,"High","Low")</f>
        <v>Low</v>
      </c>
      <c r="R86" t="str">
        <f>IF(TableHR[[#This Row],[TenureYears]]&lt;=2,"0-2 yrs",IF(TableHR[[#This Row],[TenureYears]]&lt;=5,"2-5 yrs",IF(TableHR[[#This Row],[TenureYears]]&lt;=10,"5-10 yrs","10+ yrs")))</f>
        <v>10+ yrs</v>
      </c>
    </row>
    <row r="87" spans="1:18">
      <c r="A87" s="1" t="s">
        <v>147</v>
      </c>
      <c r="B87" s="1" t="s">
        <v>15</v>
      </c>
      <c r="C87" s="1" t="s">
        <v>39</v>
      </c>
      <c r="D87" s="2">
        <v>58</v>
      </c>
      <c r="E87" s="1" t="s">
        <v>59</v>
      </c>
      <c r="F87" s="1" t="s">
        <v>22</v>
      </c>
      <c r="G87" s="2">
        <v>45644</v>
      </c>
      <c r="H87" s="2">
        <v>16</v>
      </c>
      <c r="I87" s="3">
        <v>4</v>
      </c>
      <c r="J87" t="s">
        <v>11</v>
      </c>
      <c r="K87" t="s">
        <v>8</v>
      </c>
      <c r="L87" t="str">
        <f>IF(TableHR[[#This Row],[Age]]&lt;30,"Under 30",IF(TableHR[[#This Row],[Age]]&lt;40,"30-39",IF(TableHR[[#This Row],[Age]]&lt;50,"40-49","50+")))</f>
        <v>50+</v>
      </c>
      <c r="M87" t="str">
        <f t="shared" si="1"/>
        <v>Veteran</v>
      </c>
      <c r="N87">
        <f>IF(TableHR[[#This Row],[Attrition]]="Yes",1,0)</f>
        <v>0</v>
      </c>
      <c r="O87" t="str">
        <f>IF(TableHR[[#This Row],[PerformanceRating]]&gt;=4,"Yes","No")</f>
        <v>Yes</v>
      </c>
      <c r="P8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87" t="str">
        <f>IF(TableHR[[#This Row],[AtRiskScore]]&gt;=0.5,"High","Low")</f>
        <v>Low</v>
      </c>
      <c r="R87" t="str">
        <f>IF(TableHR[[#This Row],[TenureYears]]&lt;=2,"0-2 yrs",IF(TableHR[[#This Row],[TenureYears]]&lt;=5,"2-5 yrs",IF(TableHR[[#This Row],[TenureYears]]&lt;=10,"5-10 yrs","10+ yrs")))</f>
        <v>10+ yrs</v>
      </c>
    </row>
    <row r="88" spans="1:18">
      <c r="A88" s="1" t="s">
        <v>148</v>
      </c>
      <c r="B88" s="1" t="s">
        <v>15</v>
      </c>
      <c r="C88" s="1" t="s">
        <v>40</v>
      </c>
      <c r="D88" s="2">
        <v>25</v>
      </c>
      <c r="E88" s="1" t="s">
        <v>63</v>
      </c>
      <c r="F88" s="1" t="s">
        <v>18</v>
      </c>
      <c r="G88" s="2">
        <v>43745</v>
      </c>
      <c r="H88" s="2">
        <v>4</v>
      </c>
      <c r="I88" s="3">
        <v>4</v>
      </c>
      <c r="J88" t="s">
        <v>11</v>
      </c>
      <c r="K88" t="s">
        <v>8</v>
      </c>
      <c r="L88" t="str">
        <f>IF(TableHR[[#This Row],[Age]]&lt;30,"Under 30",IF(TableHR[[#This Row],[Age]]&lt;40,"30-39",IF(TableHR[[#This Row],[Age]]&lt;50,"40-49","50+")))</f>
        <v>Under 30</v>
      </c>
      <c r="M88" t="str">
        <f t="shared" si="1"/>
        <v>Early Career</v>
      </c>
      <c r="N88">
        <f>IF(TableHR[[#This Row],[Attrition]]="Yes",1,0)</f>
        <v>0</v>
      </c>
      <c r="O88" t="str">
        <f>IF(TableHR[[#This Row],[PerformanceRating]]&gt;=4,"Yes","No")</f>
        <v>Yes</v>
      </c>
      <c r="P8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88" t="str">
        <f>IF(TableHR[[#This Row],[AtRiskScore]]&gt;=0.5,"High","Low")</f>
        <v>Low</v>
      </c>
      <c r="R88" t="str">
        <f>IF(TableHR[[#This Row],[TenureYears]]&lt;=2,"0-2 yrs",IF(TableHR[[#This Row],[TenureYears]]&lt;=5,"2-5 yrs",IF(TableHR[[#This Row],[TenureYears]]&lt;=10,"5-10 yrs","10+ yrs")))</f>
        <v>2-5 yrs</v>
      </c>
    </row>
    <row r="89" spans="1:18">
      <c r="A89" s="1" t="s">
        <v>149</v>
      </c>
      <c r="B89" s="1" t="s">
        <v>15</v>
      </c>
      <c r="C89" s="1" t="s">
        <v>39</v>
      </c>
      <c r="D89" s="2">
        <v>45</v>
      </c>
      <c r="E89" s="1" t="s">
        <v>59</v>
      </c>
      <c r="F89" s="1" t="s">
        <v>13</v>
      </c>
      <c r="G89" s="2">
        <v>145852</v>
      </c>
      <c r="H89" s="2">
        <v>10</v>
      </c>
      <c r="I89" s="3">
        <v>3</v>
      </c>
      <c r="J89" t="s">
        <v>8</v>
      </c>
      <c r="K89" t="s">
        <v>8</v>
      </c>
      <c r="L89" t="str">
        <f>IF(TableHR[[#This Row],[Age]]&lt;30,"Under 30",IF(TableHR[[#This Row],[Age]]&lt;40,"30-39",IF(TableHR[[#This Row],[Age]]&lt;50,"40-49","50+")))</f>
        <v>40-49</v>
      </c>
      <c r="M89" t="str">
        <f t="shared" si="1"/>
        <v>Experienced</v>
      </c>
      <c r="N89">
        <f>IF(TableHR[[#This Row],[Attrition]]="Yes",1,0)</f>
        <v>0</v>
      </c>
      <c r="O89" t="str">
        <f>IF(TableHR[[#This Row],[PerformanceRating]]&gt;=4,"Yes","No")</f>
        <v>No</v>
      </c>
      <c r="P8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89" t="str">
        <f>IF(TableHR[[#This Row],[AtRiskScore]]&gt;=0.5,"High","Low")</f>
        <v>Low</v>
      </c>
      <c r="R89" t="str">
        <f>IF(TableHR[[#This Row],[TenureYears]]&lt;=2,"0-2 yrs",IF(TableHR[[#This Row],[TenureYears]]&lt;=5,"2-5 yrs",IF(TableHR[[#This Row],[TenureYears]]&lt;=10,"5-10 yrs","10+ yrs")))</f>
        <v>5-10 yrs</v>
      </c>
    </row>
    <row r="90" spans="1:18">
      <c r="A90" s="1" t="s">
        <v>150</v>
      </c>
      <c r="B90" s="1" t="s">
        <v>12</v>
      </c>
      <c r="C90" s="1" t="s">
        <v>40</v>
      </c>
      <c r="D90" s="2">
        <v>40</v>
      </c>
      <c r="E90" s="1" t="s">
        <v>59</v>
      </c>
      <c r="F90" s="1" t="s">
        <v>20</v>
      </c>
      <c r="G90" s="2">
        <v>53228</v>
      </c>
      <c r="H90" s="2">
        <v>29</v>
      </c>
      <c r="I90" s="3">
        <v>4</v>
      </c>
      <c r="J90" t="s">
        <v>8</v>
      </c>
      <c r="K90" t="s">
        <v>11</v>
      </c>
      <c r="L90" t="str">
        <f>IF(TableHR[[#This Row],[Age]]&lt;30,"Under 30",IF(TableHR[[#This Row],[Age]]&lt;40,"30-39",IF(TableHR[[#This Row],[Age]]&lt;50,"40-49","50+")))</f>
        <v>40-49</v>
      </c>
      <c r="M90" t="str">
        <f t="shared" si="1"/>
        <v>Veteran</v>
      </c>
      <c r="N90">
        <f>IF(TableHR[[#This Row],[Attrition]]="Yes",1,0)</f>
        <v>1</v>
      </c>
      <c r="O90" t="str">
        <f>IF(TableHR[[#This Row],[PerformanceRating]]&gt;=4,"Yes","No")</f>
        <v>Yes</v>
      </c>
      <c r="P9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90" t="str">
        <f>IF(TableHR[[#This Row],[AtRiskScore]]&gt;=0.5,"High","Low")</f>
        <v>Low</v>
      </c>
      <c r="R90" t="str">
        <f>IF(TableHR[[#This Row],[TenureYears]]&lt;=2,"0-2 yrs",IF(TableHR[[#This Row],[TenureYears]]&lt;=5,"2-5 yrs",IF(TableHR[[#This Row],[TenureYears]]&lt;=10,"5-10 yrs","10+ yrs")))</f>
        <v>10+ yrs</v>
      </c>
    </row>
    <row r="91" spans="1:18">
      <c r="A91" s="1" t="s">
        <v>151</v>
      </c>
      <c r="B91" s="1" t="s">
        <v>19</v>
      </c>
      <c r="C91" s="1" t="s">
        <v>40</v>
      </c>
      <c r="D91" s="2">
        <v>57</v>
      </c>
      <c r="E91" s="1" t="s">
        <v>71</v>
      </c>
      <c r="F91" s="1" t="s">
        <v>16</v>
      </c>
      <c r="G91" s="2">
        <v>143358</v>
      </c>
      <c r="H91" s="2">
        <v>14</v>
      </c>
      <c r="I91" s="3">
        <v>5</v>
      </c>
      <c r="J91" t="s">
        <v>11</v>
      </c>
      <c r="K91" t="s">
        <v>8</v>
      </c>
      <c r="L91" t="str">
        <f>IF(TableHR[[#This Row],[Age]]&lt;30,"Under 30",IF(TableHR[[#This Row],[Age]]&lt;40,"30-39",IF(TableHR[[#This Row],[Age]]&lt;50,"40-49","50+")))</f>
        <v>50+</v>
      </c>
      <c r="M91" t="str">
        <f t="shared" si="1"/>
        <v>Experienced</v>
      </c>
      <c r="N91">
        <f>IF(TableHR[[#This Row],[Attrition]]="Yes",1,0)</f>
        <v>0</v>
      </c>
      <c r="O91" t="str">
        <f>IF(TableHR[[#This Row],[PerformanceRating]]&gt;=4,"Yes","No")</f>
        <v>Yes</v>
      </c>
      <c r="P9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91" t="str">
        <f>IF(TableHR[[#This Row],[AtRiskScore]]&gt;=0.5,"High","Low")</f>
        <v>Low</v>
      </c>
      <c r="R91" t="str">
        <f>IF(TableHR[[#This Row],[TenureYears]]&lt;=2,"0-2 yrs",IF(TableHR[[#This Row],[TenureYears]]&lt;=5,"2-5 yrs",IF(TableHR[[#This Row],[TenureYears]]&lt;=10,"5-10 yrs","10+ yrs")))</f>
        <v>10+ yrs</v>
      </c>
    </row>
    <row r="92" spans="1:18">
      <c r="A92" s="1" t="s">
        <v>152</v>
      </c>
      <c r="B92" s="1" t="s">
        <v>21</v>
      </c>
      <c r="C92" s="1" t="s">
        <v>39</v>
      </c>
      <c r="D92" s="2">
        <v>31</v>
      </c>
      <c r="E92" s="1" t="s">
        <v>71</v>
      </c>
      <c r="F92" s="1" t="s">
        <v>13</v>
      </c>
      <c r="G92" s="2">
        <v>59521</v>
      </c>
      <c r="H92" s="2">
        <v>26</v>
      </c>
      <c r="I92" s="3">
        <v>4</v>
      </c>
      <c r="J92" t="s">
        <v>8</v>
      </c>
      <c r="K92" t="s">
        <v>8</v>
      </c>
      <c r="L92" t="str">
        <f>IF(TableHR[[#This Row],[Age]]&lt;30,"Under 30",IF(TableHR[[#This Row],[Age]]&lt;40,"30-39",IF(TableHR[[#This Row],[Age]]&lt;50,"40-49","50+")))</f>
        <v>30-39</v>
      </c>
      <c r="M92" t="str">
        <f t="shared" si="1"/>
        <v>Veteran</v>
      </c>
      <c r="N92">
        <f>IF(TableHR[[#This Row],[Attrition]]="Yes",1,0)</f>
        <v>0</v>
      </c>
      <c r="O92" t="str">
        <f>IF(TableHR[[#This Row],[PerformanceRating]]&gt;=4,"Yes","No")</f>
        <v>Yes</v>
      </c>
      <c r="P9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92" t="str">
        <f>IF(TableHR[[#This Row],[AtRiskScore]]&gt;=0.5,"High","Low")</f>
        <v>Low</v>
      </c>
      <c r="R92" t="str">
        <f>IF(TableHR[[#This Row],[TenureYears]]&lt;=2,"0-2 yrs",IF(TableHR[[#This Row],[TenureYears]]&lt;=5,"2-5 yrs",IF(TableHR[[#This Row],[TenureYears]]&lt;=10,"5-10 yrs","10+ yrs")))</f>
        <v>10+ yrs</v>
      </c>
    </row>
    <row r="93" spans="1:18">
      <c r="A93" s="1" t="s">
        <v>153</v>
      </c>
      <c r="B93" s="1" t="s">
        <v>21</v>
      </c>
      <c r="C93" s="1" t="s">
        <v>40</v>
      </c>
      <c r="D93" s="2">
        <v>46</v>
      </c>
      <c r="E93" s="1" t="s">
        <v>71</v>
      </c>
      <c r="F93" s="1" t="s">
        <v>16</v>
      </c>
      <c r="G93" s="2">
        <v>147788</v>
      </c>
      <c r="H93" s="2">
        <v>34</v>
      </c>
      <c r="I93" s="3">
        <v>4</v>
      </c>
      <c r="J93" t="s">
        <v>11</v>
      </c>
      <c r="K93" t="s">
        <v>8</v>
      </c>
      <c r="L93" t="str">
        <f>IF(TableHR[[#This Row],[Age]]&lt;30,"Under 30",IF(TableHR[[#This Row],[Age]]&lt;40,"30-39",IF(TableHR[[#This Row],[Age]]&lt;50,"40-49","50+")))</f>
        <v>40-49</v>
      </c>
      <c r="M93" t="str">
        <f t="shared" si="1"/>
        <v>Veteran</v>
      </c>
      <c r="N93">
        <f>IF(TableHR[[#This Row],[Attrition]]="Yes",1,0)</f>
        <v>0</v>
      </c>
      <c r="O93" t="str">
        <f>IF(TableHR[[#This Row],[PerformanceRating]]&gt;=4,"Yes","No")</f>
        <v>Yes</v>
      </c>
      <c r="P9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93" t="str">
        <f>IF(TableHR[[#This Row],[AtRiskScore]]&gt;=0.5,"High","Low")</f>
        <v>Low</v>
      </c>
      <c r="R93" t="str">
        <f>IF(TableHR[[#This Row],[TenureYears]]&lt;=2,"0-2 yrs",IF(TableHR[[#This Row],[TenureYears]]&lt;=5,"2-5 yrs",IF(TableHR[[#This Row],[TenureYears]]&lt;=10,"5-10 yrs","10+ yrs")))</f>
        <v>10+ yrs</v>
      </c>
    </row>
    <row r="94" spans="1:18">
      <c r="A94" s="1" t="s">
        <v>154</v>
      </c>
      <c r="B94" s="1" t="s">
        <v>17</v>
      </c>
      <c r="C94" s="1" t="s">
        <v>39</v>
      </c>
      <c r="D94" s="2">
        <v>39</v>
      </c>
      <c r="E94" s="1" t="s">
        <v>63</v>
      </c>
      <c r="F94" s="1" t="s">
        <v>16</v>
      </c>
      <c r="G94" s="2">
        <v>122239</v>
      </c>
      <c r="H94" s="2">
        <v>32</v>
      </c>
      <c r="I94" s="3">
        <v>3</v>
      </c>
      <c r="J94" t="s">
        <v>8</v>
      </c>
      <c r="K94" t="s">
        <v>8</v>
      </c>
      <c r="L94" t="str">
        <f>IF(TableHR[[#This Row],[Age]]&lt;30,"Under 30",IF(TableHR[[#This Row],[Age]]&lt;40,"30-39",IF(TableHR[[#This Row],[Age]]&lt;50,"40-49","50+")))</f>
        <v>30-39</v>
      </c>
      <c r="M94" t="str">
        <f t="shared" si="1"/>
        <v>Veteran</v>
      </c>
      <c r="N94">
        <f>IF(TableHR[[#This Row],[Attrition]]="Yes",1,0)</f>
        <v>0</v>
      </c>
      <c r="O94" t="str">
        <f>IF(TableHR[[#This Row],[PerformanceRating]]&gt;=4,"Yes","No")</f>
        <v>No</v>
      </c>
      <c r="P9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94" t="str">
        <f>IF(TableHR[[#This Row],[AtRiskScore]]&gt;=0.5,"High","Low")</f>
        <v>Low</v>
      </c>
      <c r="R94" t="str">
        <f>IF(TableHR[[#This Row],[TenureYears]]&lt;=2,"0-2 yrs",IF(TableHR[[#This Row],[TenureYears]]&lt;=5,"2-5 yrs",IF(TableHR[[#This Row],[TenureYears]]&lt;=10,"5-10 yrs","10+ yrs")))</f>
        <v>10+ yrs</v>
      </c>
    </row>
    <row r="95" spans="1:18">
      <c r="A95" s="1" t="s">
        <v>155</v>
      </c>
      <c r="B95" s="1" t="s">
        <v>17</v>
      </c>
      <c r="C95" s="1" t="s">
        <v>39</v>
      </c>
      <c r="D95" s="2">
        <v>40</v>
      </c>
      <c r="E95" s="1" t="s">
        <v>59</v>
      </c>
      <c r="F95" s="1" t="s">
        <v>20</v>
      </c>
      <c r="G95" s="2">
        <v>51928</v>
      </c>
      <c r="H95" s="2">
        <v>19</v>
      </c>
      <c r="I95" s="3">
        <v>3</v>
      </c>
      <c r="J95" t="s">
        <v>11</v>
      </c>
      <c r="K95" t="s">
        <v>8</v>
      </c>
      <c r="L95" t="str">
        <f>IF(TableHR[[#This Row],[Age]]&lt;30,"Under 30",IF(TableHR[[#This Row],[Age]]&lt;40,"30-39",IF(TableHR[[#This Row],[Age]]&lt;50,"40-49","50+")))</f>
        <v>40-49</v>
      </c>
      <c r="M95" t="str">
        <f t="shared" si="1"/>
        <v>Veteran</v>
      </c>
      <c r="N95">
        <f>IF(TableHR[[#This Row],[Attrition]]="Yes",1,0)</f>
        <v>0</v>
      </c>
      <c r="O95" t="str">
        <f>IF(TableHR[[#This Row],[PerformanceRating]]&gt;=4,"Yes","No")</f>
        <v>No</v>
      </c>
      <c r="P9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95" t="str">
        <f>IF(TableHR[[#This Row],[AtRiskScore]]&gt;=0.5,"High","Low")</f>
        <v>Low</v>
      </c>
      <c r="R95" t="str">
        <f>IF(TableHR[[#This Row],[TenureYears]]&lt;=2,"0-2 yrs",IF(TableHR[[#This Row],[TenureYears]]&lt;=5,"2-5 yrs",IF(TableHR[[#This Row],[TenureYears]]&lt;=10,"5-10 yrs","10+ yrs")))</f>
        <v>10+ yrs</v>
      </c>
    </row>
    <row r="96" spans="1:18">
      <c r="A96" s="1" t="s">
        <v>156</v>
      </c>
      <c r="B96" s="1" t="s">
        <v>17</v>
      </c>
      <c r="C96" s="1" t="s">
        <v>40</v>
      </c>
      <c r="D96" s="2">
        <v>57</v>
      </c>
      <c r="E96" s="1" t="s">
        <v>59</v>
      </c>
      <c r="F96" s="1" t="s">
        <v>22</v>
      </c>
      <c r="G96" s="2">
        <v>43322</v>
      </c>
      <c r="H96" s="2">
        <v>15</v>
      </c>
      <c r="I96" s="3">
        <v>2</v>
      </c>
      <c r="J96" t="s">
        <v>8</v>
      </c>
      <c r="K96" t="s">
        <v>11</v>
      </c>
      <c r="L96" t="str">
        <f>IF(TableHR[[#This Row],[Age]]&lt;30,"Under 30",IF(TableHR[[#This Row],[Age]]&lt;40,"30-39",IF(TableHR[[#This Row],[Age]]&lt;50,"40-49","50+")))</f>
        <v>50+</v>
      </c>
      <c r="M96" t="str">
        <f t="shared" si="1"/>
        <v>Veteran</v>
      </c>
      <c r="N96">
        <f>IF(TableHR[[#This Row],[Attrition]]="Yes",1,0)</f>
        <v>1</v>
      </c>
      <c r="O96" t="str">
        <f>IF(TableHR[[#This Row],[PerformanceRating]]&gt;=4,"Yes","No")</f>
        <v>No</v>
      </c>
      <c r="P9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96" t="str">
        <f>IF(TableHR[[#This Row],[AtRiskScore]]&gt;=0.5,"High","Low")</f>
        <v>Low</v>
      </c>
      <c r="R96" t="str">
        <f>IF(TableHR[[#This Row],[TenureYears]]&lt;=2,"0-2 yrs",IF(TableHR[[#This Row],[TenureYears]]&lt;=5,"2-5 yrs",IF(TableHR[[#This Row],[TenureYears]]&lt;=10,"5-10 yrs","10+ yrs")))</f>
        <v>10+ yrs</v>
      </c>
    </row>
    <row r="97" spans="1:18">
      <c r="A97" s="1" t="s">
        <v>157</v>
      </c>
      <c r="B97" s="1" t="s">
        <v>15</v>
      </c>
      <c r="C97" s="1" t="s">
        <v>40</v>
      </c>
      <c r="D97" s="2">
        <v>31</v>
      </c>
      <c r="E97" s="1" t="s">
        <v>63</v>
      </c>
      <c r="F97" s="1" t="s">
        <v>18</v>
      </c>
      <c r="G97" s="2">
        <v>82714</v>
      </c>
      <c r="H97" s="2">
        <v>33</v>
      </c>
      <c r="I97" s="3">
        <v>3</v>
      </c>
      <c r="J97" t="s">
        <v>8</v>
      </c>
      <c r="K97" t="s">
        <v>8</v>
      </c>
      <c r="L97" t="str">
        <f>IF(TableHR[[#This Row],[Age]]&lt;30,"Under 30",IF(TableHR[[#This Row],[Age]]&lt;40,"30-39",IF(TableHR[[#This Row],[Age]]&lt;50,"40-49","50+")))</f>
        <v>30-39</v>
      </c>
      <c r="M97" t="str">
        <f t="shared" si="1"/>
        <v>Veteran</v>
      </c>
      <c r="N97">
        <f>IF(TableHR[[#This Row],[Attrition]]="Yes",1,0)</f>
        <v>0</v>
      </c>
      <c r="O97" t="str">
        <f>IF(TableHR[[#This Row],[PerformanceRating]]&gt;=4,"Yes","No")</f>
        <v>No</v>
      </c>
      <c r="P9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97" t="str">
        <f>IF(TableHR[[#This Row],[AtRiskScore]]&gt;=0.5,"High","Low")</f>
        <v>Low</v>
      </c>
      <c r="R97" t="str">
        <f>IF(TableHR[[#This Row],[TenureYears]]&lt;=2,"0-2 yrs",IF(TableHR[[#This Row],[TenureYears]]&lt;=5,"2-5 yrs",IF(TableHR[[#This Row],[TenureYears]]&lt;=10,"5-10 yrs","10+ yrs")))</f>
        <v>10+ yrs</v>
      </c>
    </row>
    <row r="98" spans="1:18">
      <c r="A98" s="1" t="s">
        <v>158</v>
      </c>
      <c r="B98" s="1" t="s">
        <v>21</v>
      </c>
      <c r="C98" s="1" t="s">
        <v>40</v>
      </c>
      <c r="D98" s="2">
        <v>54</v>
      </c>
      <c r="E98" s="1" t="s">
        <v>59</v>
      </c>
      <c r="F98" s="1" t="s">
        <v>20</v>
      </c>
      <c r="G98" s="2">
        <v>112896</v>
      </c>
      <c r="H98" s="2">
        <v>1</v>
      </c>
      <c r="I98" s="3">
        <v>5</v>
      </c>
      <c r="J98" t="s">
        <v>11</v>
      </c>
      <c r="K98" t="s">
        <v>8</v>
      </c>
      <c r="L98" t="str">
        <f>IF(TableHR[[#This Row],[Age]]&lt;30,"Under 30",IF(TableHR[[#This Row],[Age]]&lt;40,"30-39",IF(TableHR[[#This Row],[Age]]&lt;50,"40-49","50+")))</f>
        <v>50+</v>
      </c>
      <c r="M98" t="str">
        <f t="shared" si="1"/>
        <v>New Hire</v>
      </c>
      <c r="N98">
        <f>IF(TableHR[[#This Row],[Attrition]]="Yes",1,0)</f>
        <v>0</v>
      </c>
      <c r="O98" t="str">
        <f>IF(TableHR[[#This Row],[PerformanceRating]]&gt;=4,"Yes","No")</f>
        <v>Yes</v>
      </c>
      <c r="P9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0.45</v>
      </c>
      <c r="Q98" t="str">
        <f>IF(TableHR[[#This Row],[AtRiskScore]]&gt;=0.5,"High","Low")</f>
        <v>Low</v>
      </c>
      <c r="R98" t="str">
        <f>IF(TableHR[[#This Row],[TenureYears]]&lt;=2,"0-2 yrs",IF(TableHR[[#This Row],[TenureYears]]&lt;=5,"2-5 yrs",IF(TableHR[[#This Row],[TenureYears]]&lt;=10,"5-10 yrs","10+ yrs")))</f>
        <v>0-2 yrs</v>
      </c>
    </row>
    <row r="99" spans="1:18">
      <c r="A99" s="1" t="s">
        <v>159</v>
      </c>
      <c r="B99" s="1" t="s">
        <v>19</v>
      </c>
      <c r="C99" s="1" t="s">
        <v>39</v>
      </c>
      <c r="D99" s="2">
        <v>26</v>
      </c>
      <c r="E99" s="1" t="s">
        <v>71</v>
      </c>
      <c r="F99" s="1" t="s">
        <v>13</v>
      </c>
      <c r="G99" s="2">
        <v>87292</v>
      </c>
      <c r="H99" s="2">
        <v>34</v>
      </c>
      <c r="I99" s="3">
        <v>4</v>
      </c>
      <c r="J99" t="s">
        <v>8</v>
      </c>
      <c r="K99" t="s">
        <v>8</v>
      </c>
      <c r="L99" t="str">
        <f>IF(TableHR[[#This Row],[Age]]&lt;30,"Under 30",IF(TableHR[[#This Row],[Age]]&lt;40,"30-39",IF(TableHR[[#This Row],[Age]]&lt;50,"40-49","50+")))</f>
        <v>Under 30</v>
      </c>
      <c r="M99" t="str">
        <f t="shared" si="1"/>
        <v>Veteran</v>
      </c>
      <c r="N99">
        <f>IF(TableHR[[#This Row],[Attrition]]="Yes",1,0)</f>
        <v>0</v>
      </c>
      <c r="O99" t="str">
        <f>IF(TableHR[[#This Row],[PerformanceRating]]&gt;=4,"Yes","No")</f>
        <v>Yes</v>
      </c>
      <c r="P9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99" t="str">
        <f>IF(TableHR[[#This Row],[AtRiskScore]]&gt;=0.5,"High","Low")</f>
        <v>Low</v>
      </c>
      <c r="R99" t="str">
        <f>IF(TableHR[[#This Row],[TenureYears]]&lt;=2,"0-2 yrs",IF(TableHR[[#This Row],[TenureYears]]&lt;=5,"2-5 yrs",IF(TableHR[[#This Row],[TenureYears]]&lt;=10,"5-10 yrs","10+ yrs")))</f>
        <v>10+ yrs</v>
      </c>
    </row>
    <row r="100" spans="1:18">
      <c r="A100" s="1" t="s">
        <v>160</v>
      </c>
      <c r="B100" s="1" t="s">
        <v>15</v>
      </c>
      <c r="C100" s="1" t="s">
        <v>40</v>
      </c>
      <c r="D100" s="2">
        <v>56</v>
      </c>
      <c r="E100" s="1" t="s">
        <v>63</v>
      </c>
      <c r="F100" s="1" t="s">
        <v>22</v>
      </c>
      <c r="G100" s="2">
        <v>54055</v>
      </c>
      <c r="H100" s="2">
        <v>27</v>
      </c>
      <c r="I100" s="3">
        <v>3</v>
      </c>
      <c r="J100" t="s">
        <v>8</v>
      </c>
      <c r="K100" t="s">
        <v>8</v>
      </c>
      <c r="L100" t="str">
        <f>IF(TableHR[[#This Row],[Age]]&lt;30,"Under 30",IF(TableHR[[#This Row],[Age]]&lt;40,"30-39",IF(TableHR[[#This Row],[Age]]&lt;50,"40-49","50+")))</f>
        <v>50+</v>
      </c>
      <c r="M100" t="str">
        <f t="shared" si="1"/>
        <v>Veteran</v>
      </c>
      <c r="N100">
        <f>IF(TableHR[[#This Row],[Attrition]]="Yes",1,0)</f>
        <v>0</v>
      </c>
      <c r="O100" t="str">
        <f>IF(TableHR[[#This Row],[PerformanceRating]]&gt;=4,"Yes","No")</f>
        <v>No</v>
      </c>
      <c r="P10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00" t="str">
        <f>IF(TableHR[[#This Row],[AtRiskScore]]&gt;=0.5,"High","Low")</f>
        <v>Low</v>
      </c>
      <c r="R100" t="str">
        <f>IF(TableHR[[#This Row],[TenureYears]]&lt;=2,"0-2 yrs",IF(TableHR[[#This Row],[TenureYears]]&lt;=5,"2-5 yrs",IF(TableHR[[#This Row],[TenureYears]]&lt;=10,"5-10 yrs","10+ yrs")))</f>
        <v>10+ yrs</v>
      </c>
    </row>
    <row r="101" spans="1:18">
      <c r="A101" s="1" t="s">
        <v>161</v>
      </c>
      <c r="B101" s="1" t="s">
        <v>12</v>
      </c>
      <c r="C101" s="1" t="s">
        <v>40</v>
      </c>
      <c r="D101" s="2">
        <v>55</v>
      </c>
      <c r="E101" s="1" t="s">
        <v>59</v>
      </c>
      <c r="F101" s="1" t="s">
        <v>13</v>
      </c>
      <c r="G101" s="2">
        <v>67891</v>
      </c>
      <c r="H101" s="2">
        <v>5</v>
      </c>
      <c r="I101" s="3">
        <v>3</v>
      </c>
      <c r="J101" t="s">
        <v>11</v>
      </c>
      <c r="K101" t="s">
        <v>8</v>
      </c>
      <c r="L101" t="str">
        <f>IF(TableHR[[#This Row],[Age]]&lt;30,"Under 30",IF(TableHR[[#This Row],[Age]]&lt;40,"30-39",IF(TableHR[[#This Row],[Age]]&lt;50,"40-49","50+")))</f>
        <v>50+</v>
      </c>
      <c r="M101" t="str">
        <f t="shared" si="1"/>
        <v>Mid Career</v>
      </c>
      <c r="N101">
        <f>IF(TableHR[[#This Row],[Attrition]]="Yes",1,0)</f>
        <v>0</v>
      </c>
      <c r="O101" t="str">
        <f>IF(TableHR[[#This Row],[PerformanceRating]]&gt;=4,"Yes","No")</f>
        <v>No</v>
      </c>
      <c r="P10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01" t="str">
        <f>IF(TableHR[[#This Row],[AtRiskScore]]&gt;=0.5,"High","Low")</f>
        <v>Low</v>
      </c>
      <c r="R101" t="str">
        <f>IF(TableHR[[#This Row],[TenureYears]]&lt;=2,"0-2 yrs",IF(TableHR[[#This Row],[TenureYears]]&lt;=5,"2-5 yrs",IF(TableHR[[#This Row],[TenureYears]]&lt;=10,"5-10 yrs","10+ yrs")))</f>
        <v>2-5 yrs</v>
      </c>
    </row>
    <row r="102" spans="1:18">
      <c r="A102" s="1" t="s">
        <v>162</v>
      </c>
      <c r="B102" s="1" t="s">
        <v>17</v>
      </c>
      <c r="C102" s="1" t="s">
        <v>40</v>
      </c>
      <c r="D102" s="2">
        <v>54</v>
      </c>
      <c r="E102" s="1" t="s">
        <v>59</v>
      </c>
      <c r="F102" s="1" t="s">
        <v>22</v>
      </c>
      <c r="G102" s="2">
        <v>106912</v>
      </c>
      <c r="H102" s="2">
        <v>8</v>
      </c>
      <c r="I102" s="3">
        <v>4</v>
      </c>
      <c r="J102" t="s">
        <v>11</v>
      </c>
      <c r="K102" t="s">
        <v>8</v>
      </c>
      <c r="L102" t="str">
        <f>IF(TableHR[[#This Row],[Age]]&lt;30,"Under 30",IF(TableHR[[#This Row],[Age]]&lt;40,"30-39",IF(TableHR[[#This Row],[Age]]&lt;50,"40-49","50+")))</f>
        <v>50+</v>
      </c>
      <c r="M102" t="str">
        <f t="shared" si="1"/>
        <v>Mid Career</v>
      </c>
      <c r="N102">
        <f>IF(TableHR[[#This Row],[Attrition]]="Yes",1,0)</f>
        <v>0</v>
      </c>
      <c r="O102" t="str">
        <f>IF(TableHR[[#This Row],[PerformanceRating]]&gt;=4,"Yes","No")</f>
        <v>Yes</v>
      </c>
      <c r="P10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02" t="str">
        <f>IF(TableHR[[#This Row],[AtRiskScore]]&gt;=0.5,"High","Low")</f>
        <v>Low</v>
      </c>
      <c r="R102" t="str">
        <f>IF(TableHR[[#This Row],[TenureYears]]&lt;=2,"0-2 yrs",IF(TableHR[[#This Row],[TenureYears]]&lt;=5,"2-5 yrs",IF(TableHR[[#This Row],[TenureYears]]&lt;=10,"5-10 yrs","10+ yrs")))</f>
        <v>5-10 yrs</v>
      </c>
    </row>
    <row r="103" spans="1:18">
      <c r="A103" s="1" t="s">
        <v>163</v>
      </c>
      <c r="B103" s="1" t="s">
        <v>15</v>
      </c>
      <c r="C103" s="1" t="s">
        <v>39</v>
      </c>
      <c r="D103" s="2">
        <v>42</v>
      </c>
      <c r="E103" s="1" t="s">
        <v>63</v>
      </c>
      <c r="F103" s="1" t="s">
        <v>13</v>
      </c>
      <c r="G103" s="2">
        <v>31588</v>
      </c>
      <c r="H103" s="2">
        <v>19</v>
      </c>
      <c r="I103" s="3">
        <v>2</v>
      </c>
      <c r="J103" t="s">
        <v>11</v>
      </c>
      <c r="K103" t="s">
        <v>8</v>
      </c>
      <c r="L103" t="str">
        <f>IF(TableHR[[#This Row],[Age]]&lt;30,"Under 30",IF(TableHR[[#This Row],[Age]]&lt;40,"30-39",IF(TableHR[[#This Row],[Age]]&lt;50,"40-49","50+")))</f>
        <v>40-49</v>
      </c>
      <c r="M103" t="str">
        <f t="shared" si="1"/>
        <v>Veteran</v>
      </c>
      <c r="N103">
        <f>IF(TableHR[[#This Row],[Attrition]]="Yes",1,0)</f>
        <v>0</v>
      </c>
      <c r="O103" t="str">
        <f>IF(TableHR[[#This Row],[PerformanceRating]]&gt;=4,"Yes","No")</f>
        <v>No</v>
      </c>
      <c r="P10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0.65</v>
      </c>
      <c r="Q103" t="str">
        <f>IF(TableHR[[#This Row],[AtRiskScore]]&gt;=0.5,"High","Low")</f>
        <v>High</v>
      </c>
      <c r="R103" t="str">
        <f>IF(TableHR[[#This Row],[TenureYears]]&lt;=2,"0-2 yrs",IF(TableHR[[#This Row],[TenureYears]]&lt;=5,"2-5 yrs",IF(TableHR[[#This Row],[TenureYears]]&lt;=10,"5-10 yrs","10+ yrs")))</f>
        <v>10+ yrs</v>
      </c>
    </row>
    <row r="104" spans="1:18">
      <c r="A104" s="1" t="s">
        <v>164</v>
      </c>
      <c r="B104" s="1" t="s">
        <v>15</v>
      </c>
      <c r="C104" s="1" t="s">
        <v>40</v>
      </c>
      <c r="D104" s="2">
        <v>38</v>
      </c>
      <c r="E104" s="1" t="s">
        <v>59</v>
      </c>
      <c r="F104" s="1" t="s">
        <v>20</v>
      </c>
      <c r="G104" s="2">
        <v>115536</v>
      </c>
      <c r="H104" s="2">
        <v>0</v>
      </c>
      <c r="I104" s="3">
        <v>3</v>
      </c>
      <c r="J104" t="s">
        <v>11</v>
      </c>
      <c r="K104" t="s">
        <v>8</v>
      </c>
      <c r="L104" t="str">
        <f>IF(TableHR[[#This Row],[Age]]&lt;30,"Under 30",IF(TableHR[[#This Row],[Age]]&lt;40,"30-39",IF(TableHR[[#This Row],[Age]]&lt;50,"40-49","50+")))</f>
        <v>30-39</v>
      </c>
      <c r="M104" t="str">
        <f t="shared" si="1"/>
        <v>New Hire</v>
      </c>
      <c r="N104">
        <f>IF(TableHR[[#This Row],[Attrition]]="Yes",1,0)</f>
        <v>0</v>
      </c>
      <c r="O104" t="str">
        <f>IF(TableHR[[#This Row],[PerformanceRating]]&gt;=4,"Yes","No")</f>
        <v>No</v>
      </c>
      <c r="P10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</v>
      </c>
      <c r="Q104" t="str">
        <f>IF(TableHR[[#This Row],[AtRiskScore]]&gt;=0.5,"High","Low")</f>
        <v>High</v>
      </c>
      <c r="R104" t="str">
        <f>IF(TableHR[[#This Row],[TenureYears]]&lt;=2,"0-2 yrs",IF(TableHR[[#This Row],[TenureYears]]&lt;=5,"2-5 yrs",IF(TableHR[[#This Row],[TenureYears]]&lt;=10,"5-10 yrs","10+ yrs")))</f>
        <v>0-2 yrs</v>
      </c>
    </row>
    <row r="105" spans="1:18">
      <c r="A105" s="1" t="s">
        <v>165</v>
      </c>
      <c r="B105" s="1" t="s">
        <v>12</v>
      </c>
      <c r="C105" s="1" t="s">
        <v>40</v>
      </c>
      <c r="D105" s="2">
        <v>43</v>
      </c>
      <c r="E105" s="1" t="s">
        <v>65</v>
      </c>
      <c r="F105" s="1" t="s">
        <v>22</v>
      </c>
      <c r="G105" s="2">
        <v>31304</v>
      </c>
      <c r="H105" s="2">
        <v>7</v>
      </c>
      <c r="I105" s="3">
        <v>5</v>
      </c>
      <c r="J105" t="s">
        <v>8</v>
      </c>
      <c r="K105" t="s">
        <v>8</v>
      </c>
      <c r="L105" t="str">
        <f>IF(TableHR[[#This Row],[Age]]&lt;30,"Under 30",IF(TableHR[[#This Row],[Age]]&lt;40,"30-39",IF(TableHR[[#This Row],[Age]]&lt;50,"40-49","50+")))</f>
        <v>40-49</v>
      </c>
      <c r="M105" t="str">
        <f t="shared" si="1"/>
        <v>Mid Career</v>
      </c>
      <c r="N105">
        <f>IF(TableHR[[#This Row],[Attrition]]="Yes",1,0)</f>
        <v>0</v>
      </c>
      <c r="O105" t="str">
        <f>IF(TableHR[[#This Row],[PerformanceRating]]&gt;=4,"Yes","No")</f>
        <v>Yes</v>
      </c>
      <c r="P10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05" t="str">
        <f>IF(TableHR[[#This Row],[AtRiskScore]]&gt;=0.5,"High","Low")</f>
        <v>Low</v>
      </c>
      <c r="R105" t="str">
        <f>IF(TableHR[[#This Row],[TenureYears]]&lt;=2,"0-2 yrs",IF(TableHR[[#This Row],[TenureYears]]&lt;=5,"2-5 yrs",IF(TableHR[[#This Row],[TenureYears]]&lt;=10,"5-10 yrs","10+ yrs")))</f>
        <v>5-10 yrs</v>
      </c>
    </row>
    <row r="106" spans="1:18">
      <c r="A106" s="1" t="s">
        <v>166</v>
      </c>
      <c r="B106" s="1" t="s">
        <v>9</v>
      </c>
      <c r="C106" s="1" t="s">
        <v>39</v>
      </c>
      <c r="D106" s="2">
        <v>58</v>
      </c>
      <c r="E106" s="1" t="s">
        <v>71</v>
      </c>
      <c r="F106" s="1" t="s">
        <v>22</v>
      </c>
      <c r="G106" s="2">
        <v>32345</v>
      </c>
      <c r="H106" s="2">
        <v>22</v>
      </c>
      <c r="I106" s="3">
        <v>3</v>
      </c>
      <c r="J106" t="s">
        <v>8</v>
      </c>
      <c r="K106" t="s">
        <v>8</v>
      </c>
      <c r="L106" t="str">
        <f>IF(TableHR[[#This Row],[Age]]&lt;30,"Under 30",IF(TableHR[[#This Row],[Age]]&lt;40,"30-39",IF(TableHR[[#This Row],[Age]]&lt;50,"40-49","50+")))</f>
        <v>50+</v>
      </c>
      <c r="M106" t="str">
        <f t="shared" si="1"/>
        <v>Veteran</v>
      </c>
      <c r="N106">
        <f>IF(TableHR[[#This Row],[Attrition]]="Yes",1,0)</f>
        <v>0</v>
      </c>
      <c r="O106" t="str">
        <f>IF(TableHR[[#This Row],[PerformanceRating]]&gt;=4,"Yes","No")</f>
        <v>No</v>
      </c>
      <c r="P10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106" t="str">
        <f>IF(TableHR[[#This Row],[AtRiskScore]]&gt;=0.5,"High","Low")</f>
        <v>Low</v>
      </c>
      <c r="R106" t="str">
        <f>IF(TableHR[[#This Row],[TenureYears]]&lt;=2,"0-2 yrs",IF(TableHR[[#This Row],[TenureYears]]&lt;=5,"2-5 yrs",IF(TableHR[[#This Row],[TenureYears]]&lt;=10,"5-10 yrs","10+ yrs")))</f>
        <v>10+ yrs</v>
      </c>
    </row>
    <row r="107" spans="1:18">
      <c r="A107" s="1" t="s">
        <v>167</v>
      </c>
      <c r="B107" s="1" t="s">
        <v>21</v>
      </c>
      <c r="C107" s="1" t="s">
        <v>39</v>
      </c>
      <c r="D107" s="2">
        <v>36</v>
      </c>
      <c r="E107" s="1" t="s">
        <v>65</v>
      </c>
      <c r="F107" s="1" t="s">
        <v>16</v>
      </c>
      <c r="G107" s="2">
        <v>54300</v>
      </c>
      <c r="H107" s="2">
        <v>2</v>
      </c>
      <c r="I107" s="3">
        <v>2</v>
      </c>
      <c r="J107" t="s">
        <v>8</v>
      </c>
      <c r="K107" t="s">
        <v>11</v>
      </c>
      <c r="L107" t="str">
        <f>IF(TableHR[[#This Row],[Age]]&lt;30,"Under 30",IF(TableHR[[#This Row],[Age]]&lt;40,"30-39",IF(TableHR[[#This Row],[Age]]&lt;50,"40-49","50+")))</f>
        <v>30-39</v>
      </c>
      <c r="M107" t="str">
        <f t="shared" si="1"/>
        <v>Early Career</v>
      </c>
      <c r="N107">
        <f>IF(TableHR[[#This Row],[Attrition]]="Yes",1,0)</f>
        <v>1</v>
      </c>
      <c r="O107" t="str">
        <f>IF(TableHR[[#This Row],[PerformanceRating]]&gt;=4,"Yes","No")</f>
        <v>No</v>
      </c>
      <c r="P10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07" t="str">
        <f>IF(TableHR[[#This Row],[AtRiskScore]]&gt;=0.5,"High","Low")</f>
        <v>Low</v>
      </c>
      <c r="R107" t="str">
        <f>IF(TableHR[[#This Row],[TenureYears]]&lt;=2,"0-2 yrs",IF(TableHR[[#This Row],[TenureYears]]&lt;=5,"2-5 yrs",IF(TableHR[[#This Row],[TenureYears]]&lt;=10,"5-10 yrs","10+ yrs")))</f>
        <v>0-2 yrs</v>
      </c>
    </row>
    <row r="108" spans="1:18">
      <c r="A108" s="1" t="s">
        <v>168</v>
      </c>
      <c r="B108" s="1" t="s">
        <v>19</v>
      </c>
      <c r="C108" s="1" t="s">
        <v>40</v>
      </c>
      <c r="D108" s="2">
        <v>56</v>
      </c>
      <c r="E108" s="1" t="s">
        <v>59</v>
      </c>
      <c r="F108" s="1" t="s">
        <v>16</v>
      </c>
      <c r="G108" s="2">
        <v>49259</v>
      </c>
      <c r="H108" s="2">
        <v>3</v>
      </c>
      <c r="I108" s="3">
        <v>3</v>
      </c>
      <c r="J108" t="s">
        <v>11</v>
      </c>
      <c r="K108" t="s">
        <v>8</v>
      </c>
      <c r="L108" t="str">
        <f>IF(TableHR[[#This Row],[Age]]&lt;30,"Under 30",IF(TableHR[[#This Row],[Age]]&lt;40,"30-39",IF(TableHR[[#This Row],[Age]]&lt;50,"40-49","50+")))</f>
        <v>50+</v>
      </c>
      <c r="M108" t="str">
        <f t="shared" si="1"/>
        <v>Early Career</v>
      </c>
      <c r="N108">
        <f>IF(TableHR[[#This Row],[Attrition]]="Yes",1,0)</f>
        <v>0</v>
      </c>
      <c r="O108" t="str">
        <f>IF(TableHR[[#This Row],[PerformanceRating]]&gt;=4,"Yes","No")</f>
        <v>No</v>
      </c>
      <c r="P10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08" t="str">
        <f>IF(TableHR[[#This Row],[AtRiskScore]]&gt;=0.5,"High","Low")</f>
        <v>Low</v>
      </c>
      <c r="R108" t="str">
        <f>IF(TableHR[[#This Row],[TenureYears]]&lt;=2,"0-2 yrs",IF(TableHR[[#This Row],[TenureYears]]&lt;=5,"2-5 yrs",IF(TableHR[[#This Row],[TenureYears]]&lt;=10,"5-10 yrs","10+ yrs")))</f>
        <v>2-5 yrs</v>
      </c>
    </row>
    <row r="109" spans="1:18">
      <c r="A109" s="1" t="s">
        <v>169</v>
      </c>
      <c r="B109" s="1" t="s">
        <v>9</v>
      </c>
      <c r="C109" s="1" t="s">
        <v>40</v>
      </c>
      <c r="D109" s="2">
        <v>49</v>
      </c>
      <c r="E109" s="1" t="s">
        <v>63</v>
      </c>
      <c r="F109" s="1" t="s">
        <v>10</v>
      </c>
      <c r="G109" s="2">
        <v>116006</v>
      </c>
      <c r="H109" s="2">
        <v>24</v>
      </c>
      <c r="I109" s="3">
        <v>5</v>
      </c>
      <c r="J109" t="s">
        <v>11</v>
      </c>
      <c r="K109" t="s">
        <v>8</v>
      </c>
      <c r="L109" t="str">
        <f>IF(TableHR[[#This Row],[Age]]&lt;30,"Under 30",IF(TableHR[[#This Row],[Age]]&lt;40,"30-39",IF(TableHR[[#This Row],[Age]]&lt;50,"40-49","50+")))</f>
        <v>40-49</v>
      </c>
      <c r="M109" t="str">
        <f t="shared" si="1"/>
        <v>Veteran</v>
      </c>
      <c r="N109">
        <f>IF(TableHR[[#This Row],[Attrition]]="Yes",1,0)</f>
        <v>0</v>
      </c>
      <c r="O109" t="str">
        <f>IF(TableHR[[#This Row],[PerformanceRating]]&gt;=4,"Yes","No")</f>
        <v>Yes</v>
      </c>
      <c r="P10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09" t="str">
        <f>IF(TableHR[[#This Row],[AtRiskScore]]&gt;=0.5,"High","Low")</f>
        <v>Low</v>
      </c>
      <c r="R109" t="str">
        <f>IF(TableHR[[#This Row],[TenureYears]]&lt;=2,"0-2 yrs",IF(TableHR[[#This Row],[TenureYears]]&lt;=5,"2-5 yrs",IF(TableHR[[#This Row],[TenureYears]]&lt;=10,"5-10 yrs","10+ yrs")))</f>
        <v>10+ yrs</v>
      </c>
    </row>
    <row r="110" spans="1:18">
      <c r="A110" s="1" t="s">
        <v>170</v>
      </c>
      <c r="B110" s="1" t="s">
        <v>17</v>
      </c>
      <c r="C110" s="1" t="s">
        <v>40</v>
      </c>
      <c r="D110" s="2">
        <v>28</v>
      </c>
      <c r="E110" s="1" t="s">
        <v>59</v>
      </c>
      <c r="F110" s="1" t="s">
        <v>13</v>
      </c>
      <c r="G110" s="2">
        <v>113553</v>
      </c>
      <c r="H110" s="2">
        <v>14</v>
      </c>
      <c r="I110" s="3">
        <v>4</v>
      </c>
      <c r="J110" t="s">
        <v>11</v>
      </c>
      <c r="K110" t="s">
        <v>8</v>
      </c>
      <c r="L110" t="str">
        <f>IF(TableHR[[#This Row],[Age]]&lt;30,"Under 30",IF(TableHR[[#This Row],[Age]]&lt;40,"30-39",IF(TableHR[[#This Row],[Age]]&lt;50,"40-49","50+")))</f>
        <v>Under 30</v>
      </c>
      <c r="M110" t="str">
        <f t="shared" si="1"/>
        <v>Experienced</v>
      </c>
      <c r="N110">
        <f>IF(TableHR[[#This Row],[Attrition]]="Yes",1,0)</f>
        <v>0</v>
      </c>
      <c r="O110" t="str">
        <f>IF(TableHR[[#This Row],[PerformanceRating]]&gt;=4,"Yes","No")</f>
        <v>Yes</v>
      </c>
      <c r="P11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10" t="str">
        <f>IF(TableHR[[#This Row],[AtRiskScore]]&gt;=0.5,"High","Low")</f>
        <v>Low</v>
      </c>
      <c r="R110" t="str">
        <f>IF(TableHR[[#This Row],[TenureYears]]&lt;=2,"0-2 yrs",IF(TableHR[[#This Row],[TenureYears]]&lt;=5,"2-5 yrs",IF(TableHR[[#This Row],[TenureYears]]&lt;=10,"5-10 yrs","10+ yrs")))</f>
        <v>10+ yrs</v>
      </c>
    </row>
    <row r="111" spans="1:18">
      <c r="A111" s="1" t="s">
        <v>171</v>
      </c>
      <c r="B111" s="1" t="s">
        <v>15</v>
      </c>
      <c r="C111" s="1" t="s">
        <v>39</v>
      </c>
      <c r="D111" s="2">
        <v>53</v>
      </c>
      <c r="E111" s="1" t="s">
        <v>59</v>
      </c>
      <c r="F111" s="1" t="s">
        <v>16</v>
      </c>
      <c r="G111" s="2">
        <v>40352</v>
      </c>
      <c r="H111" s="2">
        <v>20</v>
      </c>
      <c r="I111" s="3">
        <v>3</v>
      </c>
      <c r="J111" t="s">
        <v>8</v>
      </c>
      <c r="K111" t="s">
        <v>8</v>
      </c>
      <c r="L111" t="str">
        <f>IF(TableHR[[#This Row],[Age]]&lt;30,"Under 30",IF(TableHR[[#This Row],[Age]]&lt;40,"30-39",IF(TableHR[[#This Row],[Age]]&lt;50,"40-49","50+")))</f>
        <v>50+</v>
      </c>
      <c r="M111" t="str">
        <f t="shared" si="1"/>
        <v>Veteran</v>
      </c>
      <c r="N111">
        <f>IF(TableHR[[#This Row],[Attrition]]="Yes",1,0)</f>
        <v>0</v>
      </c>
      <c r="O111" t="str">
        <f>IF(TableHR[[#This Row],[PerformanceRating]]&gt;=4,"Yes","No")</f>
        <v>No</v>
      </c>
      <c r="P11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11" t="str">
        <f>IF(TableHR[[#This Row],[AtRiskScore]]&gt;=0.5,"High","Low")</f>
        <v>Low</v>
      </c>
      <c r="R111" t="str">
        <f>IF(TableHR[[#This Row],[TenureYears]]&lt;=2,"0-2 yrs",IF(TableHR[[#This Row],[TenureYears]]&lt;=5,"2-5 yrs",IF(TableHR[[#This Row],[TenureYears]]&lt;=10,"5-10 yrs","10+ yrs")))</f>
        <v>10+ yrs</v>
      </c>
    </row>
    <row r="112" spans="1:18">
      <c r="A112" s="1" t="s">
        <v>172</v>
      </c>
      <c r="B112" s="1" t="s">
        <v>12</v>
      </c>
      <c r="C112" s="1" t="s">
        <v>40</v>
      </c>
      <c r="D112" s="2">
        <v>32</v>
      </c>
      <c r="E112" s="1" t="s">
        <v>71</v>
      </c>
      <c r="F112" s="1" t="s">
        <v>10</v>
      </c>
      <c r="G112" s="2">
        <v>58365</v>
      </c>
      <c r="H112" s="2">
        <v>34</v>
      </c>
      <c r="I112" s="3">
        <v>3</v>
      </c>
      <c r="J112" t="s">
        <v>8</v>
      </c>
      <c r="K112" t="s">
        <v>8</v>
      </c>
      <c r="L112" t="str">
        <f>IF(TableHR[[#This Row],[Age]]&lt;30,"Under 30",IF(TableHR[[#This Row],[Age]]&lt;40,"30-39",IF(TableHR[[#This Row],[Age]]&lt;50,"40-49","50+")))</f>
        <v>30-39</v>
      </c>
      <c r="M112" t="str">
        <f t="shared" si="1"/>
        <v>Veteran</v>
      </c>
      <c r="N112">
        <f>IF(TableHR[[#This Row],[Attrition]]="Yes",1,0)</f>
        <v>0</v>
      </c>
      <c r="O112" t="str">
        <f>IF(TableHR[[#This Row],[PerformanceRating]]&gt;=4,"Yes","No")</f>
        <v>No</v>
      </c>
      <c r="P11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12" t="str">
        <f>IF(TableHR[[#This Row],[AtRiskScore]]&gt;=0.5,"High","Low")</f>
        <v>Low</v>
      </c>
      <c r="R112" t="str">
        <f>IF(TableHR[[#This Row],[TenureYears]]&lt;=2,"0-2 yrs",IF(TableHR[[#This Row],[TenureYears]]&lt;=5,"2-5 yrs",IF(TableHR[[#This Row],[TenureYears]]&lt;=10,"5-10 yrs","10+ yrs")))</f>
        <v>10+ yrs</v>
      </c>
    </row>
    <row r="113" spans="1:18">
      <c r="A113" s="1" t="s">
        <v>173</v>
      </c>
      <c r="B113" s="1" t="s">
        <v>12</v>
      </c>
      <c r="C113" s="1" t="s">
        <v>40</v>
      </c>
      <c r="D113" s="2">
        <v>31</v>
      </c>
      <c r="E113" s="1" t="s">
        <v>63</v>
      </c>
      <c r="F113" s="1" t="s">
        <v>16</v>
      </c>
      <c r="G113" s="2">
        <v>44446</v>
      </c>
      <c r="H113" s="2">
        <v>13</v>
      </c>
      <c r="I113" s="3">
        <v>3</v>
      </c>
      <c r="J113" t="s">
        <v>11</v>
      </c>
      <c r="K113" t="s">
        <v>8</v>
      </c>
      <c r="L113" t="str">
        <f>IF(TableHR[[#This Row],[Age]]&lt;30,"Under 30",IF(TableHR[[#This Row],[Age]]&lt;40,"30-39",IF(TableHR[[#This Row],[Age]]&lt;50,"40-49","50+")))</f>
        <v>30-39</v>
      </c>
      <c r="M113" t="str">
        <f t="shared" si="1"/>
        <v>Experienced</v>
      </c>
      <c r="N113">
        <f>IF(TableHR[[#This Row],[Attrition]]="Yes",1,0)</f>
        <v>0</v>
      </c>
      <c r="O113" t="str">
        <f>IF(TableHR[[#This Row],[PerformanceRating]]&gt;=4,"Yes","No")</f>
        <v>No</v>
      </c>
      <c r="P11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13" t="str">
        <f>IF(TableHR[[#This Row],[AtRiskScore]]&gt;=0.5,"High","Low")</f>
        <v>Low</v>
      </c>
      <c r="R113" t="str">
        <f>IF(TableHR[[#This Row],[TenureYears]]&lt;=2,"0-2 yrs",IF(TableHR[[#This Row],[TenureYears]]&lt;=5,"2-5 yrs",IF(TableHR[[#This Row],[TenureYears]]&lt;=10,"5-10 yrs","10+ yrs")))</f>
        <v>10+ yrs</v>
      </c>
    </row>
    <row r="114" spans="1:18">
      <c r="A114" s="1" t="s">
        <v>174</v>
      </c>
      <c r="B114" s="1" t="s">
        <v>21</v>
      </c>
      <c r="C114" s="1" t="s">
        <v>39</v>
      </c>
      <c r="D114" s="2">
        <v>30</v>
      </c>
      <c r="E114" s="1" t="s">
        <v>59</v>
      </c>
      <c r="F114" s="1" t="s">
        <v>13</v>
      </c>
      <c r="G114" s="2">
        <v>27336</v>
      </c>
      <c r="H114" s="2">
        <v>11</v>
      </c>
      <c r="I114" s="3">
        <v>4</v>
      </c>
      <c r="J114" t="s">
        <v>8</v>
      </c>
      <c r="K114" t="s">
        <v>11</v>
      </c>
      <c r="L114" t="str">
        <f>IF(TableHR[[#This Row],[Age]]&lt;30,"Under 30",IF(TableHR[[#This Row],[Age]]&lt;40,"30-39",IF(TableHR[[#This Row],[Age]]&lt;50,"40-49","50+")))</f>
        <v>30-39</v>
      </c>
      <c r="M114" t="str">
        <f t="shared" si="1"/>
        <v>Experienced</v>
      </c>
      <c r="N114">
        <f>IF(TableHR[[#This Row],[Attrition]]="Yes",1,0)</f>
        <v>1</v>
      </c>
      <c r="O114" t="str">
        <f>IF(TableHR[[#This Row],[PerformanceRating]]&gt;=4,"Yes","No")</f>
        <v>Yes</v>
      </c>
      <c r="P11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14" t="str">
        <f>IF(TableHR[[#This Row],[AtRiskScore]]&gt;=0.5,"High","Low")</f>
        <v>Low</v>
      </c>
      <c r="R114" t="str">
        <f>IF(TableHR[[#This Row],[TenureYears]]&lt;=2,"0-2 yrs",IF(TableHR[[#This Row],[TenureYears]]&lt;=5,"2-5 yrs",IF(TableHR[[#This Row],[TenureYears]]&lt;=10,"5-10 yrs","10+ yrs")))</f>
        <v>10+ yrs</v>
      </c>
    </row>
    <row r="115" spans="1:18">
      <c r="A115" s="1" t="s">
        <v>175</v>
      </c>
      <c r="B115" s="1" t="s">
        <v>9</v>
      </c>
      <c r="C115" s="1" t="s">
        <v>39</v>
      </c>
      <c r="D115" s="2">
        <v>35</v>
      </c>
      <c r="E115" s="1" t="s">
        <v>63</v>
      </c>
      <c r="F115" s="1" t="s">
        <v>22</v>
      </c>
      <c r="G115" s="2">
        <v>87032</v>
      </c>
      <c r="H115" s="2">
        <v>16</v>
      </c>
      <c r="I115" s="3">
        <v>4</v>
      </c>
      <c r="J115" t="s">
        <v>8</v>
      </c>
      <c r="K115" t="s">
        <v>8</v>
      </c>
      <c r="L115" t="str">
        <f>IF(TableHR[[#This Row],[Age]]&lt;30,"Under 30",IF(TableHR[[#This Row],[Age]]&lt;40,"30-39",IF(TableHR[[#This Row],[Age]]&lt;50,"40-49","50+")))</f>
        <v>30-39</v>
      </c>
      <c r="M115" t="str">
        <f t="shared" si="1"/>
        <v>Veteran</v>
      </c>
      <c r="N115">
        <f>IF(TableHR[[#This Row],[Attrition]]="Yes",1,0)</f>
        <v>0</v>
      </c>
      <c r="O115" t="str">
        <f>IF(TableHR[[#This Row],[PerformanceRating]]&gt;=4,"Yes","No")</f>
        <v>Yes</v>
      </c>
      <c r="P11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15" t="str">
        <f>IF(TableHR[[#This Row],[AtRiskScore]]&gt;=0.5,"High","Low")</f>
        <v>Low</v>
      </c>
      <c r="R115" t="str">
        <f>IF(TableHR[[#This Row],[TenureYears]]&lt;=2,"0-2 yrs",IF(TableHR[[#This Row],[TenureYears]]&lt;=5,"2-5 yrs",IF(TableHR[[#This Row],[TenureYears]]&lt;=10,"5-10 yrs","10+ yrs")))</f>
        <v>10+ yrs</v>
      </c>
    </row>
    <row r="116" spans="1:18">
      <c r="A116" s="1" t="s">
        <v>176</v>
      </c>
      <c r="B116" s="1" t="s">
        <v>21</v>
      </c>
      <c r="C116" s="1" t="s">
        <v>40</v>
      </c>
      <c r="D116" s="2">
        <v>34</v>
      </c>
      <c r="E116" s="1" t="s">
        <v>59</v>
      </c>
      <c r="F116" s="1" t="s">
        <v>18</v>
      </c>
      <c r="G116" s="2">
        <v>100415</v>
      </c>
      <c r="H116" s="2">
        <v>8</v>
      </c>
      <c r="I116" s="3">
        <v>2</v>
      </c>
      <c r="J116" t="s">
        <v>8</v>
      </c>
      <c r="K116" t="s">
        <v>8</v>
      </c>
      <c r="L116" t="str">
        <f>IF(TableHR[[#This Row],[Age]]&lt;30,"Under 30",IF(TableHR[[#This Row],[Age]]&lt;40,"30-39",IF(TableHR[[#This Row],[Age]]&lt;50,"40-49","50+")))</f>
        <v>30-39</v>
      </c>
      <c r="M116" t="str">
        <f t="shared" si="1"/>
        <v>Mid Career</v>
      </c>
      <c r="N116">
        <f>IF(TableHR[[#This Row],[Attrition]]="Yes",1,0)</f>
        <v>0</v>
      </c>
      <c r="O116" t="str">
        <f>IF(TableHR[[#This Row],[PerformanceRating]]&gt;=4,"Yes","No")</f>
        <v>No</v>
      </c>
      <c r="P11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16" t="str">
        <f>IF(TableHR[[#This Row],[AtRiskScore]]&gt;=0.5,"High","Low")</f>
        <v>Low</v>
      </c>
      <c r="R116" t="str">
        <f>IF(TableHR[[#This Row],[TenureYears]]&lt;=2,"0-2 yrs",IF(TableHR[[#This Row],[TenureYears]]&lt;=5,"2-5 yrs",IF(TableHR[[#This Row],[TenureYears]]&lt;=10,"5-10 yrs","10+ yrs")))</f>
        <v>5-10 yrs</v>
      </c>
    </row>
    <row r="117" spans="1:18">
      <c r="A117" s="1" t="s">
        <v>177</v>
      </c>
      <c r="B117" s="1" t="s">
        <v>15</v>
      </c>
      <c r="C117" s="1" t="s">
        <v>39</v>
      </c>
      <c r="D117" s="2">
        <v>46</v>
      </c>
      <c r="E117" s="1" t="s">
        <v>71</v>
      </c>
      <c r="F117" s="1" t="s">
        <v>13</v>
      </c>
      <c r="G117" s="2">
        <v>122852</v>
      </c>
      <c r="H117" s="2">
        <v>34</v>
      </c>
      <c r="I117" s="3">
        <v>5</v>
      </c>
      <c r="J117" t="s">
        <v>8</v>
      </c>
      <c r="K117" t="s">
        <v>8</v>
      </c>
      <c r="L117" t="str">
        <f>IF(TableHR[[#This Row],[Age]]&lt;30,"Under 30",IF(TableHR[[#This Row],[Age]]&lt;40,"30-39",IF(TableHR[[#This Row],[Age]]&lt;50,"40-49","50+")))</f>
        <v>40-49</v>
      </c>
      <c r="M117" t="str">
        <f t="shared" si="1"/>
        <v>Veteran</v>
      </c>
      <c r="N117">
        <f>IF(TableHR[[#This Row],[Attrition]]="Yes",1,0)</f>
        <v>0</v>
      </c>
      <c r="O117" t="str">
        <f>IF(TableHR[[#This Row],[PerformanceRating]]&gt;=4,"Yes","No")</f>
        <v>Yes</v>
      </c>
      <c r="P11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17" t="str">
        <f>IF(TableHR[[#This Row],[AtRiskScore]]&gt;=0.5,"High","Low")</f>
        <v>Low</v>
      </c>
      <c r="R117" t="str">
        <f>IF(TableHR[[#This Row],[TenureYears]]&lt;=2,"0-2 yrs",IF(TableHR[[#This Row],[TenureYears]]&lt;=5,"2-5 yrs",IF(TableHR[[#This Row],[TenureYears]]&lt;=10,"5-10 yrs","10+ yrs")))</f>
        <v>10+ yrs</v>
      </c>
    </row>
    <row r="118" spans="1:18">
      <c r="A118" s="1" t="s">
        <v>178</v>
      </c>
      <c r="B118" s="1" t="s">
        <v>21</v>
      </c>
      <c r="C118" s="1" t="s">
        <v>39</v>
      </c>
      <c r="D118" s="2">
        <v>23</v>
      </c>
      <c r="E118" s="1" t="s">
        <v>59</v>
      </c>
      <c r="F118" s="1" t="s">
        <v>20</v>
      </c>
      <c r="G118" s="2">
        <v>123876</v>
      </c>
      <c r="H118" s="2">
        <v>12</v>
      </c>
      <c r="I118" s="3">
        <v>1</v>
      </c>
      <c r="J118" t="s">
        <v>8</v>
      </c>
      <c r="K118" t="s">
        <v>8</v>
      </c>
      <c r="L118" t="str">
        <f>IF(TableHR[[#This Row],[Age]]&lt;30,"Under 30",IF(TableHR[[#This Row],[Age]]&lt;40,"30-39",IF(TableHR[[#This Row],[Age]]&lt;50,"40-49","50+")))</f>
        <v>Under 30</v>
      </c>
      <c r="M118" t="str">
        <f t="shared" si="1"/>
        <v>Experienced</v>
      </c>
      <c r="N118">
        <f>IF(TableHR[[#This Row],[Attrition]]="Yes",1,0)</f>
        <v>0</v>
      </c>
      <c r="O118" t="str">
        <f>IF(TableHR[[#This Row],[PerformanceRating]]&gt;=4,"Yes","No")</f>
        <v>No</v>
      </c>
      <c r="P11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18" t="str">
        <f>IF(TableHR[[#This Row],[AtRiskScore]]&gt;=0.5,"High","Low")</f>
        <v>Low</v>
      </c>
      <c r="R118" t="str">
        <f>IF(TableHR[[#This Row],[TenureYears]]&lt;=2,"0-2 yrs",IF(TableHR[[#This Row],[TenureYears]]&lt;=5,"2-5 yrs",IF(TableHR[[#This Row],[TenureYears]]&lt;=10,"5-10 yrs","10+ yrs")))</f>
        <v>10+ yrs</v>
      </c>
    </row>
    <row r="119" spans="1:18">
      <c r="A119" s="1" t="s">
        <v>179</v>
      </c>
      <c r="B119" s="1" t="s">
        <v>19</v>
      </c>
      <c r="C119" s="1" t="s">
        <v>40</v>
      </c>
      <c r="D119" s="2">
        <v>56</v>
      </c>
      <c r="E119" s="1" t="s">
        <v>59</v>
      </c>
      <c r="F119" s="1" t="s">
        <v>16</v>
      </c>
      <c r="G119" s="2">
        <v>32521</v>
      </c>
      <c r="H119" s="2">
        <v>14</v>
      </c>
      <c r="I119" s="3">
        <v>3</v>
      </c>
      <c r="J119" t="s">
        <v>8</v>
      </c>
      <c r="K119" t="s">
        <v>11</v>
      </c>
      <c r="L119" t="str">
        <f>IF(TableHR[[#This Row],[Age]]&lt;30,"Under 30",IF(TableHR[[#This Row],[Age]]&lt;40,"30-39",IF(TableHR[[#This Row],[Age]]&lt;50,"40-49","50+")))</f>
        <v>50+</v>
      </c>
      <c r="M119" t="str">
        <f t="shared" si="1"/>
        <v>Experienced</v>
      </c>
      <c r="N119">
        <f>IF(TableHR[[#This Row],[Attrition]]="Yes",1,0)</f>
        <v>1</v>
      </c>
      <c r="O119" t="str">
        <f>IF(TableHR[[#This Row],[PerformanceRating]]&gt;=4,"Yes","No")</f>
        <v>No</v>
      </c>
      <c r="P11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119" t="str">
        <f>IF(TableHR[[#This Row],[AtRiskScore]]&gt;=0.5,"High","Low")</f>
        <v>Low</v>
      </c>
      <c r="R119" t="str">
        <f>IF(TableHR[[#This Row],[TenureYears]]&lt;=2,"0-2 yrs",IF(TableHR[[#This Row],[TenureYears]]&lt;=5,"2-5 yrs",IF(TableHR[[#This Row],[TenureYears]]&lt;=10,"5-10 yrs","10+ yrs")))</f>
        <v>10+ yrs</v>
      </c>
    </row>
    <row r="120" spans="1:18">
      <c r="A120" s="1" t="s">
        <v>180</v>
      </c>
      <c r="B120" s="1" t="s">
        <v>12</v>
      </c>
      <c r="C120" s="1" t="s">
        <v>40</v>
      </c>
      <c r="D120" s="2">
        <v>28</v>
      </c>
      <c r="E120" s="1" t="s">
        <v>59</v>
      </c>
      <c r="F120" s="1" t="s">
        <v>16</v>
      </c>
      <c r="G120" s="2">
        <v>96707</v>
      </c>
      <c r="H120" s="2">
        <v>17</v>
      </c>
      <c r="I120" s="3">
        <v>1</v>
      </c>
      <c r="J120" t="s">
        <v>8</v>
      </c>
      <c r="K120" t="s">
        <v>8</v>
      </c>
      <c r="L120" t="str">
        <f>IF(TableHR[[#This Row],[Age]]&lt;30,"Under 30",IF(TableHR[[#This Row],[Age]]&lt;40,"30-39",IF(TableHR[[#This Row],[Age]]&lt;50,"40-49","50+")))</f>
        <v>Under 30</v>
      </c>
      <c r="M120" t="str">
        <f t="shared" si="1"/>
        <v>Veteran</v>
      </c>
      <c r="N120">
        <f>IF(TableHR[[#This Row],[Attrition]]="Yes",1,0)</f>
        <v>0</v>
      </c>
      <c r="O120" t="str">
        <f>IF(TableHR[[#This Row],[PerformanceRating]]&gt;=4,"Yes","No")</f>
        <v>No</v>
      </c>
      <c r="P12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20" t="str">
        <f>IF(TableHR[[#This Row],[AtRiskScore]]&gt;=0.5,"High","Low")</f>
        <v>Low</v>
      </c>
      <c r="R120" t="str">
        <f>IF(TableHR[[#This Row],[TenureYears]]&lt;=2,"0-2 yrs",IF(TableHR[[#This Row],[TenureYears]]&lt;=5,"2-5 yrs",IF(TableHR[[#This Row],[TenureYears]]&lt;=10,"5-10 yrs","10+ yrs")))</f>
        <v>10+ yrs</v>
      </c>
    </row>
    <row r="121" spans="1:18">
      <c r="A121" s="1" t="s">
        <v>181</v>
      </c>
      <c r="B121" s="1" t="s">
        <v>12</v>
      </c>
      <c r="C121" s="1" t="s">
        <v>39</v>
      </c>
      <c r="D121" s="2">
        <v>42</v>
      </c>
      <c r="E121" s="1" t="s">
        <v>59</v>
      </c>
      <c r="F121" s="1" t="s">
        <v>22</v>
      </c>
      <c r="G121" s="2">
        <v>48481</v>
      </c>
      <c r="H121" s="2">
        <v>32</v>
      </c>
      <c r="I121" s="3">
        <v>3</v>
      </c>
      <c r="J121" t="s">
        <v>8</v>
      </c>
      <c r="K121" t="s">
        <v>8</v>
      </c>
      <c r="L121" t="str">
        <f>IF(TableHR[[#This Row],[Age]]&lt;30,"Under 30",IF(TableHR[[#This Row],[Age]]&lt;40,"30-39",IF(TableHR[[#This Row],[Age]]&lt;50,"40-49","50+")))</f>
        <v>40-49</v>
      </c>
      <c r="M121" t="str">
        <f t="shared" si="1"/>
        <v>Veteran</v>
      </c>
      <c r="N121">
        <f>IF(TableHR[[#This Row],[Attrition]]="Yes",1,0)</f>
        <v>0</v>
      </c>
      <c r="O121" t="str">
        <f>IF(TableHR[[#This Row],[PerformanceRating]]&gt;=4,"Yes","No")</f>
        <v>No</v>
      </c>
      <c r="P12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21" t="str">
        <f>IF(TableHR[[#This Row],[AtRiskScore]]&gt;=0.5,"High","Low")</f>
        <v>Low</v>
      </c>
      <c r="R121" t="str">
        <f>IF(TableHR[[#This Row],[TenureYears]]&lt;=2,"0-2 yrs",IF(TableHR[[#This Row],[TenureYears]]&lt;=5,"2-5 yrs",IF(TableHR[[#This Row],[TenureYears]]&lt;=10,"5-10 yrs","10+ yrs")))</f>
        <v>10+ yrs</v>
      </c>
    </row>
    <row r="122" spans="1:18">
      <c r="A122" s="1" t="s">
        <v>182</v>
      </c>
      <c r="B122" s="1" t="s">
        <v>17</v>
      </c>
      <c r="C122" s="1" t="s">
        <v>40</v>
      </c>
      <c r="D122" s="2">
        <v>39</v>
      </c>
      <c r="E122" s="1" t="s">
        <v>71</v>
      </c>
      <c r="F122" s="1" t="s">
        <v>20</v>
      </c>
      <c r="G122" s="2">
        <v>43474</v>
      </c>
      <c r="H122" s="2">
        <v>5</v>
      </c>
      <c r="I122" s="3">
        <v>3</v>
      </c>
      <c r="J122" t="s">
        <v>11</v>
      </c>
      <c r="K122" t="s">
        <v>8</v>
      </c>
      <c r="L122" t="str">
        <f>IF(TableHR[[#This Row],[Age]]&lt;30,"Under 30",IF(TableHR[[#This Row],[Age]]&lt;40,"30-39",IF(TableHR[[#This Row],[Age]]&lt;50,"40-49","50+")))</f>
        <v>30-39</v>
      </c>
      <c r="M122" t="str">
        <f t="shared" si="1"/>
        <v>Mid Career</v>
      </c>
      <c r="N122">
        <f>IF(TableHR[[#This Row],[Attrition]]="Yes",1,0)</f>
        <v>0</v>
      </c>
      <c r="O122" t="str">
        <f>IF(TableHR[[#This Row],[PerformanceRating]]&gt;=4,"Yes","No")</f>
        <v>No</v>
      </c>
      <c r="P12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22" t="str">
        <f>IF(TableHR[[#This Row],[AtRiskScore]]&gt;=0.5,"High","Low")</f>
        <v>Low</v>
      </c>
      <c r="R122" t="str">
        <f>IF(TableHR[[#This Row],[TenureYears]]&lt;=2,"0-2 yrs",IF(TableHR[[#This Row],[TenureYears]]&lt;=5,"2-5 yrs",IF(TableHR[[#This Row],[TenureYears]]&lt;=10,"5-10 yrs","10+ yrs")))</f>
        <v>2-5 yrs</v>
      </c>
    </row>
    <row r="123" spans="1:18">
      <c r="A123" s="1" t="s">
        <v>183</v>
      </c>
      <c r="B123" s="1" t="s">
        <v>17</v>
      </c>
      <c r="C123" s="1" t="s">
        <v>40</v>
      </c>
      <c r="D123" s="2">
        <v>24</v>
      </c>
      <c r="E123" s="1" t="s">
        <v>71</v>
      </c>
      <c r="F123" s="1" t="s">
        <v>22</v>
      </c>
      <c r="G123" s="2">
        <v>71760</v>
      </c>
      <c r="H123" s="2">
        <v>26</v>
      </c>
      <c r="I123" s="3">
        <v>3</v>
      </c>
      <c r="J123" t="s">
        <v>8</v>
      </c>
      <c r="K123" t="s">
        <v>8</v>
      </c>
      <c r="L123" t="str">
        <f>IF(TableHR[[#This Row],[Age]]&lt;30,"Under 30",IF(TableHR[[#This Row],[Age]]&lt;40,"30-39",IF(TableHR[[#This Row],[Age]]&lt;50,"40-49","50+")))</f>
        <v>Under 30</v>
      </c>
      <c r="M123" t="str">
        <f t="shared" si="1"/>
        <v>Veteran</v>
      </c>
      <c r="N123">
        <f>IF(TableHR[[#This Row],[Attrition]]="Yes",1,0)</f>
        <v>0</v>
      </c>
      <c r="O123" t="str">
        <f>IF(TableHR[[#This Row],[PerformanceRating]]&gt;=4,"Yes","No")</f>
        <v>No</v>
      </c>
      <c r="P12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23" t="str">
        <f>IF(TableHR[[#This Row],[AtRiskScore]]&gt;=0.5,"High","Low")</f>
        <v>Low</v>
      </c>
      <c r="R123" t="str">
        <f>IF(TableHR[[#This Row],[TenureYears]]&lt;=2,"0-2 yrs",IF(TableHR[[#This Row],[TenureYears]]&lt;=5,"2-5 yrs",IF(TableHR[[#This Row],[TenureYears]]&lt;=10,"5-10 yrs","10+ yrs")))</f>
        <v>10+ yrs</v>
      </c>
    </row>
    <row r="124" spans="1:18">
      <c r="A124" s="1" t="s">
        <v>184</v>
      </c>
      <c r="B124" s="1" t="s">
        <v>15</v>
      </c>
      <c r="C124" s="1" t="s">
        <v>40</v>
      </c>
      <c r="D124" s="2">
        <v>32</v>
      </c>
      <c r="E124" s="1" t="s">
        <v>65</v>
      </c>
      <c r="F124" s="1" t="s">
        <v>20</v>
      </c>
      <c r="G124" s="2">
        <v>80718</v>
      </c>
      <c r="H124" s="2">
        <v>22</v>
      </c>
      <c r="I124" s="3">
        <v>3</v>
      </c>
      <c r="J124" t="s">
        <v>11</v>
      </c>
      <c r="K124" t="s">
        <v>8</v>
      </c>
      <c r="L124" t="str">
        <f>IF(TableHR[[#This Row],[Age]]&lt;30,"Under 30",IF(TableHR[[#This Row],[Age]]&lt;40,"30-39",IF(TableHR[[#This Row],[Age]]&lt;50,"40-49","50+")))</f>
        <v>30-39</v>
      </c>
      <c r="M124" t="str">
        <f t="shared" si="1"/>
        <v>Veteran</v>
      </c>
      <c r="N124">
        <f>IF(TableHR[[#This Row],[Attrition]]="Yes",1,0)</f>
        <v>0</v>
      </c>
      <c r="O124" t="str">
        <f>IF(TableHR[[#This Row],[PerformanceRating]]&gt;=4,"Yes","No")</f>
        <v>No</v>
      </c>
      <c r="P12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24" t="str">
        <f>IF(TableHR[[#This Row],[AtRiskScore]]&gt;=0.5,"High","Low")</f>
        <v>Low</v>
      </c>
      <c r="R124" t="str">
        <f>IF(TableHR[[#This Row],[TenureYears]]&lt;=2,"0-2 yrs",IF(TableHR[[#This Row],[TenureYears]]&lt;=5,"2-5 yrs",IF(TableHR[[#This Row],[TenureYears]]&lt;=10,"5-10 yrs","10+ yrs")))</f>
        <v>10+ yrs</v>
      </c>
    </row>
    <row r="125" spans="1:18">
      <c r="A125" s="1" t="s">
        <v>185</v>
      </c>
      <c r="B125" s="1" t="s">
        <v>19</v>
      </c>
      <c r="C125" s="1" t="s">
        <v>39</v>
      </c>
      <c r="D125" s="2">
        <v>45</v>
      </c>
      <c r="E125" s="1" t="s">
        <v>71</v>
      </c>
      <c r="F125" s="1" t="s">
        <v>18</v>
      </c>
      <c r="G125" s="2">
        <v>69629</v>
      </c>
      <c r="H125" s="2">
        <v>26</v>
      </c>
      <c r="I125" s="3">
        <v>4</v>
      </c>
      <c r="J125" t="s">
        <v>8</v>
      </c>
      <c r="K125" t="s">
        <v>8</v>
      </c>
      <c r="L125" t="str">
        <f>IF(TableHR[[#This Row],[Age]]&lt;30,"Under 30",IF(TableHR[[#This Row],[Age]]&lt;40,"30-39",IF(TableHR[[#This Row],[Age]]&lt;50,"40-49","50+")))</f>
        <v>40-49</v>
      </c>
      <c r="M125" t="str">
        <f t="shared" si="1"/>
        <v>Veteran</v>
      </c>
      <c r="N125">
        <f>IF(TableHR[[#This Row],[Attrition]]="Yes",1,0)</f>
        <v>0</v>
      </c>
      <c r="O125" t="str">
        <f>IF(TableHR[[#This Row],[PerformanceRating]]&gt;=4,"Yes","No")</f>
        <v>Yes</v>
      </c>
      <c r="P12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25" t="str">
        <f>IF(TableHR[[#This Row],[AtRiskScore]]&gt;=0.5,"High","Low")</f>
        <v>Low</v>
      </c>
      <c r="R125" t="str">
        <f>IF(TableHR[[#This Row],[TenureYears]]&lt;=2,"0-2 yrs",IF(TableHR[[#This Row],[TenureYears]]&lt;=5,"2-5 yrs",IF(TableHR[[#This Row],[TenureYears]]&lt;=10,"5-10 yrs","10+ yrs")))</f>
        <v>10+ yrs</v>
      </c>
    </row>
    <row r="126" spans="1:18">
      <c r="A126" s="1" t="s">
        <v>186</v>
      </c>
      <c r="B126" s="1" t="s">
        <v>9</v>
      </c>
      <c r="C126" s="1" t="s">
        <v>40</v>
      </c>
      <c r="D126" s="2">
        <v>40</v>
      </c>
      <c r="E126" s="1" t="s">
        <v>59</v>
      </c>
      <c r="F126" s="1" t="s">
        <v>16</v>
      </c>
      <c r="G126" s="2">
        <v>70232</v>
      </c>
      <c r="H126" s="2">
        <v>33</v>
      </c>
      <c r="I126" s="3">
        <v>1</v>
      </c>
      <c r="J126" t="s">
        <v>11</v>
      </c>
      <c r="K126" t="s">
        <v>8</v>
      </c>
      <c r="L126" t="str">
        <f>IF(TableHR[[#This Row],[Age]]&lt;30,"Under 30",IF(TableHR[[#This Row],[Age]]&lt;40,"30-39",IF(TableHR[[#This Row],[Age]]&lt;50,"40-49","50+")))</f>
        <v>40-49</v>
      </c>
      <c r="M126" t="str">
        <f t="shared" si="1"/>
        <v>Veteran</v>
      </c>
      <c r="N126">
        <f>IF(TableHR[[#This Row],[Attrition]]="Yes",1,0)</f>
        <v>0</v>
      </c>
      <c r="O126" t="str">
        <f>IF(TableHR[[#This Row],[PerformanceRating]]&gt;=4,"Yes","No")</f>
        <v>No</v>
      </c>
      <c r="P12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</v>
      </c>
      <c r="Q126" t="str">
        <f>IF(TableHR[[#This Row],[AtRiskScore]]&gt;=0.5,"High","Low")</f>
        <v>High</v>
      </c>
      <c r="R126" t="str">
        <f>IF(TableHR[[#This Row],[TenureYears]]&lt;=2,"0-2 yrs",IF(TableHR[[#This Row],[TenureYears]]&lt;=5,"2-5 yrs",IF(TableHR[[#This Row],[TenureYears]]&lt;=10,"5-10 yrs","10+ yrs")))</f>
        <v>10+ yrs</v>
      </c>
    </row>
    <row r="127" spans="1:18">
      <c r="A127" s="1" t="s">
        <v>187</v>
      </c>
      <c r="B127" s="1" t="s">
        <v>21</v>
      </c>
      <c r="C127" s="1" t="s">
        <v>40</v>
      </c>
      <c r="D127" s="2">
        <v>25</v>
      </c>
      <c r="E127" s="1" t="s">
        <v>71</v>
      </c>
      <c r="F127" s="1" t="s">
        <v>16</v>
      </c>
      <c r="G127" s="2">
        <v>111544</v>
      </c>
      <c r="H127" s="2">
        <v>13</v>
      </c>
      <c r="I127" s="3">
        <v>4</v>
      </c>
      <c r="J127" t="s">
        <v>8</v>
      </c>
      <c r="K127" t="s">
        <v>8</v>
      </c>
      <c r="L127" t="str">
        <f>IF(TableHR[[#This Row],[Age]]&lt;30,"Under 30",IF(TableHR[[#This Row],[Age]]&lt;40,"30-39",IF(TableHR[[#This Row],[Age]]&lt;50,"40-49","50+")))</f>
        <v>Under 30</v>
      </c>
      <c r="M127" t="str">
        <f t="shared" si="1"/>
        <v>Experienced</v>
      </c>
      <c r="N127">
        <f>IF(TableHR[[#This Row],[Attrition]]="Yes",1,0)</f>
        <v>0</v>
      </c>
      <c r="O127" t="str">
        <f>IF(TableHR[[#This Row],[PerformanceRating]]&gt;=4,"Yes","No")</f>
        <v>Yes</v>
      </c>
      <c r="P12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27" t="str">
        <f>IF(TableHR[[#This Row],[AtRiskScore]]&gt;=0.5,"High","Low")</f>
        <v>Low</v>
      </c>
      <c r="R127" t="str">
        <f>IF(TableHR[[#This Row],[TenureYears]]&lt;=2,"0-2 yrs",IF(TableHR[[#This Row],[TenureYears]]&lt;=5,"2-5 yrs",IF(TableHR[[#This Row],[TenureYears]]&lt;=10,"5-10 yrs","10+ yrs")))</f>
        <v>10+ yrs</v>
      </c>
    </row>
    <row r="128" spans="1:18">
      <c r="A128" s="1" t="s">
        <v>188</v>
      </c>
      <c r="B128" s="1" t="s">
        <v>15</v>
      </c>
      <c r="C128" s="1" t="s">
        <v>40</v>
      </c>
      <c r="D128" s="2">
        <v>47</v>
      </c>
      <c r="E128" s="1" t="s">
        <v>59</v>
      </c>
      <c r="F128" s="1" t="s">
        <v>18</v>
      </c>
      <c r="G128" s="2">
        <v>92169</v>
      </c>
      <c r="H128" s="2">
        <v>7</v>
      </c>
      <c r="I128" s="3">
        <v>5</v>
      </c>
      <c r="J128" t="s">
        <v>8</v>
      </c>
      <c r="K128" t="s">
        <v>11</v>
      </c>
      <c r="L128" t="str">
        <f>IF(TableHR[[#This Row],[Age]]&lt;30,"Under 30",IF(TableHR[[#This Row],[Age]]&lt;40,"30-39",IF(TableHR[[#This Row],[Age]]&lt;50,"40-49","50+")))</f>
        <v>40-49</v>
      </c>
      <c r="M128" t="str">
        <f t="shared" si="1"/>
        <v>Mid Career</v>
      </c>
      <c r="N128">
        <f>IF(TableHR[[#This Row],[Attrition]]="Yes",1,0)</f>
        <v>1</v>
      </c>
      <c r="O128" t="str">
        <f>IF(TableHR[[#This Row],[PerformanceRating]]&gt;=4,"Yes","No")</f>
        <v>Yes</v>
      </c>
      <c r="P12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28" t="str">
        <f>IF(TableHR[[#This Row],[AtRiskScore]]&gt;=0.5,"High","Low")</f>
        <v>Low</v>
      </c>
      <c r="R128" t="str">
        <f>IF(TableHR[[#This Row],[TenureYears]]&lt;=2,"0-2 yrs",IF(TableHR[[#This Row],[TenureYears]]&lt;=5,"2-5 yrs",IF(TableHR[[#This Row],[TenureYears]]&lt;=10,"5-10 yrs","10+ yrs")))</f>
        <v>5-10 yrs</v>
      </c>
    </row>
    <row r="129" spans="1:18">
      <c r="A129" s="1" t="s">
        <v>189</v>
      </c>
      <c r="B129" s="1" t="s">
        <v>17</v>
      </c>
      <c r="C129" s="1" t="s">
        <v>40</v>
      </c>
      <c r="D129" s="2">
        <v>59</v>
      </c>
      <c r="E129" s="1" t="s">
        <v>59</v>
      </c>
      <c r="F129" s="1" t="s">
        <v>10</v>
      </c>
      <c r="G129" s="2">
        <v>75669</v>
      </c>
      <c r="H129" s="2">
        <v>34</v>
      </c>
      <c r="I129" s="3">
        <v>3</v>
      </c>
      <c r="J129" t="s">
        <v>8</v>
      </c>
      <c r="K129" t="s">
        <v>8</v>
      </c>
      <c r="L129" t="str">
        <f>IF(TableHR[[#This Row],[Age]]&lt;30,"Under 30",IF(TableHR[[#This Row],[Age]]&lt;40,"30-39",IF(TableHR[[#This Row],[Age]]&lt;50,"40-49","50+")))</f>
        <v>50+</v>
      </c>
      <c r="M129" t="str">
        <f t="shared" si="1"/>
        <v>Veteran</v>
      </c>
      <c r="N129">
        <f>IF(TableHR[[#This Row],[Attrition]]="Yes",1,0)</f>
        <v>0</v>
      </c>
      <c r="O129" t="str">
        <f>IF(TableHR[[#This Row],[PerformanceRating]]&gt;=4,"Yes","No")</f>
        <v>No</v>
      </c>
      <c r="P12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29" t="str">
        <f>IF(TableHR[[#This Row],[AtRiskScore]]&gt;=0.5,"High","Low")</f>
        <v>Low</v>
      </c>
      <c r="R129" t="str">
        <f>IF(TableHR[[#This Row],[TenureYears]]&lt;=2,"0-2 yrs",IF(TableHR[[#This Row],[TenureYears]]&lt;=5,"2-5 yrs",IF(TableHR[[#This Row],[TenureYears]]&lt;=10,"5-10 yrs","10+ yrs")))</f>
        <v>10+ yrs</v>
      </c>
    </row>
    <row r="130" spans="1:18">
      <c r="A130" s="1" t="s">
        <v>190</v>
      </c>
      <c r="B130" s="1" t="s">
        <v>21</v>
      </c>
      <c r="C130" s="1" t="s">
        <v>39</v>
      </c>
      <c r="D130" s="2">
        <v>53</v>
      </c>
      <c r="E130" s="1" t="s">
        <v>71</v>
      </c>
      <c r="F130" s="1" t="s">
        <v>22</v>
      </c>
      <c r="G130" s="2">
        <v>103021</v>
      </c>
      <c r="H130" s="2">
        <v>18</v>
      </c>
      <c r="I130" s="3">
        <v>3</v>
      </c>
      <c r="J130" t="s">
        <v>11</v>
      </c>
      <c r="K130" t="s">
        <v>11</v>
      </c>
      <c r="L130" t="str">
        <f>IF(TableHR[[#This Row],[Age]]&lt;30,"Under 30",IF(TableHR[[#This Row],[Age]]&lt;40,"30-39",IF(TableHR[[#This Row],[Age]]&lt;50,"40-49","50+")))</f>
        <v>50+</v>
      </c>
      <c r="M130" t="str">
        <f t="shared" si="1"/>
        <v>Veteran</v>
      </c>
      <c r="N130">
        <f>IF(TableHR[[#This Row],[Attrition]]="Yes",1,0)</f>
        <v>1</v>
      </c>
      <c r="O130" t="str">
        <f>IF(TableHR[[#This Row],[PerformanceRating]]&gt;=4,"Yes","No")</f>
        <v>No</v>
      </c>
      <c r="P13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30" t="str">
        <f>IF(TableHR[[#This Row],[AtRiskScore]]&gt;=0.5,"High","Low")</f>
        <v>Low</v>
      </c>
      <c r="R130" t="str">
        <f>IF(TableHR[[#This Row],[TenureYears]]&lt;=2,"0-2 yrs",IF(TableHR[[#This Row],[TenureYears]]&lt;=5,"2-5 yrs",IF(TableHR[[#This Row],[TenureYears]]&lt;=10,"5-10 yrs","10+ yrs")))</f>
        <v>10+ yrs</v>
      </c>
    </row>
    <row r="131" spans="1:18">
      <c r="A131" s="1" t="s">
        <v>191</v>
      </c>
      <c r="B131" s="1" t="s">
        <v>17</v>
      </c>
      <c r="C131" s="1" t="s">
        <v>39</v>
      </c>
      <c r="D131" s="2">
        <v>57</v>
      </c>
      <c r="E131" s="1" t="s">
        <v>63</v>
      </c>
      <c r="F131" s="1" t="s">
        <v>18</v>
      </c>
      <c r="G131" s="2">
        <v>134153</v>
      </c>
      <c r="H131" s="2">
        <v>29</v>
      </c>
      <c r="I131" s="3">
        <v>3</v>
      </c>
      <c r="J131" t="s">
        <v>8</v>
      </c>
      <c r="K131" t="s">
        <v>11</v>
      </c>
      <c r="L131" t="str">
        <f>IF(TableHR[[#This Row],[Age]]&lt;30,"Under 30",IF(TableHR[[#This Row],[Age]]&lt;40,"30-39",IF(TableHR[[#This Row],[Age]]&lt;50,"40-49","50+")))</f>
        <v>50+</v>
      </c>
      <c r="M131" t="str">
        <f t="shared" ref="M131:M194" si="2">IF(H131&lt;=1,"New Hire",IF(H131&lt;=4,"Early Career",IF(H131&lt;=9,"Mid Career",IF(H131&lt;=14,"Experienced","Veteran"))))</f>
        <v>Veteran</v>
      </c>
      <c r="N131">
        <f>IF(TableHR[[#This Row],[Attrition]]="Yes",1,0)</f>
        <v>1</v>
      </c>
      <c r="O131" t="str">
        <f>IF(TableHR[[#This Row],[PerformanceRating]]&gt;=4,"Yes","No")</f>
        <v>No</v>
      </c>
      <c r="P13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31" t="str">
        <f>IF(TableHR[[#This Row],[AtRiskScore]]&gt;=0.5,"High","Low")</f>
        <v>Low</v>
      </c>
      <c r="R131" t="str">
        <f>IF(TableHR[[#This Row],[TenureYears]]&lt;=2,"0-2 yrs",IF(TableHR[[#This Row],[TenureYears]]&lt;=5,"2-5 yrs",IF(TableHR[[#This Row],[TenureYears]]&lt;=10,"5-10 yrs","10+ yrs")))</f>
        <v>10+ yrs</v>
      </c>
    </row>
    <row r="132" spans="1:18">
      <c r="A132" s="1" t="s">
        <v>192</v>
      </c>
      <c r="B132" s="1" t="s">
        <v>21</v>
      </c>
      <c r="C132" s="1" t="s">
        <v>40</v>
      </c>
      <c r="D132" s="2">
        <v>58</v>
      </c>
      <c r="E132" s="1" t="s">
        <v>65</v>
      </c>
      <c r="F132" s="1" t="s">
        <v>22</v>
      </c>
      <c r="G132" s="2">
        <v>94184</v>
      </c>
      <c r="H132" s="2">
        <v>13</v>
      </c>
      <c r="I132" s="3">
        <v>1</v>
      </c>
      <c r="J132" t="s">
        <v>8</v>
      </c>
      <c r="K132" t="s">
        <v>8</v>
      </c>
      <c r="L132" t="str">
        <f>IF(TableHR[[#This Row],[Age]]&lt;30,"Under 30",IF(TableHR[[#This Row],[Age]]&lt;40,"30-39",IF(TableHR[[#This Row],[Age]]&lt;50,"40-49","50+")))</f>
        <v>50+</v>
      </c>
      <c r="M132" t="str">
        <f t="shared" si="2"/>
        <v>Experienced</v>
      </c>
      <c r="N132">
        <f>IF(TableHR[[#This Row],[Attrition]]="Yes",1,0)</f>
        <v>0</v>
      </c>
      <c r="O132" t="str">
        <f>IF(TableHR[[#This Row],[PerformanceRating]]&gt;=4,"Yes","No")</f>
        <v>No</v>
      </c>
      <c r="P13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32" t="str">
        <f>IF(TableHR[[#This Row],[AtRiskScore]]&gt;=0.5,"High","Low")</f>
        <v>Low</v>
      </c>
      <c r="R132" t="str">
        <f>IF(TableHR[[#This Row],[TenureYears]]&lt;=2,"0-2 yrs",IF(TableHR[[#This Row],[TenureYears]]&lt;=5,"2-5 yrs",IF(TableHR[[#This Row],[TenureYears]]&lt;=10,"5-10 yrs","10+ yrs")))</f>
        <v>10+ yrs</v>
      </c>
    </row>
    <row r="133" spans="1:18">
      <c r="A133" s="1" t="s">
        <v>193</v>
      </c>
      <c r="B133" s="1" t="s">
        <v>9</v>
      </c>
      <c r="C133" s="1" t="s">
        <v>40</v>
      </c>
      <c r="D133" s="2">
        <v>54</v>
      </c>
      <c r="E133" s="1" t="s">
        <v>59</v>
      </c>
      <c r="F133" s="1" t="s">
        <v>13</v>
      </c>
      <c r="G133" s="2">
        <v>72945</v>
      </c>
      <c r="H133" s="2">
        <v>19</v>
      </c>
      <c r="I133" s="3">
        <v>3</v>
      </c>
      <c r="J133" t="s">
        <v>8</v>
      </c>
      <c r="K133" t="s">
        <v>8</v>
      </c>
      <c r="L133" t="str">
        <f>IF(TableHR[[#This Row],[Age]]&lt;30,"Under 30",IF(TableHR[[#This Row],[Age]]&lt;40,"30-39",IF(TableHR[[#This Row],[Age]]&lt;50,"40-49","50+")))</f>
        <v>50+</v>
      </c>
      <c r="M133" t="str">
        <f t="shared" si="2"/>
        <v>Veteran</v>
      </c>
      <c r="N133">
        <f>IF(TableHR[[#This Row],[Attrition]]="Yes",1,0)</f>
        <v>0</v>
      </c>
      <c r="O133" t="str">
        <f>IF(TableHR[[#This Row],[PerformanceRating]]&gt;=4,"Yes","No")</f>
        <v>No</v>
      </c>
      <c r="P13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33" t="str">
        <f>IF(TableHR[[#This Row],[AtRiskScore]]&gt;=0.5,"High","Low")</f>
        <v>Low</v>
      </c>
      <c r="R133" t="str">
        <f>IF(TableHR[[#This Row],[TenureYears]]&lt;=2,"0-2 yrs",IF(TableHR[[#This Row],[TenureYears]]&lt;=5,"2-5 yrs",IF(TableHR[[#This Row],[TenureYears]]&lt;=10,"5-10 yrs","10+ yrs")))</f>
        <v>10+ yrs</v>
      </c>
    </row>
    <row r="134" spans="1:18">
      <c r="A134" s="1" t="s">
        <v>194</v>
      </c>
      <c r="B134" s="1" t="s">
        <v>15</v>
      </c>
      <c r="C134" s="1" t="s">
        <v>39</v>
      </c>
      <c r="D134" s="2">
        <v>57</v>
      </c>
      <c r="E134" s="1" t="s">
        <v>71</v>
      </c>
      <c r="F134" s="1" t="s">
        <v>16</v>
      </c>
      <c r="G134" s="2">
        <v>38140</v>
      </c>
      <c r="H134" s="2">
        <v>24</v>
      </c>
      <c r="I134" s="3">
        <v>4</v>
      </c>
      <c r="J134" t="s">
        <v>11</v>
      </c>
      <c r="K134" t="s">
        <v>8</v>
      </c>
      <c r="L134" t="str">
        <f>IF(TableHR[[#This Row],[Age]]&lt;30,"Under 30",IF(TableHR[[#This Row],[Age]]&lt;40,"30-39",IF(TableHR[[#This Row],[Age]]&lt;50,"40-49","50+")))</f>
        <v>50+</v>
      </c>
      <c r="M134" t="str">
        <f t="shared" si="2"/>
        <v>Veteran</v>
      </c>
      <c r="N134">
        <f>IF(TableHR[[#This Row],[Attrition]]="Yes",1,0)</f>
        <v>0</v>
      </c>
      <c r="O134" t="str">
        <f>IF(TableHR[[#This Row],[PerformanceRating]]&gt;=4,"Yes","No")</f>
        <v>Yes</v>
      </c>
      <c r="P13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34" t="str">
        <f>IF(TableHR[[#This Row],[AtRiskScore]]&gt;=0.5,"High","Low")</f>
        <v>Low</v>
      </c>
      <c r="R134" t="str">
        <f>IF(TableHR[[#This Row],[TenureYears]]&lt;=2,"0-2 yrs",IF(TableHR[[#This Row],[TenureYears]]&lt;=5,"2-5 yrs",IF(TableHR[[#This Row],[TenureYears]]&lt;=10,"5-10 yrs","10+ yrs")))</f>
        <v>10+ yrs</v>
      </c>
    </row>
    <row r="135" spans="1:18">
      <c r="A135" s="1" t="s">
        <v>195</v>
      </c>
      <c r="B135" s="1" t="s">
        <v>21</v>
      </c>
      <c r="C135" s="1" t="s">
        <v>40</v>
      </c>
      <c r="D135" s="2">
        <v>24</v>
      </c>
      <c r="E135" s="1" t="s">
        <v>71</v>
      </c>
      <c r="F135" s="1" t="s">
        <v>22</v>
      </c>
      <c r="G135" s="2">
        <v>108457</v>
      </c>
      <c r="H135" s="2">
        <v>23</v>
      </c>
      <c r="I135" s="3">
        <v>4</v>
      </c>
      <c r="J135" t="s">
        <v>8</v>
      </c>
      <c r="K135" t="s">
        <v>8</v>
      </c>
      <c r="L135" t="str">
        <f>IF(TableHR[[#This Row],[Age]]&lt;30,"Under 30",IF(TableHR[[#This Row],[Age]]&lt;40,"30-39",IF(TableHR[[#This Row],[Age]]&lt;50,"40-49","50+")))</f>
        <v>Under 30</v>
      </c>
      <c r="M135" t="str">
        <f t="shared" si="2"/>
        <v>Veteran</v>
      </c>
      <c r="N135">
        <f>IF(TableHR[[#This Row],[Attrition]]="Yes",1,0)</f>
        <v>0</v>
      </c>
      <c r="O135" t="str">
        <f>IF(TableHR[[#This Row],[PerformanceRating]]&gt;=4,"Yes","No")</f>
        <v>Yes</v>
      </c>
      <c r="P13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35" t="str">
        <f>IF(TableHR[[#This Row],[AtRiskScore]]&gt;=0.5,"High","Low")</f>
        <v>Low</v>
      </c>
      <c r="R135" t="str">
        <f>IF(TableHR[[#This Row],[TenureYears]]&lt;=2,"0-2 yrs",IF(TableHR[[#This Row],[TenureYears]]&lt;=5,"2-5 yrs",IF(TableHR[[#This Row],[TenureYears]]&lt;=10,"5-10 yrs","10+ yrs")))</f>
        <v>10+ yrs</v>
      </c>
    </row>
    <row r="136" spans="1:18">
      <c r="A136" s="1" t="s">
        <v>196</v>
      </c>
      <c r="B136" s="1" t="s">
        <v>19</v>
      </c>
      <c r="C136" s="1" t="s">
        <v>40</v>
      </c>
      <c r="D136" s="2">
        <v>30</v>
      </c>
      <c r="E136" s="1" t="s">
        <v>71</v>
      </c>
      <c r="F136" s="1" t="s">
        <v>20</v>
      </c>
      <c r="G136" s="2">
        <v>39357</v>
      </c>
      <c r="H136" s="2">
        <v>13</v>
      </c>
      <c r="I136" s="3">
        <v>2</v>
      </c>
      <c r="J136" t="s">
        <v>11</v>
      </c>
      <c r="K136" t="s">
        <v>8</v>
      </c>
      <c r="L136" t="str">
        <f>IF(TableHR[[#This Row],[Age]]&lt;30,"Under 30",IF(TableHR[[#This Row],[Age]]&lt;40,"30-39",IF(TableHR[[#This Row],[Age]]&lt;50,"40-49","50+")))</f>
        <v>30-39</v>
      </c>
      <c r="M136" t="str">
        <f t="shared" si="2"/>
        <v>Experienced</v>
      </c>
      <c r="N136">
        <f>IF(TableHR[[#This Row],[Attrition]]="Yes",1,0)</f>
        <v>0</v>
      </c>
      <c r="O136" t="str">
        <f>IF(TableHR[[#This Row],[PerformanceRating]]&gt;=4,"Yes","No")</f>
        <v>No</v>
      </c>
      <c r="P13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0.65</v>
      </c>
      <c r="Q136" t="str">
        <f>IF(TableHR[[#This Row],[AtRiskScore]]&gt;=0.5,"High","Low")</f>
        <v>High</v>
      </c>
      <c r="R136" t="str">
        <f>IF(TableHR[[#This Row],[TenureYears]]&lt;=2,"0-2 yrs",IF(TableHR[[#This Row],[TenureYears]]&lt;=5,"2-5 yrs",IF(TableHR[[#This Row],[TenureYears]]&lt;=10,"5-10 yrs","10+ yrs")))</f>
        <v>10+ yrs</v>
      </c>
    </row>
    <row r="137" spans="1:18">
      <c r="A137" s="1" t="s">
        <v>197</v>
      </c>
      <c r="B137" s="1" t="s">
        <v>12</v>
      </c>
      <c r="C137" s="1" t="s">
        <v>39</v>
      </c>
      <c r="D137" s="2">
        <v>29</v>
      </c>
      <c r="E137" s="1" t="s">
        <v>71</v>
      </c>
      <c r="F137" s="1" t="s">
        <v>22</v>
      </c>
      <c r="G137" s="2">
        <v>136672</v>
      </c>
      <c r="H137" s="2">
        <v>25</v>
      </c>
      <c r="I137" s="3">
        <v>4</v>
      </c>
      <c r="J137" t="s">
        <v>11</v>
      </c>
      <c r="K137" t="s">
        <v>8</v>
      </c>
      <c r="L137" t="str">
        <f>IF(TableHR[[#This Row],[Age]]&lt;30,"Under 30",IF(TableHR[[#This Row],[Age]]&lt;40,"30-39",IF(TableHR[[#This Row],[Age]]&lt;50,"40-49","50+")))</f>
        <v>Under 30</v>
      </c>
      <c r="M137" t="str">
        <f t="shared" si="2"/>
        <v>Veteran</v>
      </c>
      <c r="N137">
        <f>IF(TableHR[[#This Row],[Attrition]]="Yes",1,0)</f>
        <v>0</v>
      </c>
      <c r="O137" t="str">
        <f>IF(TableHR[[#This Row],[PerformanceRating]]&gt;=4,"Yes","No")</f>
        <v>Yes</v>
      </c>
      <c r="P13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37" t="str">
        <f>IF(TableHR[[#This Row],[AtRiskScore]]&gt;=0.5,"High","Low")</f>
        <v>Low</v>
      </c>
      <c r="R137" t="str">
        <f>IF(TableHR[[#This Row],[TenureYears]]&lt;=2,"0-2 yrs",IF(TableHR[[#This Row],[TenureYears]]&lt;=5,"2-5 yrs",IF(TableHR[[#This Row],[TenureYears]]&lt;=10,"5-10 yrs","10+ yrs")))</f>
        <v>10+ yrs</v>
      </c>
    </row>
    <row r="138" spans="1:18">
      <c r="A138" s="1" t="s">
        <v>198</v>
      </c>
      <c r="B138" s="1" t="s">
        <v>19</v>
      </c>
      <c r="C138" s="1" t="s">
        <v>39</v>
      </c>
      <c r="D138" s="2">
        <v>54</v>
      </c>
      <c r="E138" s="1" t="s">
        <v>71</v>
      </c>
      <c r="F138" s="1" t="s">
        <v>13</v>
      </c>
      <c r="G138" s="2">
        <v>93673</v>
      </c>
      <c r="H138" s="2">
        <v>22</v>
      </c>
      <c r="I138" s="3">
        <v>3</v>
      </c>
      <c r="J138" t="s">
        <v>8</v>
      </c>
      <c r="K138" t="s">
        <v>8</v>
      </c>
      <c r="L138" t="str">
        <f>IF(TableHR[[#This Row],[Age]]&lt;30,"Under 30",IF(TableHR[[#This Row],[Age]]&lt;40,"30-39",IF(TableHR[[#This Row],[Age]]&lt;50,"40-49","50+")))</f>
        <v>50+</v>
      </c>
      <c r="M138" t="str">
        <f t="shared" si="2"/>
        <v>Veteran</v>
      </c>
      <c r="N138">
        <f>IF(TableHR[[#This Row],[Attrition]]="Yes",1,0)</f>
        <v>0</v>
      </c>
      <c r="O138" t="str">
        <f>IF(TableHR[[#This Row],[PerformanceRating]]&gt;=4,"Yes","No")</f>
        <v>No</v>
      </c>
      <c r="P13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38" t="str">
        <f>IF(TableHR[[#This Row],[AtRiskScore]]&gt;=0.5,"High","Low")</f>
        <v>Low</v>
      </c>
      <c r="R138" t="str">
        <f>IF(TableHR[[#This Row],[TenureYears]]&lt;=2,"0-2 yrs",IF(TableHR[[#This Row],[TenureYears]]&lt;=5,"2-5 yrs",IF(TableHR[[#This Row],[TenureYears]]&lt;=10,"5-10 yrs","10+ yrs")))</f>
        <v>10+ yrs</v>
      </c>
    </row>
    <row r="139" spans="1:18">
      <c r="A139" s="1" t="s">
        <v>199</v>
      </c>
      <c r="B139" s="1" t="s">
        <v>19</v>
      </c>
      <c r="C139" s="1" t="s">
        <v>40</v>
      </c>
      <c r="D139" s="2">
        <v>27</v>
      </c>
      <c r="E139" s="1" t="s">
        <v>63</v>
      </c>
      <c r="F139" s="1" t="s">
        <v>16</v>
      </c>
      <c r="G139" s="2">
        <v>146673</v>
      </c>
      <c r="H139" s="2">
        <v>21</v>
      </c>
      <c r="I139" s="3">
        <v>4</v>
      </c>
      <c r="J139" t="s">
        <v>8</v>
      </c>
      <c r="K139" t="s">
        <v>8</v>
      </c>
      <c r="L139" t="str">
        <f>IF(TableHR[[#This Row],[Age]]&lt;30,"Under 30",IF(TableHR[[#This Row],[Age]]&lt;40,"30-39",IF(TableHR[[#This Row],[Age]]&lt;50,"40-49","50+")))</f>
        <v>Under 30</v>
      </c>
      <c r="M139" t="str">
        <f t="shared" si="2"/>
        <v>Veteran</v>
      </c>
      <c r="N139">
        <f>IF(TableHR[[#This Row],[Attrition]]="Yes",1,0)</f>
        <v>0</v>
      </c>
      <c r="O139" t="str">
        <f>IF(TableHR[[#This Row],[PerformanceRating]]&gt;=4,"Yes","No")</f>
        <v>Yes</v>
      </c>
      <c r="P13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39" t="str">
        <f>IF(TableHR[[#This Row],[AtRiskScore]]&gt;=0.5,"High","Low")</f>
        <v>Low</v>
      </c>
      <c r="R139" t="str">
        <f>IF(TableHR[[#This Row],[TenureYears]]&lt;=2,"0-2 yrs",IF(TableHR[[#This Row],[TenureYears]]&lt;=5,"2-5 yrs",IF(TableHR[[#This Row],[TenureYears]]&lt;=10,"5-10 yrs","10+ yrs")))</f>
        <v>10+ yrs</v>
      </c>
    </row>
    <row r="140" spans="1:18">
      <c r="A140" s="1" t="s">
        <v>200</v>
      </c>
      <c r="B140" s="1" t="s">
        <v>12</v>
      </c>
      <c r="C140" s="1" t="s">
        <v>40</v>
      </c>
      <c r="D140" s="2">
        <v>25</v>
      </c>
      <c r="E140" s="1" t="s">
        <v>59</v>
      </c>
      <c r="F140" s="1" t="s">
        <v>18</v>
      </c>
      <c r="G140" s="2">
        <v>90633</v>
      </c>
      <c r="H140" s="2">
        <v>18</v>
      </c>
      <c r="I140" s="3">
        <v>4</v>
      </c>
      <c r="J140" t="s">
        <v>8</v>
      </c>
      <c r="K140" t="s">
        <v>8</v>
      </c>
      <c r="L140" t="str">
        <f>IF(TableHR[[#This Row],[Age]]&lt;30,"Under 30",IF(TableHR[[#This Row],[Age]]&lt;40,"30-39",IF(TableHR[[#This Row],[Age]]&lt;50,"40-49","50+")))</f>
        <v>Under 30</v>
      </c>
      <c r="M140" t="str">
        <f t="shared" si="2"/>
        <v>Veteran</v>
      </c>
      <c r="N140">
        <f>IF(TableHR[[#This Row],[Attrition]]="Yes",1,0)</f>
        <v>0</v>
      </c>
      <c r="O140" t="str">
        <f>IF(TableHR[[#This Row],[PerformanceRating]]&gt;=4,"Yes","No")</f>
        <v>Yes</v>
      </c>
      <c r="P14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40" t="str">
        <f>IF(TableHR[[#This Row],[AtRiskScore]]&gt;=0.5,"High","Low")</f>
        <v>Low</v>
      </c>
      <c r="R140" t="str">
        <f>IF(TableHR[[#This Row],[TenureYears]]&lt;=2,"0-2 yrs",IF(TableHR[[#This Row],[TenureYears]]&lt;=5,"2-5 yrs",IF(TableHR[[#This Row],[TenureYears]]&lt;=10,"5-10 yrs","10+ yrs")))</f>
        <v>10+ yrs</v>
      </c>
    </row>
    <row r="141" spans="1:18">
      <c r="A141" s="1" t="s">
        <v>201</v>
      </c>
      <c r="B141" s="1" t="s">
        <v>19</v>
      </c>
      <c r="C141" s="1" t="s">
        <v>40</v>
      </c>
      <c r="D141" s="2">
        <v>34</v>
      </c>
      <c r="E141" s="1" t="s">
        <v>63</v>
      </c>
      <c r="F141" s="1" t="s">
        <v>13</v>
      </c>
      <c r="G141" s="2">
        <v>101943</v>
      </c>
      <c r="H141" s="2">
        <v>2</v>
      </c>
      <c r="I141" s="3">
        <v>4</v>
      </c>
      <c r="J141" t="s">
        <v>8</v>
      </c>
      <c r="K141" t="s">
        <v>8</v>
      </c>
      <c r="L141" t="str">
        <f>IF(TableHR[[#This Row],[Age]]&lt;30,"Under 30",IF(TableHR[[#This Row],[Age]]&lt;40,"30-39",IF(TableHR[[#This Row],[Age]]&lt;50,"40-49","50+")))</f>
        <v>30-39</v>
      </c>
      <c r="M141" t="str">
        <f t="shared" si="2"/>
        <v>Early Career</v>
      </c>
      <c r="N141">
        <f>IF(TableHR[[#This Row],[Attrition]]="Yes",1,0)</f>
        <v>0</v>
      </c>
      <c r="O141" t="str">
        <f>IF(TableHR[[#This Row],[PerformanceRating]]&gt;=4,"Yes","No")</f>
        <v>Yes</v>
      </c>
      <c r="P14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41" t="str">
        <f>IF(TableHR[[#This Row],[AtRiskScore]]&gt;=0.5,"High","Low")</f>
        <v>Low</v>
      </c>
      <c r="R141" t="str">
        <f>IF(TableHR[[#This Row],[TenureYears]]&lt;=2,"0-2 yrs",IF(TableHR[[#This Row],[TenureYears]]&lt;=5,"2-5 yrs",IF(TableHR[[#This Row],[TenureYears]]&lt;=10,"5-10 yrs","10+ yrs")))</f>
        <v>0-2 yrs</v>
      </c>
    </row>
    <row r="142" spans="1:18">
      <c r="A142" s="1" t="s">
        <v>202</v>
      </c>
      <c r="B142" s="1" t="s">
        <v>21</v>
      </c>
      <c r="C142" s="1" t="s">
        <v>40</v>
      </c>
      <c r="D142" s="2">
        <v>23</v>
      </c>
      <c r="E142" s="1" t="s">
        <v>71</v>
      </c>
      <c r="F142" s="1" t="s">
        <v>16</v>
      </c>
      <c r="G142" s="2">
        <v>121111</v>
      </c>
      <c r="H142" s="2">
        <v>18</v>
      </c>
      <c r="I142" s="3">
        <v>2</v>
      </c>
      <c r="J142" t="s">
        <v>8</v>
      </c>
      <c r="K142" t="s">
        <v>8</v>
      </c>
      <c r="L142" t="str">
        <f>IF(TableHR[[#This Row],[Age]]&lt;30,"Under 30",IF(TableHR[[#This Row],[Age]]&lt;40,"30-39",IF(TableHR[[#This Row],[Age]]&lt;50,"40-49","50+")))</f>
        <v>Under 30</v>
      </c>
      <c r="M142" t="str">
        <f t="shared" si="2"/>
        <v>Veteran</v>
      </c>
      <c r="N142">
        <f>IF(TableHR[[#This Row],[Attrition]]="Yes",1,0)</f>
        <v>0</v>
      </c>
      <c r="O142" t="str">
        <f>IF(TableHR[[#This Row],[PerformanceRating]]&gt;=4,"Yes","No")</f>
        <v>No</v>
      </c>
      <c r="P14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42" t="str">
        <f>IF(TableHR[[#This Row],[AtRiskScore]]&gt;=0.5,"High","Low")</f>
        <v>Low</v>
      </c>
      <c r="R142" t="str">
        <f>IF(TableHR[[#This Row],[TenureYears]]&lt;=2,"0-2 yrs",IF(TableHR[[#This Row],[TenureYears]]&lt;=5,"2-5 yrs",IF(TableHR[[#This Row],[TenureYears]]&lt;=10,"5-10 yrs","10+ yrs")))</f>
        <v>10+ yrs</v>
      </c>
    </row>
    <row r="143" spans="1:18">
      <c r="A143" s="1" t="s">
        <v>203</v>
      </c>
      <c r="B143" s="1" t="s">
        <v>21</v>
      </c>
      <c r="C143" s="1" t="s">
        <v>40</v>
      </c>
      <c r="D143" s="2">
        <v>26</v>
      </c>
      <c r="E143" s="1" t="s">
        <v>59</v>
      </c>
      <c r="F143" s="1" t="s">
        <v>22</v>
      </c>
      <c r="G143" s="2">
        <v>103258</v>
      </c>
      <c r="H143" s="2">
        <v>8</v>
      </c>
      <c r="I143" s="3">
        <v>3</v>
      </c>
      <c r="J143" t="s">
        <v>8</v>
      </c>
      <c r="K143" t="s">
        <v>8</v>
      </c>
      <c r="L143" t="str">
        <f>IF(TableHR[[#This Row],[Age]]&lt;30,"Under 30",IF(TableHR[[#This Row],[Age]]&lt;40,"30-39",IF(TableHR[[#This Row],[Age]]&lt;50,"40-49","50+")))</f>
        <v>Under 30</v>
      </c>
      <c r="M143" t="str">
        <f t="shared" si="2"/>
        <v>Mid Career</v>
      </c>
      <c r="N143">
        <f>IF(TableHR[[#This Row],[Attrition]]="Yes",1,0)</f>
        <v>0</v>
      </c>
      <c r="O143" t="str">
        <f>IF(TableHR[[#This Row],[PerformanceRating]]&gt;=4,"Yes","No")</f>
        <v>No</v>
      </c>
      <c r="P14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43" t="str">
        <f>IF(TableHR[[#This Row],[AtRiskScore]]&gt;=0.5,"High","Low")</f>
        <v>Low</v>
      </c>
      <c r="R143" t="str">
        <f>IF(TableHR[[#This Row],[TenureYears]]&lt;=2,"0-2 yrs",IF(TableHR[[#This Row],[TenureYears]]&lt;=5,"2-5 yrs",IF(TableHR[[#This Row],[TenureYears]]&lt;=10,"5-10 yrs","10+ yrs")))</f>
        <v>5-10 yrs</v>
      </c>
    </row>
    <row r="144" spans="1:18">
      <c r="A144" s="1" t="s">
        <v>204</v>
      </c>
      <c r="B144" s="1" t="s">
        <v>21</v>
      </c>
      <c r="C144" s="1" t="s">
        <v>40</v>
      </c>
      <c r="D144" s="2">
        <v>48</v>
      </c>
      <c r="E144" s="1" t="s">
        <v>71</v>
      </c>
      <c r="F144" s="1" t="s">
        <v>10</v>
      </c>
      <c r="G144" s="2">
        <v>37924</v>
      </c>
      <c r="H144" s="2">
        <v>27</v>
      </c>
      <c r="I144" s="3">
        <v>5</v>
      </c>
      <c r="J144" t="s">
        <v>8</v>
      </c>
      <c r="K144" t="s">
        <v>8</v>
      </c>
      <c r="L144" t="str">
        <f>IF(TableHR[[#This Row],[Age]]&lt;30,"Under 30",IF(TableHR[[#This Row],[Age]]&lt;40,"30-39",IF(TableHR[[#This Row],[Age]]&lt;50,"40-49","50+")))</f>
        <v>40-49</v>
      </c>
      <c r="M144" t="str">
        <f t="shared" si="2"/>
        <v>Veteran</v>
      </c>
      <c r="N144">
        <f>IF(TableHR[[#This Row],[Attrition]]="Yes",1,0)</f>
        <v>0</v>
      </c>
      <c r="O144" t="str">
        <f>IF(TableHR[[#This Row],[PerformanceRating]]&gt;=4,"Yes","No")</f>
        <v>Yes</v>
      </c>
      <c r="P14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44" t="str">
        <f>IF(TableHR[[#This Row],[AtRiskScore]]&gt;=0.5,"High","Low")</f>
        <v>Low</v>
      </c>
      <c r="R144" t="str">
        <f>IF(TableHR[[#This Row],[TenureYears]]&lt;=2,"0-2 yrs",IF(TableHR[[#This Row],[TenureYears]]&lt;=5,"2-5 yrs",IF(TableHR[[#This Row],[TenureYears]]&lt;=10,"5-10 yrs","10+ yrs")))</f>
        <v>10+ yrs</v>
      </c>
    </row>
    <row r="145" spans="1:18">
      <c r="A145" s="1" t="s">
        <v>205</v>
      </c>
      <c r="B145" s="1" t="s">
        <v>12</v>
      </c>
      <c r="C145" s="1" t="s">
        <v>40</v>
      </c>
      <c r="D145" s="2">
        <v>53</v>
      </c>
      <c r="E145" s="1" t="s">
        <v>63</v>
      </c>
      <c r="F145" s="1" t="s">
        <v>10</v>
      </c>
      <c r="G145" s="2">
        <v>94286</v>
      </c>
      <c r="H145" s="2">
        <v>19</v>
      </c>
      <c r="I145" s="3">
        <v>3</v>
      </c>
      <c r="J145" t="s">
        <v>8</v>
      </c>
      <c r="K145" t="s">
        <v>8</v>
      </c>
      <c r="L145" t="str">
        <f>IF(TableHR[[#This Row],[Age]]&lt;30,"Under 30",IF(TableHR[[#This Row],[Age]]&lt;40,"30-39",IF(TableHR[[#This Row],[Age]]&lt;50,"40-49","50+")))</f>
        <v>50+</v>
      </c>
      <c r="M145" t="str">
        <f t="shared" si="2"/>
        <v>Veteran</v>
      </c>
      <c r="N145">
        <f>IF(TableHR[[#This Row],[Attrition]]="Yes",1,0)</f>
        <v>0</v>
      </c>
      <c r="O145" t="str">
        <f>IF(TableHR[[#This Row],[PerformanceRating]]&gt;=4,"Yes","No")</f>
        <v>No</v>
      </c>
      <c r="P14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45" t="str">
        <f>IF(TableHR[[#This Row],[AtRiskScore]]&gt;=0.5,"High","Low")</f>
        <v>Low</v>
      </c>
      <c r="R145" t="str">
        <f>IF(TableHR[[#This Row],[TenureYears]]&lt;=2,"0-2 yrs",IF(TableHR[[#This Row],[TenureYears]]&lt;=5,"2-5 yrs",IF(TableHR[[#This Row],[TenureYears]]&lt;=10,"5-10 yrs","10+ yrs")))</f>
        <v>10+ yrs</v>
      </c>
    </row>
    <row r="146" spans="1:18">
      <c r="A146" s="1" t="s">
        <v>206</v>
      </c>
      <c r="B146" s="1" t="s">
        <v>19</v>
      </c>
      <c r="C146" s="1" t="s">
        <v>39</v>
      </c>
      <c r="D146" s="2">
        <v>42</v>
      </c>
      <c r="E146" s="1" t="s">
        <v>63</v>
      </c>
      <c r="F146" s="1" t="s">
        <v>20</v>
      </c>
      <c r="G146" s="2">
        <v>118269</v>
      </c>
      <c r="H146" s="2">
        <v>6</v>
      </c>
      <c r="I146" s="3">
        <v>5</v>
      </c>
      <c r="J146" t="s">
        <v>11</v>
      </c>
      <c r="K146" t="s">
        <v>8</v>
      </c>
      <c r="L146" t="str">
        <f>IF(TableHR[[#This Row],[Age]]&lt;30,"Under 30",IF(TableHR[[#This Row],[Age]]&lt;40,"30-39",IF(TableHR[[#This Row],[Age]]&lt;50,"40-49","50+")))</f>
        <v>40-49</v>
      </c>
      <c r="M146" t="str">
        <f t="shared" si="2"/>
        <v>Mid Career</v>
      </c>
      <c r="N146">
        <f>IF(TableHR[[#This Row],[Attrition]]="Yes",1,0)</f>
        <v>0</v>
      </c>
      <c r="O146" t="str">
        <f>IF(TableHR[[#This Row],[PerformanceRating]]&gt;=4,"Yes","No")</f>
        <v>Yes</v>
      </c>
      <c r="P14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46" t="str">
        <f>IF(TableHR[[#This Row],[AtRiskScore]]&gt;=0.5,"High","Low")</f>
        <v>Low</v>
      </c>
      <c r="R146" t="str">
        <f>IF(TableHR[[#This Row],[TenureYears]]&lt;=2,"0-2 yrs",IF(TableHR[[#This Row],[TenureYears]]&lt;=5,"2-5 yrs",IF(TableHR[[#This Row],[TenureYears]]&lt;=10,"5-10 yrs","10+ yrs")))</f>
        <v>5-10 yrs</v>
      </c>
    </row>
    <row r="147" spans="1:18">
      <c r="A147" s="1" t="s">
        <v>207</v>
      </c>
      <c r="B147" s="1" t="s">
        <v>12</v>
      </c>
      <c r="C147" s="1" t="s">
        <v>39</v>
      </c>
      <c r="D147" s="2">
        <v>29</v>
      </c>
      <c r="E147" s="1" t="s">
        <v>71</v>
      </c>
      <c r="F147" s="1" t="s">
        <v>16</v>
      </c>
      <c r="G147" s="2">
        <v>99071</v>
      </c>
      <c r="H147" s="2">
        <v>13</v>
      </c>
      <c r="I147" s="3">
        <v>3</v>
      </c>
      <c r="J147" t="s">
        <v>8</v>
      </c>
      <c r="K147" t="s">
        <v>8</v>
      </c>
      <c r="L147" t="str">
        <f>IF(TableHR[[#This Row],[Age]]&lt;30,"Under 30",IF(TableHR[[#This Row],[Age]]&lt;40,"30-39",IF(TableHR[[#This Row],[Age]]&lt;50,"40-49","50+")))</f>
        <v>Under 30</v>
      </c>
      <c r="M147" t="str">
        <f t="shared" si="2"/>
        <v>Experienced</v>
      </c>
      <c r="N147">
        <f>IF(TableHR[[#This Row],[Attrition]]="Yes",1,0)</f>
        <v>0</v>
      </c>
      <c r="O147" t="str">
        <f>IF(TableHR[[#This Row],[PerformanceRating]]&gt;=4,"Yes","No")</f>
        <v>No</v>
      </c>
      <c r="P14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47" t="str">
        <f>IF(TableHR[[#This Row],[AtRiskScore]]&gt;=0.5,"High","Low")</f>
        <v>Low</v>
      </c>
      <c r="R147" t="str">
        <f>IF(TableHR[[#This Row],[TenureYears]]&lt;=2,"0-2 yrs",IF(TableHR[[#This Row],[TenureYears]]&lt;=5,"2-5 yrs",IF(TableHR[[#This Row],[TenureYears]]&lt;=10,"5-10 yrs","10+ yrs")))</f>
        <v>10+ yrs</v>
      </c>
    </row>
    <row r="148" spans="1:18">
      <c r="A148" s="1" t="s">
        <v>208</v>
      </c>
      <c r="B148" s="1" t="s">
        <v>21</v>
      </c>
      <c r="C148" s="1" t="s">
        <v>40</v>
      </c>
      <c r="D148" s="2">
        <v>59</v>
      </c>
      <c r="E148" s="1" t="s">
        <v>63</v>
      </c>
      <c r="F148" s="1" t="s">
        <v>10</v>
      </c>
      <c r="G148" s="2">
        <v>82326</v>
      </c>
      <c r="H148" s="2">
        <v>8</v>
      </c>
      <c r="I148" s="3">
        <v>2</v>
      </c>
      <c r="J148" t="s">
        <v>8</v>
      </c>
      <c r="K148" t="s">
        <v>8</v>
      </c>
      <c r="L148" t="str">
        <f>IF(TableHR[[#This Row],[Age]]&lt;30,"Under 30",IF(TableHR[[#This Row],[Age]]&lt;40,"30-39",IF(TableHR[[#This Row],[Age]]&lt;50,"40-49","50+")))</f>
        <v>50+</v>
      </c>
      <c r="M148" t="str">
        <f t="shared" si="2"/>
        <v>Mid Career</v>
      </c>
      <c r="N148">
        <f>IF(TableHR[[#This Row],[Attrition]]="Yes",1,0)</f>
        <v>0</v>
      </c>
      <c r="O148" t="str">
        <f>IF(TableHR[[#This Row],[PerformanceRating]]&gt;=4,"Yes","No")</f>
        <v>No</v>
      </c>
      <c r="P14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48" t="str">
        <f>IF(TableHR[[#This Row],[AtRiskScore]]&gt;=0.5,"High","Low")</f>
        <v>Low</v>
      </c>
      <c r="R148" t="str">
        <f>IF(TableHR[[#This Row],[TenureYears]]&lt;=2,"0-2 yrs",IF(TableHR[[#This Row],[TenureYears]]&lt;=5,"2-5 yrs",IF(TableHR[[#This Row],[TenureYears]]&lt;=10,"5-10 yrs","10+ yrs")))</f>
        <v>5-10 yrs</v>
      </c>
    </row>
    <row r="149" spans="1:18">
      <c r="A149" s="1" t="s">
        <v>209</v>
      </c>
      <c r="B149" s="1" t="s">
        <v>19</v>
      </c>
      <c r="C149" s="1" t="s">
        <v>40</v>
      </c>
      <c r="D149" s="2">
        <v>29</v>
      </c>
      <c r="E149" s="1" t="s">
        <v>63</v>
      </c>
      <c r="F149" s="1" t="s">
        <v>18</v>
      </c>
      <c r="G149" s="2">
        <v>115023</v>
      </c>
      <c r="H149" s="2">
        <v>18</v>
      </c>
      <c r="I149" s="3">
        <v>2</v>
      </c>
      <c r="J149" t="s">
        <v>11</v>
      </c>
      <c r="K149" t="s">
        <v>8</v>
      </c>
      <c r="L149" t="str">
        <f>IF(TableHR[[#This Row],[Age]]&lt;30,"Under 30",IF(TableHR[[#This Row],[Age]]&lt;40,"30-39",IF(TableHR[[#This Row],[Age]]&lt;50,"40-49","50+")))</f>
        <v>Under 30</v>
      </c>
      <c r="M149" t="str">
        <f t="shared" si="2"/>
        <v>Veteran</v>
      </c>
      <c r="N149">
        <f>IF(TableHR[[#This Row],[Attrition]]="Yes",1,0)</f>
        <v>0</v>
      </c>
      <c r="O149" t="str">
        <f>IF(TableHR[[#This Row],[PerformanceRating]]&gt;=4,"Yes","No")</f>
        <v>No</v>
      </c>
      <c r="P14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</v>
      </c>
      <c r="Q149" t="str">
        <f>IF(TableHR[[#This Row],[AtRiskScore]]&gt;=0.5,"High","Low")</f>
        <v>High</v>
      </c>
      <c r="R149" t="str">
        <f>IF(TableHR[[#This Row],[TenureYears]]&lt;=2,"0-2 yrs",IF(TableHR[[#This Row],[TenureYears]]&lt;=5,"2-5 yrs",IF(TableHR[[#This Row],[TenureYears]]&lt;=10,"5-10 yrs","10+ yrs")))</f>
        <v>10+ yrs</v>
      </c>
    </row>
    <row r="150" spans="1:18">
      <c r="A150" s="1" t="s">
        <v>210</v>
      </c>
      <c r="B150" s="1" t="s">
        <v>19</v>
      </c>
      <c r="C150" s="1" t="s">
        <v>39</v>
      </c>
      <c r="D150" s="2">
        <v>24</v>
      </c>
      <c r="E150" s="1" t="s">
        <v>63</v>
      </c>
      <c r="F150" s="1" t="s">
        <v>16</v>
      </c>
      <c r="G150" s="2">
        <v>145101</v>
      </c>
      <c r="H150" s="2">
        <v>13</v>
      </c>
      <c r="I150" s="3">
        <v>3</v>
      </c>
      <c r="J150" t="s">
        <v>8</v>
      </c>
      <c r="K150" t="s">
        <v>8</v>
      </c>
      <c r="L150" t="str">
        <f>IF(TableHR[[#This Row],[Age]]&lt;30,"Under 30",IF(TableHR[[#This Row],[Age]]&lt;40,"30-39",IF(TableHR[[#This Row],[Age]]&lt;50,"40-49","50+")))</f>
        <v>Under 30</v>
      </c>
      <c r="M150" t="str">
        <f t="shared" si="2"/>
        <v>Experienced</v>
      </c>
      <c r="N150">
        <f>IF(TableHR[[#This Row],[Attrition]]="Yes",1,0)</f>
        <v>0</v>
      </c>
      <c r="O150" t="str">
        <f>IF(TableHR[[#This Row],[PerformanceRating]]&gt;=4,"Yes","No")</f>
        <v>No</v>
      </c>
      <c r="P15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0" t="str">
        <f>IF(TableHR[[#This Row],[AtRiskScore]]&gt;=0.5,"High","Low")</f>
        <v>Low</v>
      </c>
      <c r="R150" t="str">
        <f>IF(TableHR[[#This Row],[TenureYears]]&lt;=2,"0-2 yrs",IF(TableHR[[#This Row],[TenureYears]]&lt;=5,"2-5 yrs",IF(TableHR[[#This Row],[TenureYears]]&lt;=10,"5-10 yrs","10+ yrs")))</f>
        <v>10+ yrs</v>
      </c>
    </row>
    <row r="151" spans="1:18">
      <c r="A151" s="1" t="s">
        <v>211</v>
      </c>
      <c r="B151" s="1" t="s">
        <v>17</v>
      </c>
      <c r="C151" s="1" t="s">
        <v>40</v>
      </c>
      <c r="D151" s="2">
        <v>24</v>
      </c>
      <c r="E151" s="1" t="s">
        <v>65</v>
      </c>
      <c r="F151" s="1" t="s">
        <v>18</v>
      </c>
      <c r="G151" s="2">
        <v>55651</v>
      </c>
      <c r="H151" s="2">
        <v>16</v>
      </c>
      <c r="I151" s="3">
        <v>5</v>
      </c>
      <c r="J151" t="s">
        <v>8</v>
      </c>
      <c r="K151" t="s">
        <v>8</v>
      </c>
      <c r="L151" t="str">
        <f>IF(TableHR[[#This Row],[Age]]&lt;30,"Under 30",IF(TableHR[[#This Row],[Age]]&lt;40,"30-39",IF(TableHR[[#This Row],[Age]]&lt;50,"40-49","50+")))</f>
        <v>Under 30</v>
      </c>
      <c r="M151" t="str">
        <f t="shared" si="2"/>
        <v>Veteran</v>
      </c>
      <c r="N151">
        <f>IF(TableHR[[#This Row],[Attrition]]="Yes",1,0)</f>
        <v>0</v>
      </c>
      <c r="O151" t="str">
        <f>IF(TableHR[[#This Row],[PerformanceRating]]&gt;=4,"Yes","No")</f>
        <v>Yes</v>
      </c>
      <c r="P15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51" t="str">
        <f>IF(TableHR[[#This Row],[AtRiskScore]]&gt;=0.5,"High","Low")</f>
        <v>Low</v>
      </c>
      <c r="R151" t="str">
        <f>IF(TableHR[[#This Row],[TenureYears]]&lt;=2,"0-2 yrs",IF(TableHR[[#This Row],[TenureYears]]&lt;=5,"2-5 yrs",IF(TableHR[[#This Row],[TenureYears]]&lt;=10,"5-10 yrs","10+ yrs")))</f>
        <v>10+ yrs</v>
      </c>
    </row>
    <row r="152" spans="1:18">
      <c r="A152" s="1" t="s">
        <v>212</v>
      </c>
      <c r="B152" s="1" t="s">
        <v>17</v>
      </c>
      <c r="C152" s="1" t="s">
        <v>40</v>
      </c>
      <c r="D152" s="2">
        <v>43</v>
      </c>
      <c r="E152" s="1" t="s">
        <v>71</v>
      </c>
      <c r="F152" s="1" t="s">
        <v>18</v>
      </c>
      <c r="G152" s="2">
        <v>95202</v>
      </c>
      <c r="H152" s="2">
        <v>29</v>
      </c>
      <c r="I152" s="3">
        <v>3</v>
      </c>
      <c r="J152" t="s">
        <v>8</v>
      </c>
      <c r="K152" t="s">
        <v>8</v>
      </c>
      <c r="L152" t="str">
        <f>IF(TableHR[[#This Row],[Age]]&lt;30,"Under 30",IF(TableHR[[#This Row],[Age]]&lt;40,"30-39",IF(TableHR[[#This Row],[Age]]&lt;50,"40-49","50+")))</f>
        <v>40-49</v>
      </c>
      <c r="M152" t="str">
        <f t="shared" si="2"/>
        <v>Veteran</v>
      </c>
      <c r="N152">
        <f>IF(TableHR[[#This Row],[Attrition]]="Yes",1,0)</f>
        <v>0</v>
      </c>
      <c r="O152" t="str">
        <f>IF(TableHR[[#This Row],[PerformanceRating]]&gt;=4,"Yes","No")</f>
        <v>No</v>
      </c>
      <c r="P15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2" t="str">
        <f>IF(TableHR[[#This Row],[AtRiskScore]]&gt;=0.5,"High","Low")</f>
        <v>Low</v>
      </c>
      <c r="R152" t="str">
        <f>IF(TableHR[[#This Row],[TenureYears]]&lt;=2,"0-2 yrs",IF(TableHR[[#This Row],[TenureYears]]&lt;=5,"2-5 yrs",IF(TableHR[[#This Row],[TenureYears]]&lt;=10,"5-10 yrs","10+ yrs")))</f>
        <v>10+ yrs</v>
      </c>
    </row>
    <row r="153" spans="1:18">
      <c r="A153" s="1" t="s">
        <v>213</v>
      </c>
      <c r="B153" s="1" t="s">
        <v>9</v>
      </c>
      <c r="C153" s="1" t="s">
        <v>39</v>
      </c>
      <c r="D153" s="2">
        <v>27</v>
      </c>
      <c r="E153" s="1" t="s">
        <v>59</v>
      </c>
      <c r="F153" s="1" t="s">
        <v>10</v>
      </c>
      <c r="G153" s="2">
        <v>73777</v>
      </c>
      <c r="H153" s="2">
        <v>8</v>
      </c>
      <c r="I153" s="3">
        <v>3</v>
      </c>
      <c r="J153" t="s">
        <v>8</v>
      </c>
      <c r="K153" t="s">
        <v>8</v>
      </c>
      <c r="L153" t="str">
        <f>IF(TableHR[[#This Row],[Age]]&lt;30,"Under 30",IF(TableHR[[#This Row],[Age]]&lt;40,"30-39",IF(TableHR[[#This Row],[Age]]&lt;50,"40-49","50+")))</f>
        <v>Under 30</v>
      </c>
      <c r="M153" t="str">
        <f t="shared" si="2"/>
        <v>Mid Career</v>
      </c>
      <c r="N153">
        <f>IF(TableHR[[#This Row],[Attrition]]="Yes",1,0)</f>
        <v>0</v>
      </c>
      <c r="O153" t="str">
        <f>IF(TableHR[[#This Row],[PerformanceRating]]&gt;=4,"Yes","No")</f>
        <v>No</v>
      </c>
      <c r="P15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3" t="str">
        <f>IF(TableHR[[#This Row],[AtRiskScore]]&gt;=0.5,"High","Low")</f>
        <v>Low</v>
      </c>
      <c r="R153" t="str">
        <f>IF(TableHR[[#This Row],[TenureYears]]&lt;=2,"0-2 yrs",IF(TableHR[[#This Row],[TenureYears]]&lt;=5,"2-5 yrs",IF(TableHR[[#This Row],[TenureYears]]&lt;=10,"5-10 yrs","10+ yrs")))</f>
        <v>5-10 yrs</v>
      </c>
    </row>
    <row r="154" spans="1:18">
      <c r="A154" s="1" t="s">
        <v>214</v>
      </c>
      <c r="B154" s="1" t="s">
        <v>15</v>
      </c>
      <c r="C154" s="1" t="s">
        <v>40</v>
      </c>
      <c r="D154" s="2">
        <v>23</v>
      </c>
      <c r="E154" s="1" t="s">
        <v>59</v>
      </c>
      <c r="F154" s="1" t="s">
        <v>16</v>
      </c>
      <c r="G154" s="2">
        <v>41994</v>
      </c>
      <c r="H154" s="2">
        <v>32</v>
      </c>
      <c r="I154" s="3">
        <v>3</v>
      </c>
      <c r="J154" t="s">
        <v>8</v>
      </c>
      <c r="K154" t="s">
        <v>8</v>
      </c>
      <c r="L154" t="str">
        <f>IF(TableHR[[#This Row],[Age]]&lt;30,"Under 30",IF(TableHR[[#This Row],[Age]]&lt;40,"30-39",IF(TableHR[[#This Row],[Age]]&lt;50,"40-49","50+")))</f>
        <v>Under 30</v>
      </c>
      <c r="M154" t="str">
        <f t="shared" si="2"/>
        <v>Veteran</v>
      </c>
      <c r="N154">
        <f>IF(TableHR[[#This Row],[Attrition]]="Yes",1,0)</f>
        <v>0</v>
      </c>
      <c r="O154" t="str">
        <f>IF(TableHR[[#This Row],[PerformanceRating]]&gt;=4,"Yes","No")</f>
        <v>No</v>
      </c>
      <c r="P15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4" t="str">
        <f>IF(TableHR[[#This Row],[AtRiskScore]]&gt;=0.5,"High","Low")</f>
        <v>Low</v>
      </c>
      <c r="R154" t="str">
        <f>IF(TableHR[[#This Row],[TenureYears]]&lt;=2,"0-2 yrs",IF(TableHR[[#This Row],[TenureYears]]&lt;=5,"2-5 yrs",IF(TableHR[[#This Row],[TenureYears]]&lt;=10,"5-10 yrs","10+ yrs")))</f>
        <v>10+ yrs</v>
      </c>
    </row>
    <row r="155" spans="1:18">
      <c r="A155" s="1" t="s">
        <v>215</v>
      </c>
      <c r="B155" s="1" t="s">
        <v>17</v>
      </c>
      <c r="C155" s="1" t="s">
        <v>39</v>
      </c>
      <c r="D155" s="2">
        <v>44</v>
      </c>
      <c r="E155" s="1" t="s">
        <v>59</v>
      </c>
      <c r="F155" s="1" t="s">
        <v>22</v>
      </c>
      <c r="G155" s="2">
        <v>92263</v>
      </c>
      <c r="H155" s="2">
        <v>24</v>
      </c>
      <c r="I155" s="3">
        <v>2</v>
      </c>
      <c r="J155" t="s">
        <v>8</v>
      </c>
      <c r="K155" t="s">
        <v>11</v>
      </c>
      <c r="L155" t="str">
        <f>IF(TableHR[[#This Row],[Age]]&lt;30,"Under 30",IF(TableHR[[#This Row],[Age]]&lt;40,"30-39",IF(TableHR[[#This Row],[Age]]&lt;50,"40-49","50+")))</f>
        <v>40-49</v>
      </c>
      <c r="M155" t="str">
        <f t="shared" si="2"/>
        <v>Veteran</v>
      </c>
      <c r="N155">
        <f>IF(TableHR[[#This Row],[Attrition]]="Yes",1,0)</f>
        <v>1</v>
      </c>
      <c r="O155" t="str">
        <f>IF(TableHR[[#This Row],[PerformanceRating]]&gt;=4,"Yes","No")</f>
        <v>No</v>
      </c>
      <c r="P15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55" t="str">
        <f>IF(TableHR[[#This Row],[AtRiskScore]]&gt;=0.5,"High","Low")</f>
        <v>Low</v>
      </c>
      <c r="R155" t="str">
        <f>IF(TableHR[[#This Row],[TenureYears]]&lt;=2,"0-2 yrs",IF(TableHR[[#This Row],[TenureYears]]&lt;=5,"2-5 yrs",IF(TableHR[[#This Row],[TenureYears]]&lt;=10,"5-10 yrs","10+ yrs")))</f>
        <v>10+ yrs</v>
      </c>
    </row>
    <row r="156" spans="1:18">
      <c r="A156" s="1" t="s">
        <v>216</v>
      </c>
      <c r="B156" s="1" t="s">
        <v>12</v>
      </c>
      <c r="C156" s="1" t="s">
        <v>39</v>
      </c>
      <c r="D156" s="2">
        <v>23</v>
      </c>
      <c r="E156" s="1" t="s">
        <v>71</v>
      </c>
      <c r="F156" s="1" t="s">
        <v>13</v>
      </c>
      <c r="G156" s="2">
        <v>84634</v>
      </c>
      <c r="H156" s="2">
        <v>13</v>
      </c>
      <c r="I156" s="3">
        <v>3</v>
      </c>
      <c r="J156" t="s">
        <v>8</v>
      </c>
      <c r="K156" t="s">
        <v>8</v>
      </c>
      <c r="L156" t="str">
        <f>IF(TableHR[[#This Row],[Age]]&lt;30,"Under 30",IF(TableHR[[#This Row],[Age]]&lt;40,"30-39",IF(TableHR[[#This Row],[Age]]&lt;50,"40-49","50+")))</f>
        <v>Under 30</v>
      </c>
      <c r="M156" t="str">
        <f t="shared" si="2"/>
        <v>Experienced</v>
      </c>
      <c r="N156">
        <f>IF(TableHR[[#This Row],[Attrition]]="Yes",1,0)</f>
        <v>0</v>
      </c>
      <c r="O156" t="str">
        <f>IF(TableHR[[#This Row],[PerformanceRating]]&gt;=4,"Yes","No")</f>
        <v>No</v>
      </c>
      <c r="P15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6" t="str">
        <f>IF(TableHR[[#This Row],[AtRiskScore]]&gt;=0.5,"High","Low")</f>
        <v>Low</v>
      </c>
      <c r="R156" t="str">
        <f>IF(TableHR[[#This Row],[TenureYears]]&lt;=2,"0-2 yrs",IF(TableHR[[#This Row],[TenureYears]]&lt;=5,"2-5 yrs",IF(TableHR[[#This Row],[TenureYears]]&lt;=10,"5-10 yrs","10+ yrs")))</f>
        <v>10+ yrs</v>
      </c>
    </row>
    <row r="157" spans="1:18">
      <c r="A157" s="1" t="s">
        <v>217</v>
      </c>
      <c r="B157" s="1" t="s">
        <v>17</v>
      </c>
      <c r="C157" s="1" t="s">
        <v>40</v>
      </c>
      <c r="D157" s="2">
        <v>59</v>
      </c>
      <c r="E157" s="1" t="s">
        <v>71</v>
      </c>
      <c r="F157" s="1" t="s">
        <v>10</v>
      </c>
      <c r="G157" s="2">
        <v>125158</v>
      </c>
      <c r="H157" s="2">
        <v>10</v>
      </c>
      <c r="I157" s="3">
        <v>2</v>
      </c>
      <c r="J157" t="s">
        <v>8</v>
      </c>
      <c r="K157" t="s">
        <v>11</v>
      </c>
      <c r="L157" t="str">
        <f>IF(TableHR[[#This Row],[Age]]&lt;30,"Under 30",IF(TableHR[[#This Row],[Age]]&lt;40,"30-39",IF(TableHR[[#This Row],[Age]]&lt;50,"40-49","50+")))</f>
        <v>50+</v>
      </c>
      <c r="M157" t="str">
        <f t="shared" si="2"/>
        <v>Experienced</v>
      </c>
      <c r="N157">
        <f>IF(TableHR[[#This Row],[Attrition]]="Yes",1,0)</f>
        <v>1</v>
      </c>
      <c r="O157" t="str">
        <f>IF(TableHR[[#This Row],[PerformanceRating]]&gt;=4,"Yes","No")</f>
        <v>No</v>
      </c>
      <c r="P15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57" t="str">
        <f>IF(TableHR[[#This Row],[AtRiskScore]]&gt;=0.5,"High","Low")</f>
        <v>Low</v>
      </c>
      <c r="R157" t="str">
        <f>IF(TableHR[[#This Row],[TenureYears]]&lt;=2,"0-2 yrs",IF(TableHR[[#This Row],[TenureYears]]&lt;=5,"2-5 yrs",IF(TableHR[[#This Row],[TenureYears]]&lt;=10,"5-10 yrs","10+ yrs")))</f>
        <v>5-10 yrs</v>
      </c>
    </row>
    <row r="158" spans="1:18">
      <c r="A158" s="1" t="s">
        <v>218</v>
      </c>
      <c r="B158" s="1" t="s">
        <v>9</v>
      </c>
      <c r="C158" s="1" t="s">
        <v>40</v>
      </c>
      <c r="D158" s="2">
        <v>38</v>
      </c>
      <c r="E158" s="1" t="s">
        <v>63</v>
      </c>
      <c r="F158" s="1" t="s">
        <v>10</v>
      </c>
      <c r="G158" s="2">
        <v>35800</v>
      </c>
      <c r="H158" s="2">
        <v>34</v>
      </c>
      <c r="I158" s="3">
        <v>4</v>
      </c>
      <c r="J158" t="s">
        <v>8</v>
      </c>
      <c r="K158" t="s">
        <v>8</v>
      </c>
      <c r="L158" t="str">
        <f>IF(TableHR[[#This Row],[Age]]&lt;30,"Under 30",IF(TableHR[[#This Row],[Age]]&lt;40,"30-39",IF(TableHR[[#This Row],[Age]]&lt;50,"40-49","50+")))</f>
        <v>30-39</v>
      </c>
      <c r="M158" t="str">
        <f t="shared" si="2"/>
        <v>Veteran</v>
      </c>
      <c r="N158">
        <f>IF(TableHR[[#This Row],[Attrition]]="Yes",1,0)</f>
        <v>0</v>
      </c>
      <c r="O158" t="str">
        <f>IF(TableHR[[#This Row],[PerformanceRating]]&gt;=4,"Yes","No")</f>
        <v>Yes</v>
      </c>
      <c r="P15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58" t="str">
        <f>IF(TableHR[[#This Row],[AtRiskScore]]&gt;=0.5,"High","Low")</f>
        <v>Low</v>
      </c>
      <c r="R158" t="str">
        <f>IF(TableHR[[#This Row],[TenureYears]]&lt;=2,"0-2 yrs",IF(TableHR[[#This Row],[TenureYears]]&lt;=5,"2-5 yrs",IF(TableHR[[#This Row],[TenureYears]]&lt;=10,"5-10 yrs","10+ yrs")))</f>
        <v>10+ yrs</v>
      </c>
    </row>
    <row r="159" spans="1:18">
      <c r="A159" s="1" t="s">
        <v>219</v>
      </c>
      <c r="B159" s="1" t="s">
        <v>19</v>
      </c>
      <c r="C159" s="1" t="s">
        <v>40</v>
      </c>
      <c r="D159" s="2">
        <v>56</v>
      </c>
      <c r="E159" s="1" t="s">
        <v>63</v>
      </c>
      <c r="F159" s="1" t="s">
        <v>22</v>
      </c>
      <c r="G159" s="2">
        <v>62823</v>
      </c>
      <c r="H159" s="2">
        <v>13</v>
      </c>
      <c r="I159" s="3">
        <v>3</v>
      </c>
      <c r="J159" t="s">
        <v>11</v>
      </c>
      <c r="K159" t="s">
        <v>8</v>
      </c>
      <c r="L159" t="str">
        <f>IF(TableHR[[#This Row],[Age]]&lt;30,"Under 30",IF(TableHR[[#This Row],[Age]]&lt;40,"30-39",IF(TableHR[[#This Row],[Age]]&lt;50,"40-49","50+")))</f>
        <v>50+</v>
      </c>
      <c r="M159" t="str">
        <f t="shared" si="2"/>
        <v>Experienced</v>
      </c>
      <c r="N159">
        <f>IF(TableHR[[#This Row],[Attrition]]="Yes",1,0)</f>
        <v>0</v>
      </c>
      <c r="O159" t="str">
        <f>IF(TableHR[[#This Row],[PerformanceRating]]&gt;=4,"Yes","No")</f>
        <v>No</v>
      </c>
      <c r="P15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59" t="str">
        <f>IF(TableHR[[#This Row],[AtRiskScore]]&gt;=0.5,"High","Low")</f>
        <v>Low</v>
      </c>
      <c r="R159" t="str">
        <f>IF(TableHR[[#This Row],[TenureYears]]&lt;=2,"0-2 yrs",IF(TableHR[[#This Row],[TenureYears]]&lt;=5,"2-5 yrs",IF(TableHR[[#This Row],[TenureYears]]&lt;=10,"5-10 yrs","10+ yrs")))</f>
        <v>10+ yrs</v>
      </c>
    </row>
    <row r="160" spans="1:18">
      <c r="A160" s="1" t="s">
        <v>220</v>
      </c>
      <c r="B160" s="1" t="s">
        <v>9</v>
      </c>
      <c r="C160" s="1" t="s">
        <v>39</v>
      </c>
      <c r="D160" s="2">
        <v>55</v>
      </c>
      <c r="E160" s="1" t="s">
        <v>63</v>
      </c>
      <c r="F160" s="1" t="s">
        <v>16</v>
      </c>
      <c r="G160" s="2">
        <v>133575</v>
      </c>
      <c r="H160" s="2">
        <v>29</v>
      </c>
      <c r="I160" s="3">
        <v>3</v>
      </c>
      <c r="J160" t="s">
        <v>11</v>
      </c>
      <c r="K160" t="s">
        <v>8</v>
      </c>
      <c r="L160" t="str">
        <f>IF(TableHR[[#This Row],[Age]]&lt;30,"Under 30",IF(TableHR[[#This Row],[Age]]&lt;40,"30-39",IF(TableHR[[#This Row],[Age]]&lt;50,"40-49","50+")))</f>
        <v>50+</v>
      </c>
      <c r="M160" t="str">
        <f t="shared" si="2"/>
        <v>Veteran</v>
      </c>
      <c r="N160">
        <f>IF(TableHR[[#This Row],[Attrition]]="Yes",1,0)</f>
        <v>0</v>
      </c>
      <c r="O160" t="str">
        <f>IF(TableHR[[#This Row],[PerformanceRating]]&gt;=4,"Yes","No")</f>
        <v>No</v>
      </c>
      <c r="P16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60" t="str">
        <f>IF(TableHR[[#This Row],[AtRiskScore]]&gt;=0.5,"High","Low")</f>
        <v>Low</v>
      </c>
      <c r="R160" t="str">
        <f>IF(TableHR[[#This Row],[TenureYears]]&lt;=2,"0-2 yrs",IF(TableHR[[#This Row],[TenureYears]]&lt;=5,"2-5 yrs",IF(TableHR[[#This Row],[TenureYears]]&lt;=10,"5-10 yrs","10+ yrs")))</f>
        <v>10+ yrs</v>
      </c>
    </row>
    <row r="161" spans="1:18">
      <c r="A161" s="1" t="s">
        <v>221</v>
      </c>
      <c r="B161" s="1" t="s">
        <v>19</v>
      </c>
      <c r="C161" s="1" t="s">
        <v>39</v>
      </c>
      <c r="D161" s="2">
        <v>44</v>
      </c>
      <c r="E161" s="1" t="s">
        <v>71</v>
      </c>
      <c r="F161" s="1" t="s">
        <v>16</v>
      </c>
      <c r="G161" s="2">
        <v>88878</v>
      </c>
      <c r="H161" s="2">
        <v>3</v>
      </c>
      <c r="I161" s="3">
        <v>3</v>
      </c>
      <c r="J161" t="s">
        <v>8</v>
      </c>
      <c r="K161" t="s">
        <v>8</v>
      </c>
      <c r="L161" t="str">
        <f>IF(TableHR[[#This Row],[Age]]&lt;30,"Under 30",IF(TableHR[[#This Row],[Age]]&lt;40,"30-39",IF(TableHR[[#This Row],[Age]]&lt;50,"40-49","50+")))</f>
        <v>40-49</v>
      </c>
      <c r="M161" t="str">
        <f t="shared" si="2"/>
        <v>Early Career</v>
      </c>
      <c r="N161">
        <f>IF(TableHR[[#This Row],[Attrition]]="Yes",1,0)</f>
        <v>0</v>
      </c>
      <c r="O161" t="str">
        <f>IF(TableHR[[#This Row],[PerformanceRating]]&gt;=4,"Yes","No")</f>
        <v>No</v>
      </c>
      <c r="P16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61" t="str">
        <f>IF(TableHR[[#This Row],[AtRiskScore]]&gt;=0.5,"High","Low")</f>
        <v>Low</v>
      </c>
      <c r="R161" t="str">
        <f>IF(TableHR[[#This Row],[TenureYears]]&lt;=2,"0-2 yrs",IF(TableHR[[#This Row],[TenureYears]]&lt;=5,"2-5 yrs",IF(TableHR[[#This Row],[TenureYears]]&lt;=10,"5-10 yrs","10+ yrs")))</f>
        <v>2-5 yrs</v>
      </c>
    </row>
    <row r="162" spans="1:18">
      <c r="A162" s="1" t="s">
        <v>222</v>
      </c>
      <c r="B162" s="1" t="s">
        <v>19</v>
      </c>
      <c r="C162" s="1" t="s">
        <v>39</v>
      </c>
      <c r="D162" s="2">
        <v>51</v>
      </c>
      <c r="E162" s="1" t="s">
        <v>71</v>
      </c>
      <c r="F162" s="1" t="s">
        <v>18</v>
      </c>
      <c r="G162" s="2">
        <v>43708</v>
      </c>
      <c r="H162" s="2">
        <v>3</v>
      </c>
      <c r="I162" s="3">
        <v>3</v>
      </c>
      <c r="J162" t="s">
        <v>8</v>
      </c>
      <c r="K162" t="s">
        <v>8</v>
      </c>
      <c r="L162" t="str">
        <f>IF(TableHR[[#This Row],[Age]]&lt;30,"Under 30",IF(TableHR[[#This Row],[Age]]&lt;40,"30-39",IF(TableHR[[#This Row],[Age]]&lt;50,"40-49","50+")))</f>
        <v>50+</v>
      </c>
      <c r="M162" t="str">
        <f t="shared" si="2"/>
        <v>Early Career</v>
      </c>
      <c r="N162">
        <f>IF(TableHR[[#This Row],[Attrition]]="Yes",1,0)</f>
        <v>0</v>
      </c>
      <c r="O162" t="str">
        <f>IF(TableHR[[#This Row],[PerformanceRating]]&gt;=4,"Yes","No")</f>
        <v>No</v>
      </c>
      <c r="P16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62" t="str">
        <f>IF(TableHR[[#This Row],[AtRiskScore]]&gt;=0.5,"High","Low")</f>
        <v>Low</v>
      </c>
      <c r="R162" t="str">
        <f>IF(TableHR[[#This Row],[TenureYears]]&lt;=2,"0-2 yrs",IF(TableHR[[#This Row],[TenureYears]]&lt;=5,"2-5 yrs",IF(TableHR[[#This Row],[TenureYears]]&lt;=10,"5-10 yrs","10+ yrs")))</f>
        <v>2-5 yrs</v>
      </c>
    </row>
    <row r="163" spans="1:18">
      <c r="A163" s="1" t="s">
        <v>223</v>
      </c>
      <c r="B163" s="1" t="s">
        <v>15</v>
      </c>
      <c r="C163" s="1" t="s">
        <v>40</v>
      </c>
      <c r="D163" s="2">
        <v>29</v>
      </c>
      <c r="E163" s="1" t="s">
        <v>59</v>
      </c>
      <c r="F163" s="1" t="s">
        <v>22</v>
      </c>
      <c r="G163" s="2">
        <v>37819</v>
      </c>
      <c r="H163" s="2">
        <v>27</v>
      </c>
      <c r="I163" s="3">
        <v>5</v>
      </c>
      <c r="J163" t="s">
        <v>8</v>
      </c>
      <c r="K163" t="s">
        <v>8</v>
      </c>
      <c r="L163" t="str">
        <f>IF(TableHR[[#This Row],[Age]]&lt;30,"Under 30",IF(TableHR[[#This Row],[Age]]&lt;40,"30-39",IF(TableHR[[#This Row],[Age]]&lt;50,"40-49","50+")))</f>
        <v>Under 30</v>
      </c>
      <c r="M163" t="str">
        <f t="shared" si="2"/>
        <v>Veteran</v>
      </c>
      <c r="N163">
        <f>IF(TableHR[[#This Row],[Attrition]]="Yes",1,0)</f>
        <v>0</v>
      </c>
      <c r="O163" t="str">
        <f>IF(TableHR[[#This Row],[PerformanceRating]]&gt;=4,"Yes","No")</f>
        <v>Yes</v>
      </c>
      <c r="P16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63" t="str">
        <f>IF(TableHR[[#This Row],[AtRiskScore]]&gt;=0.5,"High","Low")</f>
        <v>Low</v>
      </c>
      <c r="R163" t="str">
        <f>IF(TableHR[[#This Row],[TenureYears]]&lt;=2,"0-2 yrs",IF(TableHR[[#This Row],[TenureYears]]&lt;=5,"2-5 yrs",IF(TableHR[[#This Row],[TenureYears]]&lt;=10,"5-10 yrs","10+ yrs")))</f>
        <v>10+ yrs</v>
      </c>
    </row>
    <row r="164" spans="1:18">
      <c r="A164" s="1" t="s">
        <v>224</v>
      </c>
      <c r="B164" s="1" t="s">
        <v>17</v>
      </c>
      <c r="C164" s="1" t="s">
        <v>39</v>
      </c>
      <c r="D164" s="2">
        <v>43</v>
      </c>
      <c r="E164" s="1" t="s">
        <v>63</v>
      </c>
      <c r="F164" s="1" t="s">
        <v>22</v>
      </c>
      <c r="G164" s="2">
        <v>99905</v>
      </c>
      <c r="H164" s="2">
        <v>7</v>
      </c>
      <c r="I164" s="3">
        <v>3</v>
      </c>
      <c r="J164" t="s">
        <v>8</v>
      </c>
      <c r="K164" t="s">
        <v>11</v>
      </c>
      <c r="L164" t="str">
        <f>IF(TableHR[[#This Row],[Age]]&lt;30,"Under 30",IF(TableHR[[#This Row],[Age]]&lt;40,"30-39",IF(TableHR[[#This Row],[Age]]&lt;50,"40-49","50+")))</f>
        <v>40-49</v>
      </c>
      <c r="M164" t="str">
        <f t="shared" si="2"/>
        <v>Mid Career</v>
      </c>
      <c r="N164">
        <f>IF(TableHR[[#This Row],[Attrition]]="Yes",1,0)</f>
        <v>1</v>
      </c>
      <c r="O164" t="str">
        <f>IF(TableHR[[#This Row],[PerformanceRating]]&gt;=4,"Yes","No")</f>
        <v>No</v>
      </c>
      <c r="P16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64" t="str">
        <f>IF(TableHR[[#This Row],[AtRiskScore]]&gt;=0.5,"High","Low")</f>
        <v>Low</v>
      </c>
      <c r="R164" t="str">
        <f>IF(TableHR[[#This Row],[TenureYears]]&lt;=2,"0-2 yrs",IF(TableHR[[#This Row],[TenureYears]]&lt;=5,"2-5 yrs",IF(TableHR[[#This Row],[TenureYears]]&lt;=10,"5-10 yrs","10+ yrs")))</f>
        <v>5-10 yrs</v>
      </c>
    </row>
    <row r="165" spans="1:18">
      <c r="A165" s="1" t="s">
        <v>225</v>
      </c>
      <c r="B165" s="1" t="s">
        <v>12</v>
      </c>
      <c r="C165" s="1" t="s">
        <v>39</v>
      </c>
      <c r="D165" s="2">
        <v>57</v>
      </c>
      <c r="E165" s="1" t="s">
        <v>63</v>
      </c>
      <c r="F165" s="1" t="s">
        <v>16</v>
      </c>
      <c r="G165" s="2">
        <v>88870</v>
      </c>
      <c r="H165" s="2">
        <v>1</v>
      </c>
      <c r="I165" s="3">
        <v>2</v>
      </c>
      <c r="J165" t="s">
        <v>11</v>
      </c>
      <c r="K165" t="s">
        <v>8</v>
      </c>
      <c r="L165" t="str">
        <f>IF(TableHR[[#This Row],[Age]]&lt;30,"Under 30",IF(TableHR[[#This Row],[Age]]&lt;40,"30-39",IF(TableHR[[#This Row],[Age]]&lt;50,"40-49","50+")))</f>
        <v>50+</v>
      </c>
      <c r="M165" t="str">
        <f t="shared" si="2"/>
        <v>New Hire</v>
      </c>
      <c r="N165">
        <f>IF(TableHR[[#This Row],[Attrition]]="Yes",1,0)</f>
        <v>0</v>
      </c>
      <c r="O165" t="str">
        <f>IF(TableHR[[#This Row],[PerformanceRating]]&gt;=4,"Yes","No")</f>
        <v>No</v>
      </c>
      <c r="P16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0.7</v>
      </c>
      <c r="Q165" t="str">
        <f>IF(TableHR[[#This Row],[AtRiskScore]]&gt;=0.5,"High","Low")</f>
        <v>High</v>
      </c>
      <c r="R165" t="str">
        <f>IF(TableHR[[#This Row],[TenureYears]]&lt;=2,"0-2 yrs",IF(TableHR[[#This Row],[TenureYears]]&lt;=5,"2-5 yrs",IF(TableHR[[#This Row],[TenureYears]]&lt;=10,"5-10 yrs","10+ yrs")))</f>
        <v>0-2 yrs</v>
      </c>
    </row>
    <row r="166" spans="1:18">
      <c r="A166" s="1" t="s">
        <v>226</v>
      </c>
      <c r="B166" s="1" t="s">
        <v>12</v>
      </c>
      <c r="C166" s="1" t="s">
        <v>39</v>
      </c>
      <c r="D166" s="2">
        <v>26</v>
      </c>
      <c r="E166" s="1" t="s">
        <v>65</v>
      </c>
      <c r="F166" s="1" t="s">
        <v>18</v>
      </c>
      <c r="G166" s="2">
        <v>34283</v>
      </c>
      <c r="H166" s="2">
        <v>21</v>
      </c>
      <c r="I166" s="3">
        <v>4</v>
      </c>
      <c r="J166" t="s">
        <v>11</v>
      </c>
      <c r="K166" t="s">
        <v>11</v>
      </c>
      <c r="L166" t="str">
        <f>IF(TableHR[[#This Row],[Age]]&lt;30,"Under 30",IF(TableHR[[#This Row],[Age]]&lt;40,"30-39",IF(TableHR[[#This Row],[Age]]&lt;50,"40-49","50+")))</f>
        <v>Under 30</v>
      </c>
      <c r="M166" t="str">
        <f t="shared" si="2"/>
        <v>Veteran</v>
      </c>
      <c r="N166">
        <f>IF(TableHR[[#This Row],[Attrition]]="Yes",1,0)</f>
        <v>1</v>
      </c>
      <c r="O166" t="str">
        <f>IF(TableHR[[#This Row],[PerformanceRating]]&gt;=4,"Yes","No")</f>
        <v>Yes</v>
      </c>
      <c r="P16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66" t="str">
        <f>IF(TableHR[[#This Row],[AtRiskScore]]&gt;=0.5,"High","Low")</f>
        <v>Low</v>
      </c>
      <c r="R166" t="str">
        <f>IF(TableHR[[#This Row],[TenureYears]]&lt;=2,"0-2 yrs",IF(TableHR[[#This Row],[TenureYears]]&lt;=5,"2-5 yrs",IF(TableHR[[#This Row],[TenureYears]]&lt;=10,"5-10 yrs","10+ yrs")))</f>
        <v>10+ yrs</v>
      </c>
    </row>
    <row r="167" spans="1:18">
      <c r="A167" s="1" t="s">
        <v>227</v>
      </c>
      <c r="B167" s="1" t="s">
        <v>21</v>
      </c>
      <c r="C167" s="1" t="s">
        <v>39</v>
      </c>
      <c r="D167" s="2">
        <v>34</v>
      </c>
      <c r="E167" s="1" t="s">
        <v>59</v>
      </c>
      <c r="F167" s="1" t="s">
        <v>10</v>
      </c>
      <c r="G167" s="2">
        <v>55573</v>
      </c>
      <c r="H167" s="2">
        <v>15</v>
      </c>
      <c r="I167" s="3">
        <v>3</v>
      </c>
      <c r="J167" t="s">
        <v>8</v>
      </c>
      <c r="K167" t="s">
        <v>8</v>
      </c>
      <c r="L167" t="str">
        <f>IF(TableHR[[#This Row],[Age]]&lt;30,"Under 30",IF(TableHR[[#This Row],[Age]]&lt;40,"30-39",IF(TableHR[[#This Row],[Age]]&lt;50,"40-49","50+")))</f>
        <v>30-39</v>
      </c>
      <c r="M167" t="str">
        <f t="shared" si="2"/>
        <v>Veteran</v>
      </c>
      <c r="N167">
        <f>IF(TableHR[[#This Row],[Attrition]]="Yes",1,0)</f>
        <v>0</v>
      </c>
      <c r="O167" t="str">
        <f>IF(TableHR[[#This Row],[PerformanceRating]]&gt;=4,"Yes","No")</f>
        <v>No</v>
      </c>
      <c r="P16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67" t="str">
        <f>IF(TableHR[[#This Row],[AtRiskScore]]&gt;=0.5,"High","Low")</f>
        <v>Low</v>
      </c>
      <c r="R167" t="str">
        <f>IF(TableHR[[#This Row],[TenureYears]]&lt;=2,"0-2 yrs",IF(TableHR[[#This Row],[TenureYears]]&lt;=5,"2-5 yrs",IF(TableHR[[#This Row],[TenureYears]]&lt;=10,"5-10 yrs","10+ yrs")))</f>
        <v>10+ yrs</v>
      </c>
    </row>
    <row r="168" spans="1:18">
      <c r="A168" s="1" t="s">
        <v>228</v>
      </c>
      <c r="B168" s="1" t="s">
        <v>19</v>
      </c>
      <c r="C168" s="1" t="s">
        <v>39</v>
      </c>
      <c r="D168" s="2">
        <v>50</v>
      </c>
      <c r="E168" s="1" t="s">
        <v>71</v>
      </c>
      <c r="F168" s="1" t="s">
        <v>20</v>
      </c>
      <c r="G168" s="2">
        <v>103707</v>
      </c>
      <c r="H168" s="2">
        <v>28</v>
      </c>
      <c r="I168" s="3">
        <v>1</v>
      </c>
      <c r="J168" t="s">
        <v>11</v>
      </c>
      <c r="K168" t="s">
        <v>8</v>
      </c>
      <c r="L168" t="str">
        <f>IF(TableHR[[#This Row],[Age]]&lt;30,"Under 30",IF(TableHR[[#This Row],[Age]]&lt;40,"30-39",IF(TableHR[[#This Row],[Age]]&lt;50,"40-49","50+")))</f>
        <v>50+</v>
      </c>
      <c r="M168" t="str">
        <f t="shared" si="2"/>
        <v>Veteran</v>
      </c>
      <c r="N168">
        <f>IF(TableHR[[#This Row],[Attrition]]="Yes",1,0)</f>
        <v>0</v>
      </c>
      <c r="O168" t="str">
        <f>IF(TableHR[[#This Row],[PerformanceRating]]&gt;=4,"Yes","No")</f>
        <v>No</v>
      </c>
      <c r="P16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</v>
      </c>
      <c r="Q168" t="str">
        <f>IF(TableHR[[#This Row],[AtRiskScore]]&gt;=0.5,"High","Low")</f>
        <v>High</v>
      </c>
      <c r="R168" t="str">
        <f>IF(TableHR[[#This Row],[TenureYears]]&lt;=2,"0-2 yrs",IF(TableHR[[#This Row],[TenureYears]]&lt;=5,"2-5 yrs",IF(TableHR[[#This Row],[TenureYears]]&lt;=10,"5-10 yrs","10+ yrs")))</f>
        <v>10+ yrs</v>
      </c>
    </row>
    <row r="169" spans="1:18">
      <c r="A169" s="1" t="s">
        <v>229</v>
      </c>
      <c r="B169" s="1" t="s">
        <v>12</v>
      </c>
      <c r="C169" s="1" t="s">
        <v>39</v>
      </c>
      <c r="D169" s="2">
        <v>52</v>
      </c>
      <c r="E169" s="1" t="s">
        <v>71</v>
      </c>
      <c r="F169" s="1" t="s">
        <v>13</v>
      </c>
      <c r="G169" s="2">
        <v>55933</v>
      </c>
      <c r="H169" s="2">
        <v>29</v>
      </c>
      <c r="I169" s="3">
        <v>5</v>
      </c>
      <c r="J169" t="s">
        <v>11</v>
      </c>
      <c r="K169" t="s">
        <v>8</v>
      </c>
      <c r="L169" t="str">
        <f>IF(TableHR[[#This Row],[Age]]&lt;30,"Under 30",IF(TableHR[[#This Row],[Age]]&lt;40,"30-39",IF(TableHR[[#This Row],[Age]]&lt;50,"40-49","50+")))</f>
        <v>50+</v>
      </c>
      <c r="M169" t="str">
        <f t="shared" si="2"/>
        <v>Veteran</v>
      </c>
      <c r="N169">
        <f>IF(TableHR[[#This Row],[Attrition]]="Yes",1,0)</f>
        <v>0</v>
      </c>
      <c r="O169" t="str">
        <f>IF(TableHR[[#This Row],[PerformanceRating]]&gt;=4,"Yes","No")</f>
        <v>Yes</v>
      </c>
      <c r="P16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69" t="str">
        <f>IF(TableHR[[#This Row],[AtRiskScore]]&gt;=0.5,"High","Low")</f>
        <v>Low</v>
      </c>
      <c r="R169" t="str">
        <f>IF(TableHR[[#This Row],[TenureYears]]&lt;=2,"0-2 yrs",IF(TableHR[[#This Row],[TenureYears]]&lt;=5,"2-5 yrs",IF(TableHR[[#This Row],[TenureYears]]&lt;=10,"5-10 yrs","10+ yrs")))</f>
        <v>10+ yrs</v>
      </c>
    </row>
    <row r="170" spans="1:18">
      <c r="A170" s="1" t="s">
        <v>230</v>
      </c>
      <c r="B170" s="1" t="s">
        <v>15</v>
      </c>
      <c r="C170" s="1" t="s">
        <v>39</v>
      </c>
      <c r="D170" s="2">
        <v>37</v>
      </c>
      <c r="E170" s="1" t="s">
        <v>59</v>
      </c>
      <c r="F170" s="1" t="s">
        <v>10</v>
      </c>
      <c r="G170" s="2">
        <v>30774</v>
      </c>
      <c r="H170" s="2">
        <v>11</v>
      </c>
      <c r="I170" s="3">
        <v>4</v>
      </c>
      <c r="J170" t="s">
        <v>11</v>
      </c>
      <c r="K170" t="s">
        <v>8</v>
      </c>
      <c r="L170" t="str">
        <f>IF(TableHR[[#This Row],[Age]]&lt;30,"Under 30",IF(TableHR[[#This Row],[Age]]&lt;40,"30-39",IF(TableHR[[#This Row],[Age]]&lt;50,"40-49","50+")))</f>
        <v>30-39</v>
      </c>
      <c r="M170" t="str">
        <f t="shared" si="2"/>
        <v>Experienced</v>
      </c>
      <c r="N170">
        <f>IF(TableHR[[#This Row],[Attrition]]="Yes",1,0)</f>
        <v>0</v>
      </c>
      <c r="O170" t="str">
        <f>IF(TableHR[[#This Row],[PerformanceRating]]&gt;=4,"Yes","No")</f>
        <v>Yes</v>
      </c>
      <c r="P17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70" t="str">
        <f>IF(TableHR[[#This Row],[AtRiskScore]]&gt;=0.5,"High","Low")</f>
        <v>Low</v>
      </c>
      <c r="R170" t="str">
        <f>IF(TableHR[[#This Row],[TenureYears]]&lt;=2,"0-2 yrs",IF(TableHR[[#This Row],[TenureYears]]&lt;=5,"2-5 yrs",IF(TableHR[[#This Row],[TenureYears]]&lt;=10,"5-10 yrs","10+ yrs")))</f>
        <v>10+ yrs</v>
      </c>
    </row>
    <row r="171" spans="1:18">
      <c r="A171" s="1" t="s">
        <v>231</v>
      </c>
      <c r="B171" s="1" t="s">
        <v>19</v>
      </c>
      <c r="C171" s="1" t="s">
        <v>40</v>
      </c>
      <c r="D171" s="2">
        <v>51</v>
      </c>
      <c r="E171" s="1" t="s">
        <v>59</v>
      </c>
      <c r="F171" s="1" t="s">
        <v>16</v>
      </c>
      <c r="G171" s="2">
        <v>97055</v>
      </c>
      <c r="H171" s="2">
        <v>34</v>
      </c>
      <c r="I171" s="3">
        <v>5</v>
      </c>
      <c r="J171" t="s">
        <v>8</v>
      </c>
      <c r="K171" t="s">
        <v>8</v>
      </c>
      <c r="L171" t="str">
        <f>IF(TableHR[[#This Row],[Age]]&lt;30,"Under 30",IF(TableHR[[#This Row],[Age]]&lt;40,"30-39",IF(TableHR[[#This Row],[Age]]&lt;50,"40-49","50+")))</f>
        <v>50+</v>
      </c>
      <c r="M171" t="str">
        <f t="shared" si="2"/>
        <v>Veteran</v>
      </c>
      <c r="N171">
        <f>IF(TableHR[[#This Row],[Attrition]]="Yes",1,0)</f>
        <v>0</v>
      </c>
      <c r="O171" t="str">
        <f>IF(TableHR[[#This Row],[PerformanceRating]]&gt;=4,"Yes","No")</f>
        <v>Yes</v>
      </c>
      <c r="P17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71" t="str">
        <f>IF(TableHR[[#This Row],[AtRiskScore]]&gt;=0.5,"High","Low")</f>
        <v>Low</v>
      </c>
      <c r="R171" t="str">
        <f>IF(TableHR[[#This Row],[TenureYears]]&lt;=2,"0-2 yrs",IF(TableHR[[#This Row],[TenureYears]]&lt;=5,"2-5 yrs",IF(TableHR[[#This Row],[TenureYears]]&lt;=10,"5-10 yrs","10+ yrs")))</f>
        <v>10+ yrs</v>
      </c>
    </row>
    <row r="172" spans="1:18">
      <c r="A172" s="1" t="s">
        <v>232</v>
      </c>
      <c r="B172" s="1" t="s">
        <v>15</v>
      </c>
      <c r="C172" s="1" t="s">
        <v>40</v>
      </c>
      <c r="D172" s="2">
        <v>37</v>
      </c>
      <c r="E172" s="1" t="s">
        <v>63</v>
      </c>
      <c r="F172" s="1" t="s">
        <v>13</v>
      </c>
      <c r="G172" s="2">
        <v>35983</v>
      </c>
      <c r="H172" s="2">
        <v>10</v>
      </c>
      <c r="I172" s="3">
        <v>3</v>
      </c>
      <c r="J172" t="s">
        <v>8</v>
      </c>
      <c r="K172" t="s">
        <v>8</v>
      </c>
      <c r="L172" t="str">
        <f>IF(TableHR[[#This Row],[Age]]&lt;30,"Under 30",IF(TableHR[[#This Row],[Age]]&lt;40,"30-39",IF(TableHR[[#This Row],[Age]]&lt;50,"40-49","50+")))</f>
        <v>30-39</v>
      </c>
      <c r="M172" t="str">
        <f t="shared" si="2"/>
        <v>Experienced</v>
      </c>
      <c r="N172">
        <f>IF(TableHR[[#This Row],[Attrition]]="Yes",1,0)</f>
        <v>0</v>
      </c>
      <c r="O172" t="str">
        <f>IF(TableHR[[#This Row],[PerformanceRating]]&gt;=4,"Yes","No")</f>
        <v>No</v>
      </c>
      <c r="P17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172" t="str">
        <f>IF(TableHR[[#This Row],[AtRiskScore]]&gt;=0.5,"High","Low")</f>
        <v>Low</v>
      </c>
      <c r="R172" t="str">
        <f>IF(TableHR[[#This Row],[TenureYears]]&lt;=2,"0-2 yrs",IF(TableHR[[#This Row],[TenureYears]]&lt;=5,"2-5 yrs",IF(TableHR[[#This Row],[TenureYears]]&lt;=10,"5-10 yrs","10+ yrs")))</f>
        <v>5-10 yrs</v>
      </c>
    </row>
    <row r="173" spans="1:18">
      <c r="A173" s="1" t="s">
        <v>233</v>
      </c>
      <c r="B173" s="1" t="s">
        <v>12</v>
      </c>
      <c r="C173" s="1" t="s">
        <v>39</v>
      </c>
      <c r="D173" s="2">
        <v>33</v>
      </c>
      <c r="E173" s="1" t="s">
        <v>71</v>
      </c>
      <c r="F173" s="1" t="s">
        <v>20</v>
      </c>
      <c r="G173" s="2">
        <v>121468</v>
      </c>
      <c r="H173" s="2">
        <v>20</v>
      </c>
      <c r="I173" s="3">
        <v>3</v>
      </c>
      <c r="J173" t="s">
        <v>11</v>
      </c>
      <c r="K173" t="s">
        <v>11</v>
      </c>
      <c r="L173" t="str">
        <f>IF(TableHR[[#This Row],[Age]]&lt;30,"Under 30",IF(TableHR[[#This Row],[Age]]&lt;40,"30-39",IF(TableHR[[#This Row],[Age]]&lt;50,"40-49","50+")))</f>
        <v>30-39</v>
      </c>
      <c r="M173" t="str">
        <f t="shared" si="2"/>
        <v>Veteran</v>
      </c>
      <c r="N173">
        <f>IF(TableHR[[#This Row],[Attrition]]="Yes",1,0)</f>
        <v>1</v>
      </c>
      <c r="O173" t="str">
        <f>IF(TableHR[[#This Row],[PerformanceRating]]&gt;=4,"Yes","No")</f>
        <v>No</v>
      </c>
      <c r="P17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73" t="str">
        <f>IF(TableHR[[#This Row],[AtRiskScore]]&gt;=0.5,"High","Low")</f>
        <v>Low</v>
      </c>
      <c r="R173" t="str">
        <f>IF(TableHR[[#This Row],[TenureYears]]&lt;=2,"0-2 yrs",IF(TableHR[[#This Row],[TenureYears]]&lt;=5,"2-5 yrs",IF(TableHR[[#This Row],[TenureYears]]&lt;=10,"5-10 yrs","10+ yrs")))</f>
        <v>10+ yrs</v>
      </c>
    </row>
    <row r="174" spans="1:18">
      <c r="A174" s="1" t="s">
        <v>234</v>
      </c>
      <c r="B174" s="1" t="s">
        <v>12</v>
      </c>
      <c r="C174" s="1" t="s">
        <v>40</v>
      </c>
      <c r="D174" s="2">
        <v>38</v>
      </c>
      <c r="E174" s="1" t="s">
        <v>71</v>
      </c>
      <c r="F174" s="1" t="s">
        <v>20</v>
      </c>
      <c r="G174" s="2">
        <v>121334</v>
      </c>
      <c r="H174" s="2">
        <v>20</v>
      </c>
      <c r="I174" s="3">
        <v>3</v>
      </c>
      <c r="J174" t="s">
        <v>8</v>
      </c>
      <c r="K174" t="s">
        <v>11</v>
      </c>
      <c r="L174" t="str">
        <f>IF(TableHR[[#This Row],[Age]]&lt;30,"Under 30",IF(TableHR[[#This Row],[Age]]&lt;40,"30-39",IF(TableHR[[#This Row],[Age]]&lt;50,"40-49","50+")))</f>
        <v>30-39</v>
      </c>
      <c r="M174" t="str">
        <f t="shared" si="2"/>
        <v>Veteran</v>
      </c>
      <c r="N174">
        <f>IF(TableHR[[#This Row],[Attrition]]="Yes",1,0)</f>
        <v>1</v>
      </c>
      <c r="O174" t="str">
        <f>IF(TableHR[[#This Row],[PerformanceRating]]&gt;=4,"Yes","No")</f>
        <v>No</v>
      </c>
      <c r="P17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74" t="str">
        <f>IF(TableHR[[#This Row],[AtRiskScore]]&gt;=0.5,"High","Low")</f>
        <v>Low</v>
      </c>
      <c r="R174" t="str">
        <f>IF(TableHR[[#This Row],[TenureYears]]&lt;=2,"0-2 yrs",IF(TableHR[[#This Row],[TenureYears]]&lt;=5,"2-5 yrs",IF(TableHR[[#This Row],[TenureYears]]&lt;=10,"5-10 yrs","10+ yrs")))</f>
        <v>10+ yrs</v>
      </c>
    </row>
    <row r="175" spans="1:18">
      <c r="A175" s="1" t="s">
        <v>235</v>
      </c>
      <c r="B175" s="1" t="s">
        <v>21</v>
      </c>
      <c r="C175" s="1" t="s">
        <v>39</v>
      </c>
      <c r="D175" s="2">
        <v>37</v>
      </c>
      <c r="E175" s="1" t="s">
        <v>71</v>
      </c>
      <c r="F175" s="1" t="s">
        <v>18</v>
      </c>
      <c r="G175" s="2">
        <v>43133</v>
      </c>
      <c r="H175" s="2">
        <v>4</v>
      </c>
      <c r="I175" s="3">
        <v>3</v>
      </c>
      <c r="J175" t="s">
        <v>8</v>
      </c>
      <c r="K175" t="s">
        <v>11</v>
      </c>
      <c r="L175" t="str">
        <f>IF(TableHR[[#This Row],[Age]]&lt;30,"Under 30",IF(TableHR[[#This Row],[Age]]&lt;40,"30-39",IF(TableHR[[#This Row],[Age]]&lt;50,"40-49","50+")))</f>
        <v>30-39</v>
      </c>
      <c r="M175" t="str">
        <f t="shared" si="2"/>
        <v>Early Career</v>
      </c>
      <c r="N175">
        <f>IF(TableHR[[#This Row],[Attrition]]="Yes",1,0)</f>
        <v>1</v>
      </c>
      <c r="O175" t="str">
        <f>IF(TableHR[[#This Row],[PerformanceRating]]&gt;=4,"Yes","No")</f>
        <v>No</v>
      </c>
      <c r="P17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75" t="str">
        <f>IF(TableHR[[#This Row],[AtRiskScore]]&gt;=0.5,"High","Low")</f>
        <v>Low</v>
      </c>
      <c r="R175" t="str">
        <f>IF(TableHR[[#This Row],[TenureYears]]&lt;=2,"0-2 yrs",IF(TableHR[[#This Row],[TenureYears]]&lt;=5,"2-5 yrs",IF(TableHR[[#This Row],[TenureYears]]&lt;=10,"5-10 yrs","10+ yrs")))</f>
        <v>2-5 yrs</v>
      </c>
    </row>
    <row r="176" spans="1:18">
      <c r="A176" s="1" t="s">
        <v>236</v>
      </c>
      <c r="B176" s="1" t="s">
        <v>12</v>
      </c>
      <c r="C176" s="1" t="s">
        <v>39</v>
      </c>
      <c r="D176" s="2">
        <v>33</v>
      </c>
      <c r="E176" s="1" t="s">
        <v>59</v>
      </c>
      <c r="F176" s="1" t="s">
        <v>13</v>
      </c>
      <c r="G176" s="2">
        <v>39939</v>
      </c>
      <c r="H176" s="2">
        <v>19</v>
      </c>
      <c r="I176" s="3">
        <v>4</v>
      </c>
      <c r="J176" t="s">
        <v>8</v>
      </c>
      <c r="K176" t="s">
        <v>8</v>
      </c>
      <c r="L176" t="str">
        <f>IF(TableHR[[#This Row],[Age]]&lt;30,"Under 30",IF(TableHR[[#This Row],[Age]]&lt;40,"30-39",IF(TableHR[[#This Row],[Age]]&lt;50,"40-49","50+")))</f>
        <v>30-39</v>
      </c>
      <c r="M176" t="str">
        <f t="shared" si="2"/>
        <v>Veteran</v>
      </c>
      <c r="N176">
        <f>IF(TableHR[[#This Row],[Attrition]]="Yes",1,0)</f>
        <v>0</v>
      </c>
      <c r="O176" t="str">
        <f>IF(TableHR[[#This Row],[PerformanceRating]]&gt;=4,"Yes","No")</f>
        <v>Yes</v>
      </c>
      <c r="P17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76" t="str">
        <f>IF(TableHR[[#This Row],[AtRiskScore]]&gt;=0.5,"High","Low")</f>
        <v>Low</v>
      </c>
      <c r="R176" t="str">
        <f>IF(TableHR[[#This Row],[TenureYears]]&lt;=2,"0-2 yrs",IF(TableHR[[#This Row],[TenureYears]]&lt;=5,"2-5 yrs",IF(TableHR[[#This Row],[TenureYears]]&lt;=10,"5-10 yrs","10+ yrs")))</f>
        <v>10+ yrs</v>
      </c>
    </row>
    <row r="177" spans="1:18">
      <c r="A177" s="1" t="s">
        <v>237</v>
      </c>
      <c r="B177" s="1" t="s">
        <v>19</v>
      </c>
      <c r="C177" s="1" t="s">
        <v>39</v>
      </c>
      <c r="D177" s="2">
        <v>29</v>
      </c>
      <c r="E177" s="1" t="s">
        <v>63</v>
      </c>
      <c r="F177" s="1" t="s">
        <v>18</v>
      </c>
      <c r="G177" s="2">
        <v>25781</v>
      </c>
      <c r="H177" s="2">
        <v>2</v>
      </c>
      <c r="I177" s="3">
        <v>3</v>
      </c>
      <c r="J177" t="s">
        <v>11</v>
      </c>
      <c r="K177" t="s">
        <v>8</v>
      </c>
      <c r="L177" t="str">
        <f>IF(TableHR[[#This Row],[Age]]&lt;30,"Under 30",IF(TableHR[[#This Row],[Age]]&lt;40,"30-39",IF(TableHR[[#This Row],[Age]]&lt;50,"40-49","50+")))</f>
        <v>Under 30</v>
      </c>
      <c r="M177" t="str">
        <f t="shared" si="2"/>
        <v>Early Career</v>
      </c>
      <c r="N177">
        <f>IF(TableHR[[#This Row],[Attrition]]="Yes",1,0)</f>
        <v>0</v>
      </c>
      <c r="O177" t="str">
        <f>IF(TableHR[[#This Row],[PerformanceRating]]&gt;=4,"Yes","No")</f>
        <v>No</v>
      </c>
      <c r="P17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0.55</v>
      </c>
      <c r="Q177" t="str">
        <f>IF(TableHR[[#This Row],[AtRiskScore]]&gt;=0.5,"High","Low")</f>
        <v>High</v>
      </c>
      <c r="R177" t="str">
        <f>IF(TableHR[[#This Row],[TenureYears]]&lt;=2,"0-2 yrs",IF(TableHR[[#This Row],[TenureYears]]&lt;=5,"2-5 yrs",IF(TableHR[[#This Row],[TenureYears]]&lt;=10,"5-10 yrs","10+ yrs")))</f>
        <v>0-2 yrs</v>
      </c>
    </row>
    <row r="178" spans="1:18">
      <c r="A178" s="1" t="s">
        <v>238</v>
      </c>
      <c r="B178" s="1" t="s">
        <v>19</v>
      </c>
      <c r="C178" s="1" t="s">
        <v>40</v>
      </c>
      <c r="D178" s="2">
        <v>41</v>
      </c>
      <c r="E178" s="1" t="s">
        <v>65</v>
      </c>
      <c r="F178" s="1" t="s">
        <v>10</v>
      </c>
      <c r="G178" s="2">
        <v>139586</v>
      </c>
      <c r="H178" s="2">
        <v>32</v>
      </c>
      <c r="I178" s="3">
        <v>4</v>
      </c>
      <c r="J178" t="s">
        <v>8</v>
      </c>
      <c r="K178" t="s">
        <v>8</v>
      </c>
      <c r="L178" t="str">
        <f>IF(TableHR[[#This Row],[Age]]&lt;30,"Under 30",IF(TableHR[[#This Row],[Age]]&lt;40,"30-39",IF(TableHR[[#This Row],[Age]]&lt;50,"40-49","50+")))</f>
        <v>40-49</v>
      </c>
      <c r="M178" t="str">
        <f t="shared" si="2"/>
        <v>Veteran</v>
      </c>
      <c r="N178">
        <f>IF(TableHR[[#This Row],[Attrition]]="Yes",1,0)</f>
        <v>0</v>
      </c>
      <c r="O178" t="str">
        <f>IF(TableHR[[#This Row],[PerformanceRating]]&gt;=4,"Yes","No")</f>
        <v>Yes</v>
      </c>
      <c r="P17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78" t="str">
        <f>IF(TableHR[[#This Row],[AtRiskScore]]&gt;=0.5,"High","Low")</f>
        <v>Low</v>
      </c>
      <c r="R178" t="str">
        <f>IF(TableHR[[#This Row],[TenureYears]]&lt;=2,"0-2 yrs",IF(TableHR[[#This Row],[TenureYears]]&lt;=5,"2-5 yrs",IF(TableHR[[#This Row],[TenureYears]]&lt;=10,"5-10 yrs","10+ yrs")))</f>
        <v>10+ yrs</v>
      </c>
    </row>
    <row r="179" spans="1:18">
      <c r="A179" s="1" t="s">
        <v>239</v>
      </c>
      <c r="B179" s="1" t="s">
        <v>19</v>
      </c>
      <c r="C179" s="1" t="s">
        <v>40</v>
      </c>
      <c r="D179" s="2">
        <v>24</v>
      </c>
      <c r="E179" s="1" t="s">
        <v>71</v>
      </c>
      <c r="F179" s="1" t="s">
        <v>22</v>
      </c>
      <c r="G179" s="2">
        <v>81700</v>
      </c>
      <c r="H179" s="2">
        <v>8</v>
      </c>
      <c r="I179" s="3">
        <v>4</v>
      </c>
      <c r="J179" t="s">
        <v>8</v>
      </c>
      <c r="K179" t="s">
        <v>8</v>
      </c>
      <c r="L179" t="str">
        <f>IF(TableHR[[#This Row],[Age]]&lt;30,"Under 30",IF(TableHR[[#This Row],[Age]]&lt;40,"30-39",IF(TableHR[[#This Row],[Age]]&lt;50,"40-49","50+")))</f>
        <v>Under 30</v>
      </c>
      <c r="M179" t="str">
        <f t="shared" si="2"/>
        <v>Mid Career</v>
      </c>
      <c r="N179">
        <f>IF(TableHR[[#This Row],[Attrition]]="Yes",1,0)</f>
        <v>0</v>
      </c>
      <c r="O179" t="str">
        <f>IF(TableHR[[#This Row],[PerformanceRating]]&gt;=4,"Yes","No")</f>
        <v>Yes</v>
      </c>
      <c r="P17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79" t="str">
        <f>IF(TableHR[[#This Row],[AtRiskScore]]&gt;=0.5,"High","Low")</f>
        <v>Low</v>
      </c>
      <c r="R179" t="str">
        <f>IF(TableHR[[#This Row],[TenureYears]]&lt;=2,"0-2 yrs",IF(TableHR[[#This Row],[TenureYears]]&lt;=5,"2-5 yrs",IF(TableHR[[#This Row],[TenureYears]]&lt;=10,"5-10 yrs","10+ yrs")))</f>
        <v>5-10 yrs</v>
      </c>
    </row>
    <row r="180" spans="1:18">
      <c r="A180" s="1" t="s">
        <v>240</v>
      </c>
      <c r="B180" s="1" t="s">
        <v>21</v>
      </c>
      <c r="C180" s="1" t="s">
        <v>40</v>
      </c>
      <c r="D180" s="2">
        <v>37</v>
      </c>
      <c r="E180" s="1" t="s">
        <v>59</v>
      </c>
      <c r="F180" s="1" t="s">
        <v>22</v>
      </c>
      <c r="G180" s="2">
        <v>52624</v>
      </c>
      <c r="H180" s="2">
        <v>8</v>
      </c>
      <c r="I180" s="3">
        <v>3</v>
      </c>
      <c r="J180" t="s">
        <v>8</v>
      </c>
      <c r="K180" t="s">
        <v>8</v>
      </c>
      <c r="L180" t="str">
        <f>IF(TableHR[[#This Row],[Age]]&lt;30,"Under 30",IF(TableHR[[#This Row],[Age]]&lt;40,"30-39",IF(TableHR[[#This Row],[Age]]&lt;50,"40-49","50+")))</f>
        <v>30-39</v>
      </c>
      <c r="M180" t="str">
        <f t="shared" si="2"/>
        <v>Mid Career</v>
      </c>
      <c r="N180">
        <f>IF(TableHR[[#This Row],[Attrition]]="Yes",1,0)</f>
        <v>0</v>
      </c>
      <c r="O180" t="str">
        <f>IF(TableHR[[#This Row],[PerformanceRating]]&gt;=4,"Yes","No")</f>
        <v>No</v>
      </c>
      <c r="P18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80" t="str">
        <f>IF(TableHR[[#This Row],[AtRiskScore]]&gt;=0.5,"High","Low")</f>
        <v>Low</v>
      </c>
      <c r="R180" t="str">
        <f>IF(TableHR[[#This Row],[TenureYears]]&lt;=2,"0-2 yrs",IF(TableHR[[#This Row],[TenureYears]]&lt;=5,"2-5 yrs",IF(TableHR[[#This Row],[TenureYears]]&lt;=10,"5-10 yrs","10+ yrs")))</f>
        <v>5-10 yrs</v>
      </c>
    </row>
    <row r="181" spans="1:18">
      <c r="A181" s="1" t="s">
        <v>241</v>
      </c>
      <c r="B181" s="1" t="s">
        <v>21</v>
      </c>
      <c r="C181" s="1" t="s">
        <v>39</v>
      </c>
      <c r="D181" s="2">
        <v>51</v>
      </c>
      <c r="E181" s="1" t="s">
        <v>65</v>
      </c>
      <c r="F181" s="1" t="s">
        <v>22</v>
      </c>
      <c r="G181" s="2">
        <v>31823</v>
      </c>
      <c r="H181" s="2">
        <v>3</v>
      </c>
      <c r="I181" s="3">
        <v>3</v>
      </c>
      <c r="J181" t="s">
        <v>8</v>
      </c>
      <c r="K181" t="s">
        <v>8</v>
      </c>
      <c r="L181" t="str">
        <f>IF(TableHR[[#This Row],[Age]]&lt;30,"Under 30",IF(TableHR[[#This Row],[Age]]&lt;40,"30-39",IF(TableHR[[#This Row],[Age]]&lt;50,"40-49","50+")))</f>
        <v>50+</v>
      </c>
      <c r="M181" t="str">
        <f t="shared" si="2"/>
        <v>Early Career</v>
      </c>
      <c r="N181">
        <f>IF(TableHR[[#This Row],[Attrition]]="Yes",1,0)</f>
        <v>0</v>
      </c>
      <c r="O181" t="str">
        <f>IF(TableHR[[#This Row],[PerformanceRating]]&gt;=4,"Yes","No")</f>
        <v>No</v>
      </c>
      <c r="P18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0.3</v>
      </c>
      <c r="Q181" t="str">
        <f>IF(TableHR[[#This Row],[AtRiskScore]]&gt;=0.5,"High","Low")</f>
        <v>Low</v>
      </c>
      <c r="R181" t="str">
        <f>IF(TableHR[[#This Row],[TenureYears]]&lt;=2,"0-2 yrs",IF(TableHR[[#This Row],[TenureYears]]&lt;=5,"2-5 yrs",IF(TableHR[[#This Row],[TenureYears]]&lt;=10,"5-10 yrs","10+ yrs")))</f>
        <v>2-5 yrs</v>
      </c>
    </row>
    <row r="182" spans="1:18">
      <c r="A182" s="1" t="s">
        <v>242</v>
      </c>
      <c r="B182" s="1" t="s">
        <v>12</v>
      </c>
      <c r="C182" s="1" t="s">
        <v>39</v>
      </c>
      <c r="D182" s="2">
        <v>44</v>
      </c>
      <c r="E182" s="1" t="s">
        <v>71</v>
      </c>
      <c r="F182" s="1" t="s">
        <v>13</v>
      </c>
      <c r="G182" s="2">
        <v>43489</v>
      </c>
      <c r="H182" s="2">
        <v>34</v>
      </c>
      <c r="I182" s="3">
        <v>4</v>
      </c>
      <c r="J182" t="s">
        <v>11</v>
      </c>
      <c r="K182" t="s">
        <v>8</v>
      </c>
      <c r="L182" t="str">
        <f>IF(TableHR[[#This Row],[Age]]&lt;30,"Under 30",IF(TableHR[[#This Row],[Age]]&lt;40,"30-39",IF(TableHR[[#This Row],[Age]]&lt;50,"40-49","50+")))</f>
        <v>40-49</v>
      </c>
      <c r="M182" t="str">
        <f t="shared" si="2"/>
        <v>Veteran</v>
      </c>
      <c r="N182">
        <f>IF(TableHR[[#This Row],[Attrition]]="Yes",1,0)</f>
        <v>0</v>
      </c>
      <c r="O182" t="str">
        <f>IF(TableHR[[#This Row],[PerformanceRating]]&gt;=4,"Yes","No")</f>
        <v>Yes</v>
      </c>
      <c r="P18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82" t="str">
        <f>IF(TableHR[[#This Row],[AtRiskScore]]&gt;=0.5,"High","Low")</f>
        <v>Low</v>
      </c>
      <c r="R182" t="str">
        <f>IF(TableHR[[#This Row],[TenureYears]]&lt;=2,"0-2 yrs",IF(TableHR[[#This Row],[TenureYears]]&lt;=5,"2-5 yrs",IF(TableHR[[#This Row],[TenureYears]]&lt;=10,"5-10 yrs","10+ yrs")))</f>
        <v>10+ yrs</v>
      </c>
    </row>
    <row r="183" spans="1:18">
      <c r="A183" s="1" t="s">
        <v>243</v>
      </c>
      <c r="B183" s="1" t="s">
        <v>9</v>
      </c>
      <c r="C183" s="1" t="s">
        <v>39</v>
      </c>
      <c r="D183" s="2">
        <v>49</v>
      </c>
      <c r="E183" s="1" t="s">
        <v>59</v>
      </c>
      <c r="F183" s="1" t="s">
        <v>22</v>
      </c>
      <c r="G183" s="2">
        <v>143555</v>
      </c>
      <c r="H183" s="2">
        <v>16</v>
      </c>
      <c r="I183" s="3">
        <v>3</v>
      </c>
      <c r="J183" t="s">
        <v>8</v>
      </c>
      <c r="K183" t="s">
        <v>8</v>
      </c>
      <c r="L183" t="str">
        <f>IF(TableHR[[#This Row],[Age]]&lt;30,"Under 30",IF(TableHR[[#This Row],[Age]]&lt;40,"30-39",IF(TableHR[[#This Row],[Age]]&lt;50,"40-49","50+")))</f>
        <v>40-49</v>
      </c>
      <c r="M183" t="str">
        <f t="shared" si="2"/>
        <v>Veteran</v>
      </c>
      <c r="N183">
        <f>IF(TableHR[[#This Row],[Attrition]]="Yes",1,0)</f>
        <v>0</v>
      </c>
      <c r="O183" t="str">
        <f>IF(TableHR[[#This Row],[PerformanceRating]]&gt;=4,"Yes","No")</f>
        <v>No</v>
      </c>
      <c r="P18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83" t="str">
        <f>IF(TableHR[[#This Row],[AtRiskScore]]&gt;=0.5,"High","Low")</f>
        <v>Low</v>
      </c>
      <c r="R183" t="str">
        <f>IF(TableHR[[#This Row],[TenureYears]]&lt;=2,"0-2 yrs",IF(TableHR[[#This Row],[TenureYears]]&lt;=5,"2-5 yrs",IF(TableHR[[#This Row],[TenureYears]]&lt;=10,"5-10 yrs","10+ yrs")))</f>
        <v>10+ yrs</v>
      </c>
    </row>
    <row r="184" spans="1:18">
      <c r="A184" s="1" t="s">
        <v>244</v>
      </c>
      <c r="B184" s="1" t="s">
        <v>9</v>
      </c>
      <c r="C184" s="1" t="s">
        <v>40</v>
      </c>
      <c r="D184" s="2">
        <v>26</v>
      </c>
      <c r="E184" s="1" t="s">
        <v>71</v>
      </c>
      <c r="F184" s="1" t="s">
        <v>10</v>
      </c>
      <c r="G184" s="2">
        <v>64961</v>
      </c>
      <c r="H184" s="2">
        <v>33</v>
      </c>
      <c r="I184" s="3">
        <v>4</v>
      </c>
      <c r="J184" t="s">
        <v>8</v>
      </c>
      <c r="K184" t="s">
        <v>8</v>
      </c>
      <c r="L184" t="str">
        <f>IF(TableHR[[#This Row],[Age]]&lt;30,"Under 30",IF(TableHR[[#This Row],[Age]]&lt;40,"30-39",IF(TableHR[[#This Row],[Age]]&lt;50,"40-49","50+")))</f>
        <v>Under 30</v>
      </c>
      <c r="M184" t="str">
        <f t="shared" si="2"/>
        <v>Veteran</v>
      </c>
      <c r="N184">
        <f>IF(TableHR[[#This Row],[Attrition]]="Yes",1,0)</f>
        <v>0</v>
      </c>
      <c r="O184" t="str">
        <f>IF(TableHR[[#This Row],[PerformanceRating]]&gt;=4,"Yes","No")</f>
        <v>Yes</v>
      </c>
      <c r="P18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84" t="str">
        <f>IF(TableHR[[#This Row],[AtRiskScore]]&gt;=0.5,"High","Low")</f>
        <v>Low</v>
      </c>
      <c r="R184" t="str">
        <f>IF(TableHR[[#This Row],[TenureYears]]&lt;=2,"0-2 yrs",IF(TableHR[[#This Row],[TenureYears]]&lt;=5,"2-5 yrs",IF(TableHR[[#This Row],[TenureYears]]&lt;=10,"5-10 yrs","10+ yrs")))</f>
        <v>10+ yrs</v>
      </c>
    </row>
    <row r="185" spans="1:18">
      <c r="A185" s="1" t="s">
        <v>245</v>
      </c>
      <c r="B185" s="1" t="s">
        <v>21</v>
      </c>
      <c r="C185" s="1" t="s">
        <v>39</v>
      </c>
      <c r="D185" s="2">
        <v>41</v>
      </c>
      <c r="E185" s="1" t="s">
        <v>71</v>
      </c>
      <c r="F185" s="1" t="s">
        <v>18</v>
      </c>
      <c r="G185" s="2">
        <v>144664</v>
      </c>
      <c r="H185" s="2">
        <v>23</v>
      </c>
      <c r="I185" s="3">
        <v>3</v>
      </c>
      <c r="J185" t="s">
        <v>11</v>
      </c>
      <c r="K185" t="s">
        <v>8</v>
      </c>
      <c r="L185" t="str">
        <f>IF(TableHR[[#This Row],[Age]]&lt;30,"Under 30",IF(TableHR[[#This Row],[Age]]&lt;40,"30-39",IF(TableHR[[#This Row],[Age]]&lt;50,"40-49","50+")))</f>
        <v>40-49</v>
      </c>
      <c r="M185" t="str">
        <f t="shared" si="2"/>
        <v>Veteran</v>
      </c>
      <c r="N185">
        <f>IF(TableHR[[#This Row],[Attrition]]="Yes",1,0)</f>
        <v>0</v>
      </c>
      <c r="O185" t="str">
        <f>IF(TableHR[[#This Row],[PerformanceRating]]&gt;=4,"Yes","No")</f>
        <v>No</v>
      </c>
      <c r="P18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85" t="str">
        <f>IF(TableHR[[#This Row],[AtRiskScore]]&gt;=0.5,"High","Low")</f>
        <v>Low</v>
      </c>
      <c r="R185" t="str">
        <f>IF(TableHR[[#This Row],[TenureYears]]&lt;=2,"0-2 yrs",IF(TableHR[[#This Row],[TenureYears]]&lt;=5,"2-5 yrs",IF(TableHR[[#This Row],[TenureYears]]&lt;=10,"5-10 yrs","10+ yrs")))</f>
        <v>10+ yrs</v>
      </c>
    </row>
    <row r="186" spans="1:18">
      <c r="A186" s="1" t="s">
        <v>246</v>
      </c>
      <c r="B186" s="1" t="s">
        <v>12</v>
      </c>
      <c r="C186" s="1" t="s">
        <v>39</v>
      </c>
      <c r="D186" s="2">
        <v>22</v>
      </c>
      <c r="E186" s="1" t="s">
        <v>71</v>
      </c>
      <c r="F186" s="1" t="s">
        <v>13</v>
      </c>
      <c r="G186" s="2">
        <v>54118</v>
      </c>
      <c r="H186" s="2">
        <v>31</v>
      </c>
      <c r="I186" s="3">
        <v>3</v>
      </c>
      <c r="J186" t="s">
        <v>8</v>
      </c>
      <c r="K186" t="s">
        <v>8</v>
      </c>
      <c r="L186" t="str">
        <f>IF(TableHR[[#This Row],[Age]]&lt;30,"Under 30",IF(TableHR[[#This Row],[Age]]&lt;40,"30-39",IF(TableHR[[#This Row],[Age]]&lt;50,"40-49","50+")))</f>
        <v>Under 30</v>
      </c>
      <c r="M186" t="str">
        <f t="shared" si="2"/>
        <v>Veteran</v>
      </c>
      <c r="N186">
        <f>IF(TableHR[[#This Row],[Attrition]]="Yes",1,0)</f>
        <v>0</v>
      </c>
      <c r="O186" t="str">
        <f>IF(TableHR[[#This Row],[PerformanceRating]]&gt;=4,"Yes","No")</f>
        <v>No</v>
      </c>
      <c r="P18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86" t="str">
        <f>IF(TableHR[[#This Row],[AtRiskScore]]&gt;=0.5,"High","Low")</f>
        <v>Low</v>
      </c>
      <c r="R186" t="str">
        <f>IF(TableHR[[#This Row],[TenureYears]]&lt;=2,"0-2 yrs",IF(TableHR[[#This Row],[TenureYears]]&lt;=5,"2-5 yrs",IF(TableHR[[#This Row],[TenureYears]]&lt;=10,"5-10 yrs","10+ yrs")))</f>
        <v>10+ yrs</v>
      </c>
    </row>
    <row r="187" spans="1:18">
      <c r="A187" s="1" t="s">
        <v>247</v>
      </c>
      <c r="B187" s="1" t="s">
        <v>9</v>
      </c>
      <c r="C187" s="1" t="s">
        <v>40</v>
      </c>
      <c r="D187" s="2">
        <v>51</v>
      </c>
      <c r="E187" s="1" t="s">
        <v>63</v>
      </c>
      <c r="F187" s="1" t="s">
        <v>18</v>
      </c>
      <c r="G187" s="2">
        <v>125417</v>
      </c>
      <c r="H187" s="2">
        <v>0</v>
      </c>
      <c r="I187" s="3">
        <v>4</v>
      </c>
      <c r="J187" t="s">
        <v>11</v>
      </c>
      <c r="K187" t="s">
        <v>11</v>
      </c>
      <c r="L187" t="str">
        <f>IF(TableHR[[#This Row],[Age]]&lt;30,"Under 30",IF(TableHR[[#This Row],[Age]]&lt;40,"30-39",IF(TableHR[[#This Row],[Age]]&lt;50,"40-49","50+")))</f>
        <v>50+</v>
      </c>
      <c r="M187" t="str">
        <f t="shared" si="2"/>
        <v>New Hire</v>
      </c>
      <c r="N187">
        <f>IF(TableHR[[#This Row],[Attrition]]="Yes",1,0)</f>
        <v>1</v>
      </c>
      <c r="O187" t="str">
        <f>IF(TableHR[[#This Row],[PerformanceRating]]&gt;=4,"Yes","No")</f>
        <v>Yes</v>
      </c>
      <c r="P18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0.45</v>
      </c>
      <c r="Q187" t="str">
        <f>IF(TableHR[[#This Row],[AtRiskScore]]&gt;=0.5,"High","Low")</f>
        <v>Low</v>
      </c>
      <c r="R187" t="str">
        <f>IF(TableHR[[#This Row],[TenureYears]]&lt;=2,"0-2 yrs",IF(TableHR[[#This Row],[TenureYears]]&lt;=5,"2-5 yrs",IF(TableHR[[#This Row],[TenureYears]]&lt;=10,"5-10 yrs","10+ yrs")))</f>
        <v>0-2 yrs</v>
      </c>
    </row>
    <row r="188" spans="1:18">
      <c r="A188" s="1" t="s">
        <v>248</v>
      </c>
      <c r="B188" s="1" t="s">
        <v>12</v>
      </c>
      <c r="C188" s="1" t="s">
        <v>39</v>
      </c>
      <c r="D188" s="2">
        <v>42</v>
      </c>
      <c r="E188" s="1" t="s">
        <v>59</v>
      </c>
      <c r="F188" s="1" t="s">
        <v>13</v>
      </c>
      <c r="G188" s="2">
        <v>106816</v>
      </c>
      <c r="H188" s="2">
        <v>7</v>
      </c>
      <c r="I188" s="3">
        <v>5</v>
      </c>
      <c r="J188" t="s">
        <v>8</v>
      </c>
      <c r="K188" t="s">
        <v>8</v>
      </c>
      <c r="L188" t="str">
        <f>IF(TableHR[[#This Row],[Age]]&lt;30,"Under 30",IF(TableHR[[#This Row],[Age]]&lt;40,"30-39",IF(TableHR[[#This Row],[Age]]&lt;50,"40-49","50+")))</f>
        <v>40-49</v>
      </c>
      <c r="M188" t="str">
        <f t="shared" si="2"/>
        <v>Mid Career</v>
      </c>
      <c r="N188">
        <f>IF(TableHR[[#This Row],[Attrition]]="Yes",1,0)</f>
        <v>0</v>
      </c>
      <c r="O188" t="str">
        <f>IF(TableHR[[#This Row],[PerformanceRating]]&gt;=4,"Yes","No")</f>
        <v>Yes</v>
      </c>
      <c r="P18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88" t="str">
        <f>IF(TableHR[[#This Row],[AtRiskScore]]&gt;=0.5,"High","Low")</f>
        <v>Low</v>
      </c>
      <c r="R188" t="str">
        <f>IF(TableHR[[#This Row],[TenureYears]]&lt;=2,"0-2 yrs",IF(TableHR[[#This Row],[TenureYears]]&lt;=5,"2-5 yrs",IF(TableHR[[#This Row],[TenureYears]]&lt;=10,"5-10 yrs","10+ yrs")))</f>
        <v>5-10 yrs</v>
      </c>
    </row>
    <row r="189" spans="1:18">
      <c r="A189" s="1" t="s">
        <v>249</v>
      </c>
      <c r="B189" s="1" t="s">
        <v>12</v>
      </c>
      <c r="C189" s="1" t="s">
        <v>40</v>
      </c>
      <c r="D189" s="2">
        <v>41</v>
      </c>
      <c r="E189" s="1" t="s">
        <v>65</v>
      </c>
      <c r="F189" s="1" t="s">
        <v>18</v>
      </c>
      <c r="G189" s="2">
        <v>47263</v>
      </c>
      <c r="H189" s="2">
        <v>22</v>
      </c>
      <c r="I189" s="3">
        <v>3</v>
      </c>
      <c r="J189" t="s">
        <v>8</v>
      </c>
      <c r="K189" t="s">
        <v>8</v>
      </c>
      <c r="L189" t="str">
        <f>IF(TableHR[[#This Row],[Age]]&lt;30,"Under 30",IF(TableHR[[#This Row],[Age]]&lt;40,"30-39",IF(TableHR[[#This Row],[Age]]&lt;50,"40-49","50+")))</f>
        <v>40-49</v>
      </c>
      <c r="M189" t="str">
        <f t="shared" si="2"/>
        <v>Veteran</v>
      </c>
      <c r="N189">
        <f>IF(TableHR[[#This Row],[Attrition]]="Yes",1,0)</f>
        <v>0</v>
      </c>
      <c r="O189" t="str">
        <f>IF(TableHR[[#This Row],[PerformanceRating]]&gt;=4,"Yes","No")</f>
        <v>No</v>
      </c>
      <c r="P18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89" t="str">
        <f>IF(TableHR[[#This Row],[AtRiskScore]]&gt;=0.5,"High","Low")</f>
        <v>Low</v>
      </c>
      <c r="R189" t="str">
        <f>IF(TableHR[[#This Row],[TenureYears]]&lt;=2,"0-2 yrs",IF(TableHR[[#This Row],[TenureYears]]&lt;=5,"2-5 yrs",IF(TableHR[[#This Row],[TenureYears]]&lt;=10,"5-10 yrs","10+ yrs")))</f>
        <v>10+ yrs</v>
      </c>
    </row>
    <row r="190" spans="1:18">
      <c r="A190" s="1" t="s">
        <v>250</v>
      </c>
      <c r="B190" s="1" t="s">
        <v>12</v>
      </c>
      <c r="C190" s="1" t="s">
        <v>40</v>
      </c>
      <c r="D190" s="2">
        <v>27</v>
      </c>
      <c r="E190" s="1" t="s">
        <v>59</v>
      </c>
      <c r="F190" s="1" t="s">
        <v>20</v>
      </c>
      <c r="G190" s="2">
        <v>38565</v>
      </c>
      <c r="H190" s="2">
        <v>11</v>
      </c>
      <c r="I190" s="3">
        <v>4</v>
      </c>
      <c r="J190" t="s">
        <v>8</v>
      </c>
      <c r="K190" t="s">
        <v>8</v>
      </c>
      <c r="L190" t="str">
        <f>IF(TableHR[[#This Row],[Age]]&lt;30,"Under 30",IF(TableHR[[#This Row],[Age]]&lt;40,"30-39",IF(TableHR[[#This Row],[Age]]&lt;50,"40-49","50+")))</f>
        <v>Under 30</v>
      </c>
      <c r="M190" t="str">
        <f t="shared" si="2"/>
        <v>Experienced</v>
      </c>
      <c r="N190">
        <f>IF(TableHR[[#This Row],[Attrition]]="Yes",1,0)</f>
        <v>0</v>
      </c>
      <c r="O190" t="str">
        <f>IF(TableHR[[#This Row],[PerformanceRating]]&gt;=4,"Yes","No")</f>
        <v>Yes</v>
      </c>
      <c r="P19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90" t="str">
        <f>IF(TableHR[[#This Row],[AtRiskScore]]&gt;=0.5,"High","Low")</f>
        <v>Low</v>
      </c>
      <c r="R190" t="str">
        <f>IF(TableHR[[#This Row],[TenureYears]]&lt;=2,"0-2 yrs",IF(TableHR[[#This Row],[TenureYears]]&lt;=5,"2-5 yrs",IF(TableHR[[#This Row],[TenureYears]]&lt;=10,"5-10 yrs","10+ yrs")))</f>
        <v>10+ yrs</v>
      </c>
    </row>
    <row r="191" spans="1:18">
      <c r="A191" s="1" t="s">
        <v>251</v>
      </c>
      <c r="B191" s="1" t="s">
        <v>17</v>
      </c>
      <c r="C191" s="1" t="s">
        <v>39</v>
      </c>
      <c r="D191" s="2">
        <v>43</v>
      </c>
      <c r="E191" s="1" t="s">
        <v>59</v>
      </c>
      <c r="F191" s="1" t="s">
        <v>18</v>
      </c>
      <c r="G191" s="2">
        <v>45354</v>
      </c>
      <c r="H191" s="2">
        <v>11</v>
      </c>
      <c r="I191" s="3">
        <v>3</v>
      </c>
      <c r="J191" t="s">
        <v>8</v>
      </c>
      <c r="K191" t="s">
        <v>8</v>
      </c>
      <c r="L191" t="str">
        <f>IF(TableHR[[#This Row],[Age]]&lt;30,"Under 30",IF(TableHR[[#This Row],[Age]]&lt;40,"30-39",IF(TableHR[[#This Row],[Age]]&lt;50,"40-49","50+")))</f>
        <v>40-49</v>
      </c>
      <c r="M191" t="str">
        <f t="shared" si="2"/>
        <v>Experienced</v>
      </c>
      <c r="N191">
        <f>IF(TableHR[[#This Row],[Attrition]]="Yes",1,0)</f>
        <v>0</v>
      </c>
      <c r="O191" t="str">
        <f>IF(TableHR[[#This Row],[PerformanceRating]]&gt;=4,"Yes","No")</f>
        <v>No</v>
      </c>
      <c r="P19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91" t="str">
        <f>IF(TableHR[[#This Row],[AtRiskScore]]&gt;=0.5,"High","Low")</f>
        <v>Low</v>
      </c>
      <c r="R191" t="str">
        <f>IF(TableHR[[#This Row],[TenureYears]]&lt;=2,"0-2 yrs",IF(TableHR[[#This Row],[TenureYears]]&lt;=5,"2-5 yrs",IF(TableHR[[#This Row],[TenureYears]]&lt;=10,"5-10 yrs","10+ yrs")))</f>
        <v>10+ yrs</v>
      </c>
    </row>
    <row r="192" spans="1:18">
      <c r="A192" s="1" t="s">
        <v>252</v>
      </c>
      <c r="B192" s="1" t="s">
        <v>19</v>
      </c>
      <c r="C192" s="1" t="s">
        <v>40</v>
      </c>
      <c r="D192" s="2">
        <v>39</v>
      </c>
      <c r="E192" s="1" t="s">
        <v>59</v>
      </c>
      <c r="F192" s="1" t="s">
        <v>22</v>
      </c>
      <c r="G192" s="2">
        <v>67951</v>
      </c>
      <c r="H192" s="2">
        <v>14</v>
      </c>
      <c r="I192" s="3">
        <v>4</v>
      </c>
      <c r="J192" t="s">
        <v>8</v>
      </c>
      <c r="K192" t="s">
        <v>11</v>
      </c>
      <c r="L192" t="str">
        <f>IF(TableHR[[#This Row],[Age]]&lt;30,"Under 30",IF(TableHR[[#This Row],[Age]]&lt;40,"30-39",IF(TableHR[[#This Row],[Age]]&lt;50,"40-49","50+")))</f>
        <v>30-39</v>
      </c>
      <c r="M192" t="str">
        <f t="shared" si="2"/>
        <v>Experienced</v>
      </c>
      <c r="N192">
        <f>IF(TableHR[[#This Row],[Attrition]]="Yes",1,0)</f>
        <v>1</v>
      </c>
      <c r="O192" t="str">
        <f>IF(TableHR[[#This Row],[PerformanceRating]]&gt;=4,"Yes","No")</f>
        <v>Yes</v>
      </c>
      <c r="P192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92" t="str">
        <f>IF(TableHR[[#This Row],[AtRiskScore]]&gt;=0.5,"High","Low")</f>
        <v>Low</v>
      </c>
      <c r="R192" t="str">
        <f>IF(TableHR[[#This Row],[TenureYears]]&lt;=2,"0-2 yrs",IF(TableHR[[#This Row],[TenureYears]]&lt;=5,"2-5 yrs",IF(TableHR[[#This Row],[TenureYears]]&lt;=10,"5-10 yrs","10+ yrs")))</f>
        <v>10+ yrs</v>
      </c>
    </row>
    <row r="193" spans="1:18">
      <c r="A193" s="1" t="s">
        <v>253</v>
      </c>
      <c r="B193" s="1" t="s">
        <v>12</v>
      </c>
      <c r="C193" s="1" t="s">
        <v>39</v>
      </c>
      <c r="D193" s="2">
        <v>29</v>
      </c>
      <c r="E193" s="1" t="s">
        <v>59</v>
      </c>
      <c r="F193" s="1" t="s">
        <v>20</v>
      </c>
      <c r="G193" s="2">
        <v>116179</v>
      </c>
      <c r="H193" s="2">
        <v>18</v>
      </c>
      <c r="I193" s="3">
        <v>4</v>
      </c>
      <c r="J193" t="s">
        <v>8</v>
      </c>
      <c r="K193" t="s">
        <v>8</v>
      </c>
      <c r="L193" t="str">
        <f>IF(TableHR[[#This Row],[Age]]&lt;30,"Under 30",IF(TableHR[[#This Row],[Age]]&lt;40,"30-39",IF(TableHR[[#This Row],[Age]]&lt;50,"40-49","50+")))</f>
        <v>Under 30</v>
      </c>
      <c r="M193" t="str">
        <f t="shared" si="2"/>
        <v>Veteran</v>
      </c>
      <c r="N193">
        <f>IF(TableHR[[#This Row],[Attrition]]="Yes",1,0)</f>
        <v>0</v>
      </c>
      <c r="O193" t="str">
        <f>IF(TableHR[[#This Row],[PerformanceRating]]&gt;=4,"Yes","No")</f>
        <v>Yes</v>
      </c>
      <c r="P193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93" t="str">
        <f>IF(TableHR[[#This Row],[AtRiskScore]]&gt;=0.5,"High","Low")</f>
        <v>Low</v>
      </c>
      <c r="R193" t="str">
        <f>IF(TableHR[[#This Row],[TenureYears]]&lt;=2,"0-2 yrs",IF(TableHR[[#This Row],[TenureYears]]&lt;=5,"2-5 yrs",IF(TableHR[[#This Row],[TenureYears]]&lt;=10,"5-10 yrs","10+ yrs")))</f>
        <v>10+ yrs</v>
      </c>
    </row>
    <row r="194" spans="1:18">
      <c r="A194" s="1" t="s">
        <v>254</v>
      </c>
      <c r="B194" s="1" t="s">
        <v>17</v>
      </c>
      <c r="C194" s="1" t="s">
        <v>39</v>
      </c>
      <c r="D194" s="2">
        <v>53</v>
      </c>
      <c r="E194" s="1" t="s">
        <v>71</v>
      </c>
      <c r="F194" s="1" t="s">
        <v>18</v>
      </c>
      <c r="G194" s="2">
        <v>48648</v>
      </c>
      <c r="H194" s="2">
        <v>25</v>
      </c>
      <c r="I194" s="3">
        <v>3</v>
      </c>
      <c r="J194" t="s">
        <v>8</v>
      </c>
      <c r="K194" t="s">
        <v>8</v>
      </c>
      <c r="L194" t="str">
        <f>IF(TableHR[[#This Row],[Age]]&lt;30,"Under 30",IF(TableHR[[#This Row],[Age]]&lt;40,"30-39",IF(TableHR[[#This Row],[Age]]&lt;50,"40-49","50+")))</f>
        <v>50+</v>
      </c>
      <c r="M194" t="str">
        <f t="shared" si="2"/>
        <v>Veteran</v>
      </c>
      <c r="N194">
        <f>IF(TableHR[[#This Row],[Attrition]]="Yes",1,0)</f>
        <v>0</v>
      </c>
      <c r="O194" t="str">
        <f>IF(TableHR[[#This Row],[PerformanceRating]]&gt;=4,"Yes","No")</f>
        <v>No</v>
      </c>
      <c r="P194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94" t="str">
        <f>IF(TableHR[[#This Row],[AtRiskScore]]&gt;=0.5,"High","Low")</f>
        <v>Low</v>
      </c>
      <c r="R194" t="str">
        <f>IF(TableHR[[#This Row],[TenureYears]]&lt;=2,"0-2 yrs",IF(TableHR[[#This Row],[TenureYears]]&lt;=5,"2-5 yrs",IF(TableHR[[#This Row],[TenureYears]]&lt;=10,"5-10 yrs","10+ yrs")))</f>
        <v>10+ yrs</v>
      </c>
    </row>
    <row r="195" spans="1:18">
      <c r="A195" s="1" t="s">
        <v>255</v>
      </c>
      <c r="B195" s="1" t="s">
        <v>21</v>
      </c>
      <c r="C195" s="1" t="s">
        <v>39</v>
      </c>
      <c r="D195" s="2">
        <v>54</v>
      </c>
      <c r="E195" s="1" t="s">
        <v>65</v>
      </c>
      <c r="F195" s="1" t="s">
        <v>13</v>
      </c>
      <c r="G195" s="2">
        <v>75729</v>
      </c>
      <c r="H195" s="2">
        <v>28</v>
      </c>
      <c r="I195" s="3">
        <v>3</v>
      </c>
      <c r="J195" t="s">
        <v>8</v>
      </c>
      <c r="K195" t="s">
        <v>8</v>
      </c>
      <c r="L195" t="str">
        <f>IF(TableHR[[#This Row],[Age]]&lt;30,"Under 30",IF(TableHR[[#This Row],[Age]]&lt;40,"30-39",IF(TableHR[[#This Row],[Age]]&lt;50,"40-49","50+")))</f>
        <v>50+</v>
      </c>
      <c r="M195" t="str">
        <f t="shared" ref="M195:M201" si="3">IF(H195&lt;=1,"New Hire",IF(H195&lt;=4,"Early Career",IF(H195&lt;=9,"Mid Career",IF(H195&lt;=14,"Experienced","Veteran"))))</f>
        <v>Veteran</v>
      </c>
      <c r="N195">
        <f>IF(TableHR[[#This Row],[Attrition]]="Yes",1,0)</f>
        <v>0</v>
      </c>
      <c r="O195" t="str">
        <f>IF(TableHR[[#This Row],[PerformanceRating]]&gt;=4,"Yes","No")</f>
        <v>No</v>
      </c>
      <c r="P195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0.15</v>
      </c>
      <c r="Q195" t="str">
        <f>IF(TableHR[[#This Row],[AtRiskScore]]&gt;=0.5,"High","Low")</f>
        <v>Low</v>
      </c>
      <c r="R195" t="str">
        <f>IF(TableHR[[#This Row],[TenureYears]]&lt;=2,"0-2 yrs",IF(TableHR[[#This Row],[TenureYears]]&lt;=5,"2-5 yrs",IF(TableHR[[#This Row],[TenureYears]]&lt;=10,"5-10 yrs","10+ yrs")))</f>
        <v>10+ yrs</v>
      </c>
    </row>
    <row r="196" spans="1:18">
      <c r="A196" s="1" t="s">
        <v>256</v>
      </c>
      <c r="B196" s="1" t="s">
        <v>9</v>
      </c>
      <c r="C196" s="1" t="s">
        <v>40</v>
      </c>
      <c r="D196" s="2">
        <v>37</v>
      </c>
      <c r="E196" s="1" t="s">
        <v>59</v>
      </c>
      <c r="F196" s="1" t="s">
        <v>13</v>
      </c>
      <c r="G196" s="2">
        <v>66971</v>
      </c>
      <c r="H196" s="2">
        <v>21</v>
      </c>
      <c r="I196" s="3">
        <v>4</v>
      </c>
      <c r="J196" t="s">
        <v>8</v>
      </c>
      <c r="K196" t="s">
        <v>8</v>
      </c>
      <c r="L196" t="str">
        <f>IF(TableHR[[#This Row],[Age]]&lt;30,"Under 30",IF(TableHR[[#This Row],[Age]]&lt;40,"30-39",IF(TableHR[[#This Row],[Age]]&lt;50,"40-49","50+")))</f>
        <v>30-39</v>
      </c>
      <c r="M196" t="str">
        <f t="shared" si="3"/>
        <v>Veteran</v>
      </c>
      <c r="N196">
        <f>IF(TableHR[[#This Row],[Attrition]]="Yes",1,0)</f>
        <v>0</v>
      </c>
      <c r="O196" t="str">
        <f>IF(TableHR[[#This Row],[PerformanceRating]]&gt;=4,"Yes","No")</f>
        <v>Yes</v>
      </c>
      <c r="P196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96" t="str">
        <f>IF(TableHR[[#This Row],[AtRiskScore]]&gt;=0.5,"High","Low")</f>
        <v>Low</v>
      </c>
      <c r="R196" t="str">
        <f>IF(TableHR[[#This Row],[TenureYears]]&lt;=2,"0-2 yrs",IF(TableHR[[#This Row],[TenureYears]]&lt;=5,"2-5 yrs",IF(TableHR[[#This Row],[TenureYears]]&lt;=10,"5-10 yrs","10+ yrs")))</f>
        <v>10+ yrs</v>
      </c>
    </row>
    <row r="197" spans="1:18">
      <c r="A197" s="1" t="s">
        <v>257</v>
      </c>
      <c r="B197" s="1" t="s">
        <v>19</v>
      </c>
      <c r="C197" s="1" t="s">
        <v>40</v>
      </c>
      <c r="D197" s="2">
        <v>33</v>
      </c>
      <c r="E197" s="1" t="s">
        <v>63</v>
      </c>
      <c r="F197" s="1" t="s">
        <v>13</v>
      </c>
      <c r="G197" s="2">
        <v>43658</v>
      </c>
      <c r="H197" s="2">
        <v>20</v>
      </c>
      <c r="I197" s="3">
        <v>3</v>
      </c>
      <c r="J197" t="s">
        <v>11</v>
      </c>
      <c r="K197" t="s">
        <v>8</v>
      </c>
      <c r="L197" t="str">
        <f>IF(TableHR[[#This Row],[Age]]&lt;30,"Under 30",IF(TableHR[[#This Row],[Age]]&lt;40,"30-39",IF(TableHR[[#This Row],[Age]]&lt;50,"40-49","50+")))</f>
        <v>30-39</v>
      </c>
      <c r="M197" t="str">
        <f t="shared" si="3"/>
        <v>Veteran</v>
      </c>
      <c r="N197">
        <f>IF(TableHR[[#This Row],[Attrition]]="Yes",1,0)</f>
        <v>0</v>
      </c>
      <c r="O197" t="str">
        <f>IF(TableHR[[#This Row],[PerformanceRating]]&gt;=4,"Yes","No")</f>
        <v>No</v>
      </c>
      <c r="P197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0.4</v>
      </c>
      <c r="Q197" t="str">
        <f>IF(TableHR[[#This Row],[AtRiskScore]]&gt;=0.5,"High","Low")</f>
        <v>Low</v>
      </c>
      <c r="R197" t="str">
        <f>IF(TableHR[[#This Row],[TenureYears]]&lt;=2,"0-2 yrs",IF(TableHR[[#This Row],[TenureYears]]&lt;=5,"2-5 yrs",IF(TableHR[[#This Row],[TenureYears]]&lt;=10,"5-10 yrs","10+ yrs")))</f>
        <v>10+ yrs</v>
      </c>
    </row>
    <row r="198" spans="1:18">
      <c r="A198" s="1" t="s">
        <v>258</v>
      </c>
      <c r="B198" s="1" t="s">
        <v>9</v>
      </c>
      <c r="C198" s="1" t="s">
        <v>39</v>
      </c>
      <c r="D198" s="2">
        <v>59</v>
      </c>
      <c r="E198" s="1" t="s">
        <v>63</v>
      </c>
      <c r="F198" s="1" t="s">
        <v>16</v>
      </c>
      <c r="G198" s="2">
        <v>46253</v>
      </c>
      <c r="H198" s="2">
        <v>19</v>
      </c>
      <c r="I198" s="3">
        <v>4</v>
      </c>
      <c r="J198" t="s">
        <v>8</v>
      </c>
      <c r="K198" t="s">
        <v>8</v>
      </c>
      <c r="L198" t="str">
        <f>IF(TableHR[[#This Row],[Age]]&lt;30,"Under 30",IF(TableHR[[#This Row],[Age]]&lt;40,"30-39",IF(TableHR[[#This Row],[Age]]&lt;50,"40-49","50+")))</f>
        <v>50+</v>
      </c>
      <c r="M198" t="str">
        <f t="shared" si="3"/>
        <v>Veteran</v>
      </c>
      <c r="N198">
        <f>IF(TableHR[[#This Row],[Attrition]]="Yes",1,0)</f>
        <v>0</v>
      </c>
      <c r="O198" t="str">
        <f>IF(TableHR[[#This Row],[PerformanceRating]]&gt;=4,"Yes","No")</f>
        <v>Yes</v>
      </c>
      <c r="P198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198" t="str">
        <f>IF(TableHR[[#This Row],[AtRiskScore]]&gt;=0.5,"High","Low")</f>
        <v>Low</v>
      </c>
      <c r="R198" t="str">
        <f>IF(TableHR[[#This Row],[TenureYears]]&lt;=2,"0-2 yrs",IF(TableHR[[#This Row],[TenureYears]]&lt;=5,"2-5 yrs",IF(TableHR[[#This Row],[TenureYears]]&lt;=10,"5-10 yrs","10+ yrs")))</f>
        <v>10+ yrs</v>
      </c>
    </row>
    <row r="199" spans="1:18">
      <c r="A199" s="1" t="s">
        <v>259</v>
      </c>
      <c r="B199" s="1" t="s">
        <v>19</v>
      </c>
      <c r="C199" s="1" t="s">
        <v>40</v>
      </c>
      <c r="D199" s="2">
        <v>55</v>
      </c>
      <c r="E199" s="1" t="s">
        <v>71</v>
      </c>
      <c r="F199" s="1" t="s">
        <v>10</v>
      </c>
      <c r="G199" s="2">
        <v>89166</v>
      </c>
      <c r="H199" s="2">
        <v>28</v>
      </c>
      <c r="I199" s="3">
        <v>2</v>
      </c>
      <c r="J199" t="s">
        <v>8</v>
      </c>
      <c r="K199" t="s">
        <v>8</v>
      </c>
      <c r="L199" t="str">
        <f>IF(TableHR[[#This Row],[Age]]&lt;30,"Under 30",IF(TableHR[[#This Row],[Age]]&lt;40,"30-39",IF(TableHR[[#This Row],[Age]]&lt;50,"40-49","50+")))</f>
        <v>50+</v>
      </c>
      <c r="M199" t="str">
        <f t="shared" si="3"/>
        <v>Veteran</v>
      </c>
      <c r="N199">
        <f>IF(TableHR[[#This Row],[Attrition]]="Yes",1,0)</f>
        <v>0</v>
      </c>
      <c r="O199" t="str">
        <f>IF(TableHR[[#This Row],[PerformanceRating]]&gt;=4,"Yes","No")</f>
        <v>No</v>
      </c>
      <c r="P199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199" t="str">
        <f>IF(TableHR[[#This Row],[AtRiskScore]]&gt;=0.5,"High","Low")</f>
        <v>Low</v>
      </c>
      <c r="R199" t="str">
        <f>IF(TableHR[[#This Row],[TenureYears]]&lt;=2,"0-2 yrs",IF(TableHR[[#This Row],[TenureYears]]&lt;=5,"2-5 yrs",IF(TableHR[[#This Row],[TenureYears]]&lt;=10,"5-10 yrs","10+ yrs")))</f>
        <v>10+ yrs</v>
      </c>
    </row>
    <row r="200" spans="1:18">
      <c r="A200" s="1" t="s">
        <v>260</v>
      </c>
      <c r="B200" s="1" t="s">
        <v>9</v>
      </c>
      <c r="C200" s="1" t="s">
        <v>40</v>
      </c>
      <c r="D200" s="2">
        <v>35</v>
      </c>
      <c r="E200" s="1" t="s">
        <v>71</v>
      </c>
      <c r="F200" s="1" t="s">
        <v>13</v>
      </c>
      <c r="G200" s="2">
        <v>73563</v>
      </c>
      <c r="H200" s="2">
        <v>3</v>
      </c>
      <c r="I200" s="3">
        <v>5</v>
      </c>
      <c r="J200" t="s">
        <v>11</v>
      </c>
      <c r="K200" t="s">
        <v>8</v>
      </c>
      <c r="L200" t="str">
        <f>IF(TableHR[[#This Row],[Age]]&lt;30,"Under 30",IF(TableHR[[#This Row],[Age]]&lt;40,"30-39",IF(TableHR[[#This Row],[Age]]&lt;50,"40-49","50+")))</f>
        <v>30-39</v>
      </c>
      <c r="M200" t="str">
        <f t="shared" si="3"/>
        <v>Early Career</v>
      </c>
      <c r="N200">
        <f>IF(TableHR[[#This Row],[Attrition]]="Yes",1,0)</f>
        <v>0</v>
      </c>
      <c r="O200" t="str">
        <f>IF(TableHR[[#This Row],[PerformanceRating]]&gt;=4,"Yes","No")</f>
        <v>Yes</v>
      </c>
      <c r="P200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0.25</v>
      </c>
      <c r="Q200" t="str">
        <f>IF(TableHR[[#This Row],[AtRiskScore]]&gt;=0.5,"High","Low")</f>
        <v>Low</v>
      </c>
      <c r="R200" t="str">
        <f>IF(TableHR[[#This Row],[TenureYears]]&lt;=2,"0-2 yrs",IF(TableHR[[#This Row],[TenureYears]]&lt;=5,"2-5 yrs",IF(TableHR[[#This Row],[TenureYears]]&lt;=10,"5-10 yrs","10+ yrs")))</f>
        <v>2-5 yrs</v>
      </c>
    </row>
    <row r="201" spans="1:18">
      <c r="A201" s="1" t="s">
        <v>261</v>
      </c>
      <c r="B201" s="1" t="s">
        <v>19</v>
      </c>
      <c r="C201" s="1" t="s">
        <v>40</v>
      </c>
      <c r="D201" s="2">
        <v>57</v>
      </c>
      <c r="E201" s="1" t="s">
        <v>59</v>
      </c>
      <c r="F201" s="1" t="s">
        <v>20</v>
      </c>
      <c r="G201" s="2">
        <v>51390</v>
      </c>
      <c r="H201" s="2">
        <v>6</v>
      </c>
      <c r="I201" s="3">
        <v>4</v>
      </c>
      <c r="J201" t="s">
        <v>8</v>
      </c>
      <c r="K201" t="s">
        <v>11</v>
      </c>
      <c r="L201" t="str">
        <f>IF(TableHR[[#This Row],[Age]]&lt;30,"Under 30",IF(TableHR[[#This Row],[Age]]&lt;40,"30-39",IF(TableHR[[#This Row],[Age]]&lt;50,"40-49","50+")))</f>
        <v>50+</v>
      </c>
      <c r="M201" t="str">
        <f t="shared" si="3"/>
        <v>Mid Career</v>
      </c>
      <c r="N201">
        <f>IF(TableHR[[#This Row],[Attrition]]="Yes",1,0)</f>
        <v>1</v>
      </c>
      <c r="O201" t="str">
        <f>IF(TableHR[[#This Row],[PerformanceRating]]&gt;=4,"Yes","No")</f>
        <v>Yes</v>
      </c>
      <c r="P201">
        <f>(IF(TableHR[[#This Row],[OverTime]]="Yes",1,0)*0.25)+(IF(TableHR[[#This Row],[PerformanceRating]]&lt;=2,1,0)*0.25)+(IF(TableHR[[#This Row],[TenureYears]]&lt;2,1,0)*0.2)+(IF(TableHR[[#This Row],[Salary]]&lt;40000,1,0)*0.15)+(IF(TableHR[[#This Row],[PerformanceRating]]=3,1,0)*0.15)</f>
        <v>0</v>
      </c>
      <c r="Q201" t="str">
        <f>IF(TableHR[[#This Row],[AtRiskScore]]&gt;=0.5,"High","Low")</f>
        <v>Low</v>
      </c>
      <c r="R201" t="str">
        <f>IF(TableHR[[#This Row],[TenureYears]]&lt;=2,"0-2 yrs",IF(TableHR[[#This Row],[TenureYears]]&lt;=5,"2-5 yrs",IF(TableHR[[#This Row],[TenureYears]]&lt;=10,"5-10 yrs","10+ yrs")))</f>
        <v>5-10 yrs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"/>
    </sheetView>
  </sheetViews>
  <sheetFormatPr defaultColWidth="11" defaultRowHeight="16.8" outlineLevelCol="2"/>
  <cols>
    <col min="1" max="1" width="15.5" customWidth="1"/>
    <col min="2" max="2" width="17" customWidth="1"/>
  </cols>
  <sheetData>
    <row r="1" spans="1:3">
      <c r="A1" t="s">
        <v>262</v>
      </c>
      <c r="B1" t="s">
        <v>263</v>
      </c>
      <c r="C1" t="s">
        <v>264</v>
      </c>
    </row>
    <row r="2" spans="1:3">
      <c r="A2">
        <f>COUNTA(TableHR[EmployeeID])</f>
        <v>200</v>
      </c>
      <c r="B2">
        <f>COUNTIF(TableHR[Attrition],"Yes")</f>
        <v>30</v>
      </c>
      <c r="C2" s="1">
        <f>COUNTIF(TableHR[Attrition],"Yes")/COUNTA(TableHR[EmployeeID])</f>
        <v>0.15</v>
      </c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1 6 ' ? > 
 < D a t a M a s h u p   x m l n s = " h t t p : / / s c h e m a s . m i c r o s o f t . c o m / D a t a M a s h u p " > A A A A A H g E A A B Q S w M E F A A A C A g A + 3 E T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+ 3 E T W y f b V n T F A Q A A A g Q A A B M A A A B G b 3 J t d W x h c y 9 T Z W N 0 a W 9 u M S 5 t j Z J B i 9 s w E I X v g f 0 P w r 0 4 Y B w C p Z e l h x C n 3 b T Q L r G X U k I I E 3 k a i 5 U l I 8 m p T c h / 7 8 h 2 u 9 1 1 t v Q U N D N 5 3 3 s z t s i d 0 I q l / e / 8 9 m Z y M 7 E F G M x Z W i C 6 O X v P J L o J Y 6 m u D U d 6 r h q O M v 6 m z e N B 6 8 f w g 5 A Y L 7 V y q J w N g 9 m D R W N n D l Q L L e R w m i X 6 p 5 I a c j u 7 2 + w X C m T r B L f 7 B B x Y d H E j b R N M I 6 Z q K S P m T I 3 T i H B v g i 9 w E k f o 7 M 0 D 4 v Y G z t u 1 w 5 K e Q e 8 v i N h n o f I / h W B 3 2 X r p X S 9 y b 3 S p H a U p E H I y 5 o U y O J D l o X P X 1 8 M X v I h t h 4 G F l C k H C c b S X 7 2 9 3 e B v W Y A 6 k j L X s i 4 V c 2 2 F T + q Z A W V / a F M u u 2 5 G T c 8 Y 2 Y n Y + R y s y k r q F n G d 0 N v r M I e N u 1 A v S L A C 4 0 r a 7 a j 1 E R V J j M q L I 1 J t r d y 7 t 7 H H d s V V X v M u 2 m j 8 k z 5 s t M R R P f W R 2 y t K T Y V G o O L 4 H a E L 8 G L g H o 3 P D T S x I a Q 6 j k e + n t B k o h x D F 8 4 Z M b J 5 G R a + w V K f a H d 5 X U l B c f C v a y b C E o u 7 8 P p d O u d P W / 6 t m B l R l j T q M a / e z t / t C n p 8 O Q R e s I y k Y q 8 b 7 q d D C P 9 l e + H n a Z Y S Q f 0 P + 5 n J f 1 E 7 x d e x E 6 H G 4 N t f U E s D B B Q A A A g I A P t x E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3 E T W 9 k M / K G l A A A A 9 g A A A B I A A A A A A A A A A A A A A K S B A A A A A E N v b m Z p Z y 9 Q Y W N r Y W d l L n h t b F B L A Q I U A x Q A A A g I A P t x E 1 s n 2 1 Z 0 x Q E A A A I E A A A T A A A A A A A A A A A A A A C k g d U A A A B G b 3 J t d W x h c y 9 T Z W N 0 a W 9 u M S 5 t U E s B A h Q D F A A A C A g A + 3 E T W w / K 6 a u k A A A A 6 Q A A A B M A A A A A A A A A A A A A A K S B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E A A A A A A A A O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D c 1 Y z c 2 N i 1 l Z T h m L T Q 2 N G E t O D U 1 Y y 0 w Z G M 1 N W Y 0 N z g 3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I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D c 6 M z E 6 M j A u O D U 0 N j Q 1 M F o i I C 8 + P E V u d H J 5 I F R 5 c G U 9 I k Z p b G x D b 2 x 1 b W 5 U e X B l c y I g V m F s d W U 9 I n N C Z 1 l H Q X d Z R 0 F 3 T U R C Z 1 k 9 I i A v P j x F b n R y e S B U e X B l P S J G a W x s Q 2 9 s d W 1 u T m F t Z X M i I F Z h b H V l P S J z W y Z x d W 9 0 O 0 V t c G x v e W V l S U Q m c X V v d D s s J n F 1 b 3 Q 7 R G V w Y X J 0 b W V u d C Z x d W 9 0 O y w m c X V v d D t H Z W 5 k Z X I m c X V v d D s s J n F 1 b 3 Q 7 Q W d l J n F 1 b 3 Q 7 L C Z x d W 9 0 O 0 V k d W N h d G l v b i Z x d W 9 0 O y w m c X V v d D t K b 2 J S b 2 x l J n F 1 b 3 Q 7 L C Z x d W 9 0 O 1 N h b G F y e S Z x d W 9 0 O y w m c X V v d D t F e H B l c m l l b m N l W W V h c n M m c X V v d D s s J n F 1 b 3 Q 7 U G V y Z m 9 y b W F u Y 2 V S Y X R p b m c m c X V v d D s s J n F 1 b 3 Q 7 T 3 Z l c l R p b W U m c X V v d D s s J n F 1 b 3 Q 7 Q X R 0 c m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b X B s b 3 l l Z U l E L D B 9 J n F 1 b 3 Q 7 L C Z x d W 9 0 O 1 N l Y 3 R p b 2 4 x L 1 N o Z W V 0 M S 9 B d X R v U m V t b 3 Z l Z E N v b H V t b n M x L n t E Z X B h c n R t Z W 5 0 L D F 9 J n F 1 b 3 Q 7 L C Z x d W 9 0 O 1 N l Y 3 R p b 2 4 x L 1 N o Z W V 0 M S 9 B d X R v U m V t b 3 Z l Z E N v b H V t b n M x L n t H Z W 5 k Z X I s M n 0 m c X V v d D s s J n F 1 b 3 Q 7 U 2 V j d G l v b j E v U 2 h l Z X Q x L 0 F 1 d G 9 S Z W 1 v d m V k Q 2 9 s d W 1 u c z E u e 0 F n Z S w z f S Z x d W 9 0 O y w m c X V v d D t T Z W N 0 a W 9 u M S 9 T a G V l d D E v Q X V 0 b 1 J l b W 9 2 Z W R D b 2 x 1 b W 5 z M S 5 7 R W R 1 Y 2 F 0 a W 9 u L D R 9 J n F 1 b 3 Q 7 L C Z x d W 9 0 O 1 N l Y 3 R p b 2 4 x L 1 N o Z W V 0 M S 9 B d X R v U m V t b 3 Z l Z E N v b H V t b n M x L n t K b 2 J S b 2 x l L D V 9 J n F 1 b 3 Q 7 L C Z x d W 9 0 O 1 N l Y 3 R p b 2 4 x L 1 N o Z W V 0 M S 9 B d X R v U m V t b 3 Z l Z E N v b H V t b n M x L n t T Y W x h c n k s N n 0 m c X V v d D s s J n F 1 b 3 Q 7 U 2 V j d G l v b j E v U 2 h l Z X Q x L 0 F 1 d G 9 S Z W 1 v d m V k Q 2 9 s d W 1 u c z E u e 0 V 4 c G V y a W V u Y 2 V Z Z W F y c y w 3 f S Z x d W 9 0 O y w m c X V v d D t T Z W N 0 a W 9 u M S 9 T a G V l d D E v Q X V 0 b 1 J l b W 9 2 Z W R D b 2 x 1 b W 5 z M S 5 7 U G V y Z m 9 y b W F u Y 2 V S Y X R p b m c s O H 0 m c X V v d D s s J n F 1 b 3 Q 7 U 2 V j d G l v b j E v U 2 h l Z X Q x L 0 F 1 d G 9 S Z W 1 v d m V k Q 2 9 s d W 1 u c z E u e 0 9 2 Z X J U a W 1 l L D l 9 J n F 1 b 3 Q 7 L C Z x d W 9 0 O 1 N l Y 3 R p b 2 4 x L 1 N o Z W V 0 M S 9 B d X R v U m V t b 3 Z l Z E N v b H V t b n M x L n t B d H R y a X R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W 1 w b G 9 5 Z W V J R C w w f S Z x d W 9 0 O y w m c X V v d D t T Z W N 0 a W 9 u M S 9 T a G V l d D E v Q X V 0 b 1 J l b W 9 2 Z W R D b 2 x 1 b W 5 z M S 5 7 R G V w Y X J 0 b W V u d C w x f S Z x d W 9 0 O y w m c X V v d D t T Z W N 0 a W 9 u M S 9 T a G V l d D E v Q X V 0 b 1 J l b W 9 2 Z W R D b 2 x 1 b W 5 z M S 5 7 R 2 V u Z G V y L D J 9 J n F 1 b 3 Q 7 L C Z x d W 9 0 O 1 N l Y 3 R p b 2 4 x L 1 N o Z W V 0 M S 9 B d X R v U m V t b 3 Z l Z E N v b H V t b n M x L n t B Z 2 U s M 3 0 m c X V v d D s s J n F 1 b 3 Q 7 U 2 V j d G l v b j E v U 2 h l Z X Q x L 0 F 1 d G 9 S Z W 1 v d m V k Q 2 9 s d W 1 u c z E u e 0 V k d W N h d G l v b i w 0 f S Z x d W 9 0 O y w m c X V v d D t T Z W N 0 a W 9 u M S 9 T a G V l d D E v Q X V 0 b 1 J l b W 9 2 Z W R D b 2 x 1 b W 5 z M S 5 7 S m 9 i U m 9 s Z S w 1 f S Z x d W 9 0 O y w m c X V v d D t T Z W N 0 a W 9 u M S 9 T a G V l d D E v Q X V 0 b 1 J l b W 9 2 Z W R D b 2 x 1 b W 5 z M S 5 7 U 2 F s Y X J 5 L D Z 9 J n F 1 b 3 Q 7 L C Z x d W 9 0 O 1 N l Y 3 R p b 2 4 x L 1 N o Z W V 0 M S 9 B d X R v U m V t b 3 Z l Z E N v b H V t b n M x L n t F e H B l c m l l b m N l W W V h c n M s N 3 0 m c X V v d D s s J n F 1 b 3 Q 7 U 2 V j d G l v b j E v U 2 h l Z X Q x L 0 F 1 d G 9 S Z W 1 v d m V k Q 2 9 s d W 1 u c z E u e 1 B l c m Z v c m 1 h b m N l U m F 0 a W 5 n L D h 9 J n F 1 b 3 Q 7 L C Z x d W 9 0 O 1 N l Y 3 R p b 2 4 x L 1 N o Z W V 0 M S 9 B d X R v U m V t b 3 Z l Z E N v b H V t b n M x L n t P d m V y V G l t Z S w 5 f S Z x d W 9 0 O y w m c X V v d D t T Z W N 0 a W 9 u M S 9 T a G V l d D E v Q X V 0 b 1 J l b W 9 2 Z W R D b 2 x 1 b W 5 z M S 5 7 Q X R 0 c m l 0 a W 9 u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k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y a W 1 t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s Z W F u Z W Q l M j B 0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k 5 7 Y c 0 x D N S b Q k 3 M d L X n 5 J b B S / b R t K e N W H N n v p 7 4 o P m d L p Z S 1 z a c 2 8 M 3 I L e q x N + G W 1 0 O k T E + a p 3 2 E i U k h U T W P p o + o K a A I a X N j 4 y F 5 1 t 0 9 5 t + H 5 K f l E U X e U 7 n R M w t s H z + 1 z V R H Y = < / D a t a M a s h u p > 
 
</file>

<file path=customXml/itemProps1.xml><?xml version="1.0" encoding="utf-8"?>
<ds:datastoreItem xmlns:ds="http://schemas.openxmlformats.org/officeDocument/2006/customXml" ds:itemID="{D8B8C571-7294-074D-AEC7-B7D26504EF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Pivot Table</vt:lpstr>
      <vt:lpstr>Dashboard</vt:lpstr>
      <vt:lpstr>Pivot Table 2</vt:lpstr>
      <vt:lpstr>Data</vt:lpstr>
      <vt:lpstr>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tanyayadav</cp:lastModifiedBy>
  <dcterms:created xsi:type="dcterms:W3CDTF">2025-08-19T12:27:00Z</dcterms:created>
  <dcterms:modified xsi:type="dcterms:W3CDTF">2025-08-20T14:31:58Z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7012DA8064400EEF068FA568E12FEE9C_42</vt:lpwstr>
  </property>
  <property fmtid="{D5CDD505-2E9C-101B-9397-08002B2CF9AE}" pid="3" name="KSOProductBuildVer">
    <vt:lpwstr>1033-6.11.0.8608</vt:lpwstr>
  </property>
</Properties>
</file>