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проект\"/>
    </mc:Choice>
  </mc:AlternateContent>
  <bookViews>
    <workbookView xWindow="0" yWindow="0" windowWidth="23040" windowHeight="9192" activeTab="1"/>
  </bookViews>
  <sheets>
    <sheet name="динамика" sheetId="1" r:id="rId1"/>
    <sheet name="туристы" sheetId="2" r:id="rId2"/>
    <sheet name="стоимость ПО" sheetId="3" r:id="rId3"/>
  </sheets>
  <calcPr calcId="162913"/>
</workbook>
</file>

<file path=xl/calcChain.xml><?xml version="1.0" encoding="utf-8"?>
<calcChain xmlns="http://schemas.openxmlformats.org/spreadsheetml/2006/main">
  <c r="A19" i="3" l="1"/>
  <c r="B23" i="3" s="1"/>
  <c r="B27" i="3" s="1"/>
  <c r="B30" i="3" s="1"/>
  <c r="B32" i="3" s="1"/>
  <c r="B34" i="3" s="1"/>
  <c r="E23" i="3"/>
  <c r="B22" i="3" s="1"/>
  <c r="C12" i="3"/>
  <c r="B7" i="3"/>
  <c r="C4" i="3"/>
  <c r="C14" i="3" l="1"/>
  <c r="D16" i="3" s="1"/>
  <c r="C13" i="3"/>
  <c r="B15" i="2"/>
  <c r="B14" i="2"/>
  <c r="B13" i="2"/>
  <c r="B12" i="2"/>
  <c r="B3" i="2"/>
</calcChain>
</file>

<file path=xl/sharedStrings.xml><?xml version="1.0" encoding="utf-8"?>
<sst xmlns="http://schemas.openxmlformats.org/spreadsheetml/2006/main" count="54" uniqueCount="50">
  <si>
    <t>Дата</t>
  </si>
  <si>
    <t>Количество запросов</t>
  </si>
  <si>
    <t>Руские</t>
  </si>
  <si>
    <t>Иностранцы</t>
  </si>
  <si>
    <t>Всего</t>
  </si>
  <si>
    <t>Области</t>
  </si>
  <si>
    <t>количество</t>
  </si>
  <si>
    <t>Москва</t>
  </si>
  <si>
    <t>Северо-западный федеральный округ</t>
  </si>
  <si>
    <t>Приволжский федеральный округ</t>
  </si>
  <si>
    <t>Иные</t>
  </si>
  <si>
    <t>ТСмес</t>
  </si>
  <si>
    <t>=</t>
  </si>
  <si>
    <t>тарифная</t>
  </si>
  <si>
    <t>ставка</t>
  </si>
  <si>
    <t>КРЧ</t>
  </si>
  <si>
    <t>рабочих</t>
  </si>
  <si>
    <t>часов</t>
  </si>
  <si>
    <t>З</t>
  </si>
  <si>
    <t>руб/час</t>
  </si>
  <si>
    <t xml:space="preserve">E95%  </t>
  </si>
  <si>
    <t>Зарплата на 1 одного человека в месяц будет составлять</t>
  </si>
  <si>
    <t>ч</t>
  </si>
  <si>
    <t>руб</t>
  </si>
  <si>
    <t>З=</t>
  </si>
  <si>
    <t>Оборудование</t>
  </si>
  <si>
    <t>Ноутбук</t>
  </si>
  <si>
    <t>Сервер</t>
  </si>
  <si>
    <t>Общая стоимость</t>
  </si>
  <si>
    <t>Количество</t>
  </si>
  <si>
    <t xml:space="preserve">Стоимость обслуживание </t>
  </si>
  <si>
    <t xml:space="preserve">Стоимость на затраты </t>
  </si>
  <si>
    <t>Общая стоимость оборудования</t>
  </si>
  <si>
    <t>Общая стоимость разработки с учетом зарплаты 5 человекам на 5 месяцев()</t>
  </si>
  <si>
    <t>и еще 7 месяцев 1 человеку для сопровождения</t>
  </si>
  <si>
    <t>Затраты на копию</t>
  </si>
  <si>
    <t>Предполагаемый объем реализации, шт</t>
  </si>
  <si>
    <t>Полная себестоимость</t>
  </si>
  <si>
    <t>Затраты на продвижение</t>
  </si>
  <si>
    <t xml:space="preserve">всего туристов </t>
  </si>
  <si>
    <t>ожидаемый процент туристов</t>
  </si>
  <si>
    <t>ожидаемое количество туристов</t>
  </si>
  <si>
    <t>Затраты на копию=</t>
  </si>
  <si>
    <t xml:space="preserve">Определение цены реализации 1 копии </t>
  </si>
  <si>
    <t>Затраты на 1 копию=</t>
  </si>
  <si>
    <t>Прибыль</t>
  </si>
  <si>
    <t>Продажа без НДС</t>
  </si>
  <si>
    <t>НДС</t>
  </si>
  <si>
    <t>Продажа с НДС</t>
  </si>
  <si>
    <t>Затраты на тиражирование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</si>
</sst>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 applyAlignment="1">
      <alignment horizontal="justify" vertical="top"/>
    </xf>
    <xf numFmtId="0" fontId="0" fillId="0" borderId="0" xfId="0" applyAlignment="1">
      <alignment vertical="top"/>
    </xf>
    <xf numFmtId="0" fontId="18" fillId="0" borderId="0" xfId="0" applyFont="1"/>
    <xf numFmtId="0" fontId="19" fillId="0" borderId="10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0" fillId="0" borderId="0" xfId="0" applyAlignment="1">
      <alignment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динамика!$B$3</c:f>
              <c:strCache>
                <c:ptCount val="1"/>
                <c:pt idx="0">
                  <c:v>Количество запросов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динамика!$A$4:$A$55</c:f>
              <c:numCache>
                <c:formatCode>dd/mm/yy;@</c:formatCode>
                <c:ptCount val="52"/>
                <c:pt idx="0">
                  <c:v>44318</c:v>
                </c:pt>
                <c:pt idx="1">
                  <c:v>44325</c:v>
                </c:pt>
                <c:pt idx="2">
                  <c:v>44332</c:v>
                </c:pt>
                <c:pt idx="3">
                  <c:v>44339</c:v>
                </c:pt>
                <c:pt idx="4">
                  <c:v>44346</c:v>
                </c:pt>
                <c:pt idx="5">
                  <c:v>44353</c:v>
                </c:pt>
                <c:pt idx="6">
                  <c:v>44360</c:v>
                </c:pt>
                <c:pt idx="7">
                  <c:v>44367</c:v>
                </c:pt>
                <c:pt idx="8">
                  <c:v>44374</c:v>
                </c:pt>
                <c:pt idx="9">
                  <c:v>44381</c:v>
                </c:pt>
                <c:pt idx="10">
                  <c:v>44388</c:v>
                </c:pt>
                <c:pt idx="11">
                  <c:v>44395</c:v>
                </c:pt>
                <c:pt idx="12">
                  <c:v>44402</c:v>
                </c:pt>
                <c:pt idx="13">
                  <c:v>44409</c:v>
                </c:pt>
                <c:pt idx="14">
                  <c:v>44416</c:v>
                </c:pt>
                <c:pt idx="15">
                  <c:v>44423</c:v>
                </c:pt>
                <c:pt idx="16">
                  <c:v>44430</c:v>
                </c:pt>
                <c:pt idx="17">
                  <c:v>44437</c:v>
                </c:pt>
                <c:pt idx="18">
                  <c:v>44444</c:v>
                </c:pt>
                <c:pt idx="19">
                  <c:v>44451</c:v>
                </c:pt>
                <c:pt idx="20">
                  <c:v>44458</c:v>
                </c:pt>
                <c:pt idx="21">
                  <c:v>44465</c:v>
                </c:pt>
                <c:pt idx="22">
                  <c:v>44472</c:v>
                </c:pt>
                <c:pt idx="23">
                  <c:v>44479</c:v>
                </c:pt>
                <c:pt idx="24">
                  <c:v>44486</c:v>
                </c:pt>
                <c:pt idx="25">
                  <c:v>44493</c:v>
                </c:pt>
                <c:pt idx="26">
                  <c:v>44500</c:v>
                </c:pt>
                <c:pt idx="27">
                  <c:v>44507</c:v>
                </c:pt>
                <c:pt idx="28">
                  <c:v>44514</c:v>
                </c:pt>
                <c:pt idx="29">
                  <c:v>44521</c:v>
                </c:pt>
                <c:pt idx="30">
                  <c:v>44528</c:v>
                </c:pt>
                <c:pt idx="31">
                  <c:v>44535</c:v>
                </c:pt>
                <c:pt idx="32">
                  <c:v>44542</c:v>
                </c:pt>
                <c:pt idx="33">
                  <c:v>44549</c:v>
                </c:pt>
                <c:pt idx="34">
                  <c:v>44556</c:v>
                </c:pt>
                <c:pt idx="35">
                  <c:v>44563</c:v>
                </c:pt>
                <c:pt idx="36">
                  <c:v>44570</c:v>
                </c:pt>
                <c:pt idx="37">
                  <c:v>44577</c:v>
                </c:pt>
                <c:pt idx="38">
                  <c:v>44584</c:v>
                </c:pt>
                <c:pt idx="39">
                  <c:v>44591</c:v>
                </c:pt>
                <c:pt idx="40">
                  <c:v>44598</c:v>
                </c:pt>
                <c:pt idx="41">
                  <c:v>44605</c:v>
                </c:pt>
                <c:pt idx="42">
                  <c:v>44612</c:v>
                </c:pt>
                <c:pt idx="43">
                  <c:v>44619</c:v>
                </c:pt>
                <c:pt idx="44">
                  <c:v>44626</c:v>
                </c:pt>
                <c:pt idx="45">
                  <c:v>44633</c:v>
                </c:pt>
                <c:pt idx="46">
                  <c:v>44640</c:v>
                </c:pt>
                <c:pt idx="47">
                  <c:v>44647</c:v>
                </c:pt>
                <c:pt idx="48">
                  <c:v>44654</c:v>
                </c:pt>
                <c:pt idx="49">
                  <c:v>44661</c:v>
                </c:pt>
                <c:pt idx="50">
                  <c:v>44668</c:v>
                </c:pt>
                <c:pt idx="51">
                  <c:v>44675</c:v>
                </c:pt>
              </c:numCache>
            </c:numRef>
          </c:cat>
          <c:val>
            <c:numRef>
              <c:f>динамика!$B$4:$B$55</c:f>
              <c:numCache>
                <c:formatCode>General</c:formatCode>
                <c:ptCount val="52"/>
                <c:pt idx="0">
                  <c:v>100</c:v>
                </c:pt>
                <c:pt idx="1">
                  <c:v>77</c:v>
                </c:pt>
                <c:pt idx="2">
                  <c:v>81</c:v>
                </c:pt>
                <c:pt idx="3">
                  <c:v>62</c:v>
                </c:pt>
                <c:pt idx="4">
                  <c:v>61</c:v>
                </c:pt>
                <c:pt idx="5">
                  <c:v>81</c:v>
                </c:pt>
                <c:pt idx="6">
                  <c:v>84</c:v>
                </c:pt>
                <c:pt idx="7">
                  <c:v>77</c:v>
                </c:pt>
                <c:pt idx="8">
                  <c:v>68</c:v>
                </c:pt>
                <c:pt idx="9">
                  <c:v>69</c:v>
                </c:pt>
                <c:pt idx="10">
                  <c:v>78</c:v>
                </c:pt>
                <c:pt idx="11">
                  <c:v>80</c:v>
                </c:pt>
                <c:pt idx="12">
                  <c:v>75</c:v>
                </c:pt>
                <c:pt idx="13">
                  <c:v>71</c:v>
                </c:pt>
                <c:pt idx="14">
                  <c:v>89</c:v>
                </c:pt>
                <c:pt idx="15">
                  <c:v>87</c:v>
                </c:pt>
                <c:pt idx="16">
                  <c:v>81</c:v>
                </c:pt>
                <c:pt idx="17">
                  <c:v>56</c:v>
                </c:pt>
                <c:pt idx="18">
                  <c:v>56</c:v>
                </c:pt>
                <c:pt idx="19">
                  <c:v>60</c:v>
                </c:pt>
                <c:pt idx="20">
                  <c:v>46</c:v>
                </c:pt>
                <c:pt idx="21">
                  <c:v>64</c:v>
                </c:pt>
                <c:pt idx="22">
                  <c:v>65</c:v>
                </c:pt>
                <c:pt idx="23">
                  <c:v>51</c:v>
                </c:pt>
                <c:pt idx="24">
                  <c:v>43</c:v>
                </c:pt>
                <c:pt idx="25">
                  <c:v>42</c:v>
                </c:pt>
                <c:pt idx="26">
                  <c:v>76</c:v>
                </c:pt>
                <c:pt idx="27">
                  <c:v>32</c:v>
                </c:pt>
                <c:pt idx="28">
                  <c:v>40</c:v>
                </c:pt>
                <c:pt idx="29">
                  <c:v>29</c:v>
                </c:pt>
                <c:pt idx="30">
                  <c:v>27</c:v>
                </c:pt>
                <c:pt idx="31">
                  <c:v>23</c:v>
                </c:pt>
                <c:pt idx="32">
                  <c:v>25</c:v>
                </c:pt>
                <c:pt idx="33">
                  <c:v>22</c:v>
                </c:pt>
                <c:pt idx="34">
                  <c:v>29</c:v>
                </c:pt>
                <c:pt idx="35">
                  <c:v>90</c:v>
                </c:pt>
                <c:pt idx="36">
                  <c:v>28</c:v>
                </c:pt>
                <c:pt idx="37">
                  <c:v>36</c:v>
                </c:pt>
                <c:pt idx="38">
                  <c:v>33</c:v>
                </c:pt>
                <c:pt idx="39">
                  <c:v>33</c:v>
                </c:pt>
                <c:pt idx="40">
                  <c:v>37</c:v>
                </c:pt>
                <c:pt idx="41">
                  <c:v>30</c:v>
                </c:pt>
                <c:pt idx="42">
                  <c:v>41</c:v>
                </c:pt>
                <c:pt idx="43">
                  <c:v>29</c:v>
                </c:pt>
                <c:pt idx="44">
                  <c:v>34</c:v>
                </c:pt>
                <c:pt idx="45">
                  <c:v>43</c:v>
                </c:pt>
                <c:pt idx="46">
                  <c:v>40</c:v>
                </c:pt>
                <c:pt idx="47">
                  <c:v>43</c:v>
                </c:pt>
                <c:pt idx="48">
                  <c:v>36</c:v>
                </c:pt>
                <c:pt idx="49">
                  <c:v>51</c:v>
                </c:pt>
                <c:pt idx="50">
                  <c:v>62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2-46F6-A9F6-134435F8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032960"/>
        <c:axId val="1319030048"/>
      </c:lineChart>
      <c:dateAx>
        <c:axId val="131903296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30048"/>
        <c:crosses val="autoZero"/>
        <c:auto val="1"/>
        <c:lblOffset val="100"/>
        <c:baseTimeUnit val="days"/>
      </c:dateAx>
      <c:valAx>
        <c:axId val="13190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 туристов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39-459D-97CC-A040429E24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39-459D-97CC-A040429E248A}"/>
              </c:ext>
            </c:extLst>
          </c:dPt>
          <c:cat>
            <c:strRef>
              <c:f>туристы!$A$3:$A$4</c:f>
              <c:strCache>
                <c:ptCount val="2"/>
                <c:pt idx="0">
                  <c:v>Руские</c:v>
                </c:pt>
                <c:pt idx="1">
                  <c:v>Иностранцы</c:v>
                </c:pt>
              </c:strCache>
            </c:strRef>
          </c:cat>
          <c:val>
            <c:numRef>
              <c:f>туристы!$B$3:$B$4</c:f>
              <c:numCache>
                <c:formatCode>General</c:formatCode>
                <c:ptCount val="2"/>
                <c:pt idx="0">
                  <c:v>5750000</c:v>
                </c:pt>
                <c:pt idx="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2-4E95-A8E1-DBAAAF9E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туристов по округам</a:t>
            </a:r>
            <a:r>
              <a:rPr lang="ru-RU" baseline="0"/>
              <a:t> РФ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0A-4D01-9570-D6F0B759BA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0A-4D01-9570-D6F0B759BA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0A-4D01-9570-D6F0B759BA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0A-4D01-9570-D6F0B759BA04}"/>
              </c:ext>
            </c:extLst>
          </c:dPt>
          <c:cat>
            <c:strRef>
              <c:f>туристы!$A$12:$A$15</c:f>
              <c:strCache>
                <c:ptCount val="4"/>
                <c:pt idx="0">
                  <c:v>Москва</c:v>
                </c:pt>
                <c:pt idx="1">
                  <c:v>Северо-западный федеральный округ</c:v>
                </c:pt>
                <c:pt idx="2">
                  <c:v>Приволжский федеральный округ</c:v>
                </c:pt>
                <c:pt idx="3">
                  <c:v>Иные</c:v>
                </c:pt>
              </c:strCache>
            </c:strRef>
          </c:cat>
          <c:val>
            <c:numRef>
              <c:f>туристы!$B$12:$B$15</c:f>
              <c:numCache>
                <c:formatCode>General</c:formatCode>
                <c:ptCount val="4"/>
                <c:pt idx="0">
                  <c:v>2300000</c:v>
                </c:pt>
                <c:pt idx="1">
                  <c:v>943000</c:v>
                </c:pt>
                <c:pt idx="2">
                  <c:v>517500</c:v>
                </c:pt>
                <c:pt idx="3">
                  <c:v>1989499.9999999998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9-4117-B944-22B76A9F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30</xdr:row>
      <xdr:rowOff>80010</xdr:rowOff>
    </xdr:from>
    <xdr:to>
      <xdr:col>12</xdr:col>
      <xdr:colOff>457200</xdr:colOff>
      <xdr:row>42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0</xdr:row>
      <xdr:rowOff>0</xdr:rowOff>
    </xdr:from>
    <xdr:to>
      <xdr:col>9</xdr:col>
      <xdr:colOff>533400</xdr:colOff>
      <xdr:row>12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198126</xdr:colOff>
      <xdr:row>12</xdr:row>
      <xdr:rowOff>95250</xdr:rowOff>
    </xdr:from>
    <xdr:to>
      <xdr:col>11</xdr:col>
      <xdr:colOff>518160</xdr:colOff>
      <xdr:row>28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topLeftCell="A28" workbookViewId="0">
      <selection activeCell="P31" sqref="P31"/>
    </sheetView>
  </sheetViews>
  <sheetFormatPr defaultRowHeight="14.4" x14ac:dyDescent="0.3"/>
  <sheetData>
    <row r="3" spans="1:2" x14ac:dyDescent="0.3">
      <c r="A3" t="s">
        <v>0</v>
      </c>
      <c r="B3" t="s">
        <v>1</v>
      </c>
    </row>
    <row r="4" spans="1:2" x14ac:dyDescent="0.3">
      <c r="A4" s="1">
        <v>44318</v>
      </c>
      <c r="B4">
        <v>100</v>
      </c>
    </row>
    <row r="5" spans="1:2" x14ac:dyDescent="0.3">
      <c r="A5" s="1">
        <v>44325</v>
      </c>
      <c r="B5">
        <v>77</v>
      </c>
    </row>
    <row r="6" spans="1:2" x14ac:dyDescent="0.3">
      <c r="A6" s="1">
        <v>44332</v>
      </c>
      <c r="B6">
        <v>81</v>
      </c>
    </row>
    <row r="7" spans="1:2" x14ac:dyDescent="0.3">
      <c r="A7" s="1">
        <v>44339</v>
      </c>
      <c r="B7">
        <v>62</v>
      </c>
    </row>
    <row r="8" spans="1:2" x14ac:dyDescent="0.3">
      <c r="A8" s="1">
        <v>44346</v>
      </c>
      <c r="B8">
        <v>61</v>
      </c>
    </row>
    <row r="9" spans="1:2" x14ac:dyDescent="0.3">
      <c r="A9" s="1">
        <v>44353</v>
      </c>
      <c r="B9">
        <v>81</v>
      </c>
    </row>
    <row r="10" spans="1:2" x14ac:dyDescent="0.3">
      <c r="A10" s="1">
        <v>44360</v>
      </c>
      <c r="B10">
        <v>84</v>
      </c>
    </row>
    <row r="11" spans="1:2" x14ac:dyDescent="0.3">
      <c r="A11" s="1">
        <v>44367</v>
      </c>
      <c r="B11">
        <v>77</v>
      </c>
    </row>
    <row r="12" spans="1:2" x14ac:dyDescent="0.3">
      <c r="A12" s="1">
        <v>44374</v>
      </c>
      <c r="B12">
        <v>68</v>
      </c>
    </row>
    <row r="13" spans="1:2" x14ac:dyDescent="0.3">
      <c r="A13" s="1">
        <v>44381</v>
      </c>
      <c r="B13">
        <v>69</v>
      </c>
    </row>
    <row r="14" spans="1:2" x14ac:dyDescent="0.3">
      <c r="A14" s="1">
        <v>44388</v>
      </c>
      <c r="B14">
        <v>78</v>
      </c>
    </row>
    <row r="15" spans="1:2" x14ac:dyDescent="0.3">
      <c r="A15" s="1">
        <v>44395</v>
      </c>
      <c r="B15">
        <v>80</v>
      </c>
    </row>
    <row r="16" spans="1:2" x14ac:dyDescent="0.3">
      <c r="A16" s="1">
        <v>44402</v>
      </c>
      <c r="B16">
        <v>75</v>
      </c>
    </row>
    <row r="17" spans="1:2" x14ac:dyDescent="0.3">
      <c r="A17" s="1">
        <v>44409</v>
      </c>
      <c r="B17">
        <v>71</v>
      </c>
    </row>
    <row r="18" spans="1:2" x14ac:dyDescent="0.3">
      <c r="A18" s="1">
        <v>44416</v>
      </c>
      <c r="B18">
        <v>89</v>
      </c>
    </row>
    <row r="19" spans="1:2" x14ac:dyDescent="0.3">
      <c r="A19" s="1">
        <v>44423</v>
      </c>
      <c r="B19">
        <v>87</v>
      </c>
    </row>
    <row r="20" spans="1:2" x14ac:dyDescent="0.3">
      <c r="A20" s="1">
        <v>44430</v>
      </c>
      <c r="B20">
        <v>81</v>
      </c>
    </row>
    <row r="21" spans="1:2" x14ac:dyDescent="0.3">
      <c r="A21" s="1">
        <v>44437</v>
      </c>
      <c r="B21">
        <v>56</v>
      </c>
    </row>
    <row r="22" spans="1:2" x14ac:dyDescent="0.3">
      <c r="A22" s="1">
        <v>44444</v>
      </c>
      <c r="B22">
        <v>56</v>
      </c>
    </row>
    <row r="23" spans="1:2" x14ac:dyDescent="0.3">
      <c r="A23" s="1">
        <v>44451</v>
      </c>
      <c r="B23">
        <v>60</v>
      </c>
    </row>
    <row r="24" spans="1:2" x14ac:dyDescent="0.3">
      <c r="A24" s="1">
        <v>44458</v>
      </c>
      <c r="B24">
        <v>46</v>
      </c>
    </row>
    <row r="25" spans="1:2" x14ac:dyDescent="0.3">
      <c r="A25" s="1">
        <v>44465</v>
      </c>
      <c r="B25">
        <v>64</v>
      </c>
    </row>
    <row r="26" spans="1:2" x14ac:dyDescent="0.3">
      <c r="A26" s="1">
        <v>44472</v>
      </c>
      <c r="B26">
        <v>65</v>
      </c>
    </row>
    <row r="27" spans="1:2" x14ac:dyDescent="0.3">
      <c r="A27" s="1">
        <v>44479</v>
      </c>
      <c r="B27">
        <v>51</v>
      </c>
    </row>
    <row r="28" spans="1:2" x14ac:dyDescent="0.3">
      <c r="A28" s="1">
        <v>44486</v>
      </c>
      <c r="B28">
        <v>43</v>
      </c>
    </row>
    <row r="29" spans="1:2" x14ac:dyDescent="0.3">
      <c r="A29" s="1">
        <v>44493</v>
      </c>
      <c r="B29">
        <v>42</v>
      </c>
    </row>
    <row r="30" spans="1:2" x14ac:dyDescent="0.3">
      <c r="A30" s="1">
        <v>44500</v>
      </c>
      <c r="B30">
        <v>76</v>
      </c>
    </row>
    <row r="31" spans="1:2" x14ac:dyDescent="0.3">
      <c r="A31" s="1">
        <v>44507</v>
      </c>
      <c r="B31">
        <v>32</v>
      </c>
    </row>
    <row r="32" spans="1:2" x14ac:dyDescent="0.3">
      <c r="A32" s="1">
        <v>44514</v>
      </c>
      <c r="B32">
        <v>40</v>
      </c>
    </row>
    <row r="33" spans="1:2" x14ac:dyDescent="0.3">
      <c r="A33" s="1">
        <v>44521</v>
      </c>
      <c r="B33">
        <v>29</v>
      </c>
    </row>
    <row r="34" spans="1:2" x14ac:dyDescent="0.3">
      <c r="A34" s="1">
        <v>44528</v>
      </c>
      <c r="B34">
        <v>27</v>
      </c>
    </row>
    <row r="35" spans="1:2" x14ac:dyDescent="0.3">
      <c r="A35" s="1">
        <v>44535</v>
      </c>
      <c r="B35">
        <v>23</v>
      </c>
    </row>
    <row r="36" spans="1:2" x14ac:dyDescent="0.3">
      <c r="A36" s="1">
        <v>44542</v>
      </c>
      <c r="B36">
        <v>25</v>
      </c>
    </row>
    <row r="37" spans="1:2" x14ac:dyDescent="0.3">
      <c r="A37" s="1">
        <v>44549</v>
      </c>
      <c r="B37">
        <v>22</v>
      </c>
    </row>
    <row r="38" spans="1:2" x14ac:dyDescent="0.3">
      <c r="A38" s="1">
        <v>44556</v>
      </c>
      <c r="B38">
        <v>29</v>
      </c>
    </row>
    <row r="39" spans="1:2" x14ac:dyDescent="0.3">
      <c r="A39" s="1">
        <v>44563</v>
      </c>
      <c r="B39">
        <v>90</v>
      </c>
    </row>
    <row r="40" spans="1:2" x14ac:dyDescent="0.3">
      <c r="A40" s="1">
        <v>44570</v>
      </c>
      <c r="B40">
        <v>28</v>
      </c>
    </row>
    <row r="41" spans="1:2" x14ac:dyDescent="0.3">
      <c r="A41" s="1">
        <v>44577</v>
      </c>
      <c r="B41">
        <v>36</v>
      </c>
    </row>
    <row r="42" spans="1:2" x14ac:dyDescent="0.3">
      <c r="A42" s="1">
        <v>44584</v>
      </c>
      <c r="B42">
        <v>33</v>
      </c>
    </row>
    <row r="43" spans="1:2" x14ac:dyDescent="0.3">
      <c r="A43" s="1">
        <v>44591</v>
      </c>
      <c r="B43">
        <v>33</v>
      </c>
    </row>
    <row r="44" spans="1:2" x14ac:dyDescent="0.3">
      <c r="A44" s="1">
        <v>44598</v>
      </c>
      <c r="B44">
        <v>37</v>
      </c>
    </row>
    <row r="45" spans="1:2" x14ac:dyDescent="0.3">
      <c r="A45" s="1">
        <v>44605</v>
      </c>
      <c r="B45">
        <v>30</v>
      </c>
    </row>
    <row r="46" spans="1:2" x14ac:dyDescent="0.3">
      <c r="A46" s="1">
        <v>44612</v>
      </c>
      <c r="B46">
        <v>41</v>
      </c>
    </row>
    <row r="47" spans="1:2" x14ac:dyDescent="0.3">
      <c r="A47" s="1">
        <v>44619</v>
      </c>
      <c r="B47">
        <v>29</v>
      </c>
    </row>
    <row r="48" spans="1:2" x14ac:dyDescent="0.3">
      <c r="A48" s="1">
        <v>44626</v>
      </c>
      <c r="B48">
        <v>34</v>
      </c>
    </row>
    <row r="49" spans="1:2" x14ac:dyDescent="0.3">
      <c r="A49" s="1">
        <v>44633</v>
      </c>
      <c r="B49">
        <v>43</v>
      </c>
    </row>
    <row r="50" spans="1:2" x14ac:dyDescent="0.3">
      <c r="A50" s="1">
        <v>44640</v>
      </c>
      <c r="B50">
        <v>40</v>
      </c>
    </row>
    <row r="51" spans="1:2" x14ac:dyDescent="0.3">
      <c r="A51" s="1">
        <v>44647</v>
      </c>
      <c r="B51">
        <v>43</v>
      </c>
    </row>
    <row r="52" spans="1:2" x14ac:dyDescent="0.3">
      <c r="A52" s="1">
        <v>44654</v>
      </c>
      <c r="B52">
        <v>36</v>
      </c>
    </row>
    <row r="53" spans="1:2" x14ac:dyDescent="0.3">
      <c r="A53" s="1">
        <v>44661</v>
      </c>
      <c r="B53">
        <v>51</v>
      </c>
    </row>
    <row r="54" spans="1:2" x14ac:dyDescent="0.3">
      <c r="A54" s="1">
        <v>44668</v>
      </c>
      <c r="B54">
        <v>62</v>
      </c>
    </row>
    <row r="55" spans="1:2" x14ac:dyDescent="0.3">
      <c r="A55" s="1">
        <v>44675</v>
      </c>
      <c r="B55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K8" sqref="K8"/>
    </sheetView>
  </sheetViews>
  <sheetFormatPr defaultRowHeight="14.4" x14ac:dyDescent="0.3"/>
  <cols>
    <col min="2" max="2" width="10" bestFit="1" customWidth="1"/>
  </cols>
  <sheetData>
    <row r="2" spans="1:2" x14ac:dyDescent="0.3">
      <c r="A2" t="s">
        <v>4</v>
      </c>
      <c r="B2">
        <v>6000000</v>
      </c>
    </row>
    <row r="3" spans="1:2" x14ac:dyDescent="0.3">
      <c r="A3" t="s">
        <v>2</v>
      </c>
      <c r="B3">
        <f>B2-250000</f>
        <v>5750000</v>
      </c>
    </row>
    <row r="4" spans="1:2" x14ac:dyDescent="0.3">
      <c r="A4" t="s">
        <v>3</v>
      </c>
      <c r="B4">
        <v>250000</v>
      </c>
    </row>
    <row r="11" spans="1:2" x14ac:dyDescent="0.3">
      <c r="A11" t="s">
        <v>5</v>
      </c>
      <c r="B11" t="s">
        <v>6</v>
      </c>
    </row>
    <row r="12" spans="1:2" x14ac:dyDescent="0.3">
      <c r="A12" t="s">
        <v>7</v>
      </c>
      <c r="B12">
        <f>0.4*B3</f>
        <v>2300000</v>
      </c>
    </row>
    <row r="13" spans="1:2" x14ac:dyDescent="0.3">
      <c r="A13" t="s">
        <v>8</v>
      </c>
      <c r="B13">
        <f>0.164*B3</f>
        <v>943000</v>
      </c>
    </row>
    <row r="14" spans="1:2" x14ac:dyDescent="0.3">
      <c r="A14" t="s">
        <v>9</v>
      </c>
      <c r="B14">
        <f>0.09*B3</f>
        <v>517500</v>
      </c>
    </row>
    <row r="15" spans="1:2" x14ac:dyDescent="0.3">
      <c r="A15" t="s">
        <v>10</v>
      </c>
      <c r="B15">
        <f>(100-16.4-40-9)*B3*0.01</f>
        <v>1989499.9999999998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" workbookViewId="0">
      <selection activeCell="F19" sqref="F19"/>
    </sheetView>
  </sheetViews>
  <sheetFormatPr defaultRowHeight="14.4" x14ac:dyDescent="0.3"/>
  <cols>
    <col min="1" max="1" width="20.77734375" style="3" customWidth="1"/>
    <col min="2" max="2" width="24.44140625" style="3" customWidth="1"/>
    <col min="3" max="3" width="8.88671875" style="3"/>
    <col min="4" max="4" width="13.44140625" style="3" customWidth="1"/>
    <col min="5" max="6" width="8.88671875" style="3"/>
    <col min="7" max="7" width="10.88671875" style="3" customWidth="1"/>
    <col min="8" max="8" width="10.44140625" style="3" customWidth="1"/>
    <col min="9" max="16384" width="8.88671875" style="3"/>
  </cols>
  <sheetData>
    <row r="1" spans="1:9" ht="18" x14ac:dyDescent="0.35">
      <c r="A1" s="4" t="s">
        <v>20</v>
      </c>
      <c r="B1" s="3" t="s">
        <v>12</v>
      </c>
      <c r="C1" s="3">
        <v>641.29</v>
      </c>
    </row>
    <row r="2" spans="1:9" ht="18" x14ac:dyDescent="0.3">
      <c r="A2" s="2" t="s">
        <v>11</v>
      </c>
      <c r="B2" s="3" t="s">
        <v>12</v>
      </c>
      <c r="C2" s="3">
        <v>95</v>
      </c>
      <c r="D2" s="3" t="s">
        <v>23</v>
      </c>
      <c r="H2" s="3" t="s">
        <v>13</v>
      </c>
      <c r="I2" s="3" t="s">
        <v>14</v>
      </c>
    </row>
    <row r="3" spans="1:9" ht="18" x14ac:dyDescent="0.3">
      <c r="A3" s="2" t="s">
        <v>15</v>
      </c>
      <c r="B3" s="3" t="s">
        <v>12</v>
      </c>
      <c r="C3" s="3">
        <v>160</v>
      </c>
      <c r="D3" s="3" t="s">
        <v>22</v>
      </c>
      <c r="G3" s="3" t="s">
        <v>6</v>
      </c>
      <c r="H3" s="3" t="s">
        <v>16</v>
      </c>
      <c r="I3" s="3" t="s">
        <v>17</v>
      </c>
    </row>
    <row r="4" spans="1:9" ht="18" x14ac:dyDescent="0.3">
      <c r="A4" s="2" t="s">
        <v>18</v>
      </c>
      <c r="B4" s="3" t="s">
        <v>12</v>
      </c>
      <c r="C4" s="3">
        <f>C1*C2/C3</f>
        <v>380.76593749999995</v>
      </c>
      <c r="D4" s="3" t="s">
        <v>19</v>
      </c>
    </row>
    <row r="6" spans="1:9" x14ac:dyDescent="0.3">
      <c r="A6" s="3" t="s">
        <v>21</v>
      </c>
    </row>
    <row r="7" spans="1:9" x14ac:dyDescent="0.3">
      <c r="A7" s="3" t="s">
        <v>24</v>
      </c>
      <c r="B7" s="3">
        <f>C4*C3</f>
        <v>60922.549999999988</v>
      </c>
    </row>
    <row r="9" spans="1:9" x14ac:dyDescent="0.3">
      <c r="A9" s="3" t="s">
        <v>25</v>
      </c>
      <c r="C9" s="3" t="s">
        <v>29</v>
      </c>
    </row>
    <row r="10" spans="1:9" x14ac:dyDescent="0.3">
      <c r="A10" s="3" t="s">
        <v>26</v>
      </c>
      <c r="B10" s="3">
        <v>39990</v>
      </c>
      <c r="C10" s="3">
        <v>5</v>
      </c>
    </row>
    <row r="11" spans="1:9" x14ac:dyDescent="0.3">
      <c r="A11" s="3" t="s">
        <v>27</v>
      </c>
      <c r="B11" s="3">
        <v>103020</v>
      </c>
      <c r="C11" s="3">
        <v>1</v>
      </c>
    </row>
    <row r="12" spans="1:9" x14ac:dyDescent="0.3">
      <c r="A12" s="3" t="s">
        <v>28</v>
      </c>
      <c r="C12" s="3">
        <f>C10*B10+B11</f>
        <v>302970</v>
      </c>
    </row>
    <row r="13" spans="1:9" ht="18" x14ac:dyDescent="0.35">
      <c r="A13" s="4" t="s">
        <v>30</v>
      </c>
      <c r="C13" s="3">
        <f>C12*0.03</f>
        <v>9089.1</v>
      </c>
    </row>
    <row r="14" spans="1:9" ht="18" x14ac:dyDescent="0.35">
      <c r="A14" s="4" t="s">
        <v>31</v>
      </c>
      <c r="C14" s="3">
        <f>0.02*C12</f>
        <v>6059.4000000000005</v>
      </c>
    </row>
    <row r="16" spans="1:9" x14ac:dyDescent="0.3">
      <c r="A16" s="3" t="s">
        <v>32</v>
      </c>
      <c r="D16" s="3">
        <f>C12+C13+C14</f>
        <v>318118.5</v>
      </c>
    </row>
    <row r="17" spans="1:5" x14ac:dyDescent="0.3">
      <c r="A17" s="3" t="s">
        <v>33</v>
      </c>
    </row>
    <row r="18" spans="1:5" x14ac:dyDescent="0.3">
      <c r="A18" s="3" t="s">
        <v>34</v>
      </c>
    </row>
    <row r="19" spans="1:5" x14ac:dyDescent="0.3">
      <c r="A19" s="3">
        <f>D16+B7*5*5+B7*7</f>
        <v>2267640.0999999996</v>
      </c>
    </row>
    <row r="21" spans="1:5" x14ac:dyDescent="0.3">
      <c r="A21" s="3" t="s">
        <v>35</v>
      </c>
      <c r="D21" s="3" t="s">
        <v>39</v>
      </c>
      <c r="E21" s="3">
        <v>6000000</v>
      </c>
    </row>
    <row r="22" spans="1:5" ht="46.8" x14ac:dyDescent="0.3">
      <c r="A22" s="5" t="s">
        <v>36</v>
      </c>
      <c r="B22" s="5">
        <f>E23</f>
        <v>180000</v>
      </c>
      <c r="D22" s="7" t="s">
        <v>40</v>
      </c>
      <c r="E22" s="3">
        <v>3</v>
      </c>
    </row>
    <row r="23" spans="1:5" ht="43.2" x14ac:dyDescent="0.3">
      <c r="A23" s="5" t="s">
        <v>37</v>
      </c>
      <c r="B23" s="6">
        <f>A19</f>
        <v>2267640.0999999996</v>
      </c>
      <c r="D23" s="7" t="s">
        <v>41</v>
      </c>
      <c r="E23" s="3">
        <f>E21*E22/100</f>
        <v>180000</v>
      </c>
    </row>
    <row r="24" spans="1:5" ht="31.2" x14ac:dyDescent="0.3">
      <c r="A24" s="5" t="s">
        <v>49</v>
      </c>
      <c r="B24" s="5">
        <v>1000</v>
      </c>
    </row>
    <row r="25" spans="1:5" ht="31.2" x14ac:dyDescent="0.3">
      <c r="A25" s="5" t="s">
        <v>38</v>
      </c>
      <c r="B25" s="5">
        <v>100000</v>
      </c>
    </row>
    <row r="27" spans="1:5" x14ac:dyDescent="0.3">
      <c r="A27" s="3" t="s">
        <v>42</v>
      </c>
      <c r="B27" s="3">
        <f>(B23+B25+B24)/B22</f>
        <v>13.159111666666664</v>
      </c>
    </row>
    <row r="29" spans="1:5" ht="18" x14ac:dyDescent="0.35">
      <c r="A29" s="4" t="s">
        <v>43</v>
      </c>
    </row>
    <row r="30" spans="1:5" x14ac:dyDescent="0.3">
      <c r="A30" s="3" t="s">
        <v>44</v>
      </c>
      <c r="B30" s="3">
        <f>B27</f>
        <v>13.159111666666664</v>
      </c>
    </row>
    <row r="31" spans="1:5" x14ac:dyDescent="0.3">
      <c r="A31" s="3" t="s">
        <v>45</v>
      </c>
      <c r="B31" s="3">
        <v>0.8</v>
      </c>
    </row>
    <row r="32" spans="1:5" x14ac:dyDescent="0.3">
      <c r="A32" s="3" t="s">
        <v>46</v>
      </c>
      <c r="B32" s="3">
        <f>B30+B31*B30</f>
        <v>23.686400999999996</v>
      </c>
    </row>
    <row r="33" spans="1:2" x14ac:dyDescent="0.3">
      <c r="A33" s="3" t="s">
        <v>47</v>
      </c>
      <c r="B33" s="3">
        <v>0.2</v>
      </c>
    </row>
    <row r="34" spans="1:2" x14ac:dyDescent="0.3">
      <c r="A34" s="3" t="s">
        <v>48</v>
      </c>
      <c r="B34" s="3">
        <f>B33*B32+B32</f>
        <v>28.423681199999997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динамика</vt:lpstr>
      <vt:lpstr>туристы</vt:lpstr>
      <vt:lpstr>стоимость ПО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2022-04-28T13:09:08Z</dcterms:created>
  <dcterms:modified xsi:type="dcterms:W3CDTF">2022-04-29T08:03:10Z</dcterms:modified>
</cp:coreProperties>
</file>