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489" documentId="13_ncr:1000001_{488814EA-74EF-7B46-871F-38EA95E621B1}" xr6:coauthVersionLast="47" xr6:coauthVersionMax="47" xr10:uidLastSave="{FB9BC80F-A2BD-4DA9-A92B-EF1FC59AE47F}"/>
  <bookViews>
    <workbookView xWindow="-110" yWindow="-110" windowWidth="19420" windowHeight="11500" firstSheet="6" activeTab="8" xr2:uid="{00000000-000D-0000-FFFF-FFFF00000000}"/>
  </bookViews>
  <sheets>
    <sheet name="Extract data from long table" sheetId="12" r:id="rId1"/>
    <sheet name="Extract data from wide table" sheetId="11" r:id="rId2"/>
    <sheet name="Extract string" sheetId="1" r:id="rId3"/>
    <sheet name="Tabulate data" sheetId="2" r:id="rId4"/>
    <sheet name="Basic Summary Stats" sheetId="4" r:id="rId5"/>
    <sheet name="Advanced Summary Stats" sheetId="13" r:id="rId6"/>
    <sheet name="Match datasets" sheetId="5" r:id="rId7"/>
    <sheet name="Reshape tables" sheetId="14" r:id="rId8"/>
    <sheet name="Clean dataset" sheetId="3" r:id="rId9"/>
    <sheet name="Sheet1" sheetId="15" r:id="rId10"/>
  </sheets>
  <definedNames>
    <definedName name="_xlnm._FilterDatabase" localSheetId="5" hidden="1">'Advanced Summary Stats'!$M$1:$M$91</definedName>
    <definedName name="_xlnm._FilterDatabase" localSheetId="4" hidden="1">'Basic Summary Stats'!$A$1:$N$61</definedName>
    <definedName name="_xlnm._FilterDatabase" localSheetId="3" hidden="1">'Tabulate data'!$K$2:$L$31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4" l="1" a="1"/>
  <c r="I5" i="14" s="1"/>
  <c r="L20" i="5"/>
  <c r="L16" i="5"/>
  <c r="C17" i="5"/>
  <c r="C18" i="5"/>
  <c r="C19" i="5"/>
  <c r="C16" i="5"/>
  <c r="C8" i="5"/>
  <c r="C9" i="5"/>
  <c r="C10" i="5"/>
  <c r="C7" i="5"/>
  <c r="C16" i="13" a="1"/>
  <c r="C16" i="13" s="1"/>
  <c r="D25" i="11"/>
  <c r="D27" i="11"/>
  <c r="D2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J7" i="11"/>
  <c r="BD3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O7" i="11"/>
  <c r="P7" i="11"/>
  <c r="Q7" i="11"/>
  <c r="K7" i="11"/>
  <c r="L7" i="11"/>
  <c r="M7" i="11"/>
  <c r="N7" i="11"/>
  <c r="C8" i="2" a="1"/>
  <c r="C8" i="2" s="1"/>
  <c r="C7" i="2" a="1"/>
  <c r="C7" i="2" s="1"/>
  <c r="C6" i="2" a="1"/>
  <c r="C6" i="2" s="1"/>
  <c r="C5" i="2" a="1"/>
  <c r="C5" i="2" s="1"/>
  <c r="D15" i="11"/>
  <c r="D16" i="11"/>
  <c r="D17" i="11"/>
  <c r="D18" i="11"/>
  <c r="D14" i="11"/>
  <c r="D24" i="12"/>
  <c r="D25" i="12"/>
  <c r="D26" i="12"/>
  <c r="D27" i="12"/>
  <c r="D2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" i="12"/>
  <c r="D15" i="12"/>
  <c r="D16" i="12"/>
  <c r="D17" i="12"/>
  <c r="D18" i="12"/>
  <c r="D14" i="12"/>
  <c r="D19" i="13" a="1"/>
  <c r="D19" i="13" s="1"/>
  <c r="E19" i="13" a="1"/>
  <c r="E19" i="13" s="1"/>
  <c r="F19" i="13" a="1"/>
  <c r="F19" i="13" s="1"/>
  <c r="G19" i="13" a="1"/>
  <c r="G19" i="13" s="1"/>
  <c r="H19" i="13" a="1"/>
  <c r="H19" i="13" s="1"/>
  <c r="C19" i="13" a="1"/>
  <c r="C19" i="13" s="1"/>
  <c r="D18" i="13" a="1"/>
  <c r="D18" i="13" s="1"/>
  <c r="E18" i="13" a="1"/>
  <c r="E18" i="13" s="1"/>
  <c r="F18" i="13" a="1"/>
  <c r="F18" i="13" s="1"/>
  <c r="G18" i="13" a="1"/>
  <c r="G18" i="13" s="1"/>
  <c r="H18" i="13" a="1"/>
  <c r="H18" i="13" s="1"/>
  <c r="C18" i="13" a="1"/>
  <c r="C18" i="13" s="1"/>
  <c r="D17" i="13" a="1"/>
  <c r="D17" i="13" s="1"/>
  <c r="E17" i="13" a="1"/>
  <c r="E17" i="13" s="1"/>
  <c r="F17" i="13" a="1"/>
  <c r="F17" i="13" s="1"/>
  <c r="G17" i="13" a="1"/>
  <c r="G17" i="13" s="1"/>
  <c r="H17" i="13" a="1"/>
  <c r="H17" i="13" s="1"/>
  <c r="C17" i="13" a="1"/>
  <c r="C17" i="13" s="1"/>
  <c r="D16" i="13" a="1"/>
  <c r="D16" i="13" s="1"/>
  <c r="E16" i="13" a="1"/>
  <c r="E16" i="13" s="1"/>
  <c r="F16" i="13" a="1"/>
  <c r="F16" i="13" s="1"/>
  <c r="G16" i="13" a="1"/>
  <c r="G16" i="13" s="1"/>
  <c r="H16" i="13" a="1"/>
  <c r="H16" i="13" s="1"/>
  <c r="D9" i="13" a="1"/>
  <c r="D9" i="13" s="1"/>
  <c r="E9" i="13" a="1"/>
  <c r="E9" i="13" s="1"/>
  <c r="F9" i="13" a="1"/>
  <c r="F9" i="13" s="1"/>
  <c r="G9" i="13" a="1"/>
  <c r="G9" i="13" s="1"/>
  <c r="H9" i="13" a="1"/>
  <c r="H9" i="13" s="1"/>
  <c r="C9" i="13" a="1"/>
  <c r="C9" i="13" s="1"/>
  <c r="D8" i="13" a="1"/>
  <c r="D8" i="13" s="1"/>
  <c r="E8" i="13" a="1"/>
  <c r="E8" i="13" s="1"/>
  <c r="F8" i="13" a="1"/>
  <c r="F8" i="13" s="1"/>
  <c r="G8" i="13" a="1"/>
  <c r="G8" i="13" s="1"/>
  <c r="H8" i="13" a="1"/>
  <c r="H8" i="13" s="1"/>
  <c r="C8" i="13" a="1"/>
  <c r="C8" i="13" s="1"/>
  <c r="D7" i="13" a="1"/>
  <c r="D7" i="13" s="1"/>
  <c r="E7" i="13" a="1"/>
  <c r="E7" i="13" s="1"/>
  <c r="F7" i="13" a="1"/>
  <c r="F7" i="13" s="1"/>
  <c r="G7" i="13" a="1"/>
  <c r="G7" i="13" s="1"/>
  <c r="H7" i="13" a="1"/>
  <c r="H7" i="13" s="1"/>
  <c r="C7" i="13" a="1"/>
  <c r="C7" i="13" s="1"/>
  <c r="D6" i="13" a="1"/>
  <c r="D6" i="13" s="1"/>
  <c r="E6" i="13" a="1"/>
  <c r="E6" i="13" s="1"/>
  <c r="F6" i="13" a="1"/>
  <c r="F6" i="13" s="1"/>
  <c r="G6" i="13" a="1"/>
  <c r="G6" i="13" s="1"/>
  <c r="H6" i="13" a="1"/>
  <c r="H6" i="13" s="1"/>
  <c r="D21" i="4" a="1"/>
  <c r="D21" i="4"/>
  <c r="D19" i="4"/>
  <c r="E19" i="4"/>
  <c r="F19" i="4"/>
  <c r="G19" i="4"/>
  <c r="H19" i="4"/>
  <c r="C19" i="4"/>
  <c r="D18" i="4"/>
  <c r="E18" i="4"/>
  <c r="F18" i="4"/>
  <c r="G18" i="4"/>
  <c r="H18" i="4"/>
  <c r="C18" i="4"/>
  <c r="D17" i="4"/>
  <c r="E17" i="4"/>
  <c r="F17" i="4"/>
  <c r="G17" i="4"/>
  <c r="H17" i="4"/>
  <c r="C17" i="4"/>
  <c r="D16" i="4"/>
  <c r="E16" i="4"/>
  <c r="F16" i="4"/>
  <c r="G16" i="4"/>
  <c r="H16" i="4"/>
  <c r="C16" i="4"/>
  <c r="D9" i="4"/>
  <c r="E9" i="4"/>
  <c r="F9" i="4"/>
  <c r="G9" i="4"/>
  <c r="H9" i="4"/>
  <c r="C9" i="4"/>
  <c r="D8" i="4"/>
  <c r="E8" i="4"/>
  <c r="F8" i="4"/>
  <c r="G8" i="4"/>
  <c r="H8" i="4"/>
  <c r="C8" i="4"/>
  <c r="D7" i="4"/>
  <c r="E7" i="4"/>
  <c r="F7" i="4"/>
  <c r="G7" i="4"/>
  <c r="H7" i="4"/>
  <c r="C7" i="4"/>
  <c r="D6" i="4"/>
  <c r="E6" i="4"/>
  <c r="F6" i="4"/>
  <c r="G6" i="4"/>
  <c r="H6" i="4"/>
  <c r="C6" i="4"/>
  <c r="C8" i="1"/>
  <c r="C7" i="1"/>
  <c r="C6" i="1"/>
  <c r="C5" i="1"/>
  <c r="C9" i="11"/>
  <c r="C8" i="11"/>
  <c r="C7" i="11"/>
  <c r="C6" i="11"/>
  <c r="C5" i="11"/>
  <c r="S5" i="14" l="1"/>
  <c r="K5" i="14"/>
  <c r="T5" i="14"/>
  <c r="O6" i="14"/>
  <c r="R5" i="14"/>
  <c r="M6" i="14"/>
  <c r="L6" i="14"/>
  <c r="W6" i="14"/>
  <c r="K6" i="14"/>
  <c r="N5" i="14"/>
  <c r="U6" i="14"/>
  <c r="M5" i="14"/>
  <c r="T6" i="14"/>
  <c r="L5" i="14"/>
  <c r="S6" i="14"/>
  <c r="R6" i="14"/>
  <c r="V5" i="14"/>
  <c r="J5" i="14"/>
  <c r="P6" i="14"/>
  <c r="N6" i="14"/>
  <c r="Q5" i="14"/>
  <c r="X6" i="14"/>
  <c r="P5" i="14"/>
  <c r="O5" i="14"/>
  <c r="V6" i="14"/>
  <c r="J6" i="14"/>
  <c r="I6" i="14"/>
  <c r="X5" i="14"/>
  <c r="W5" i="14"/>
  <c r="Q6" i="14"/>
  <c r="U5" i="14"/>
  <c r="J3" i="11"/>
  <c r="Q12" i="13" a="1"/>
  <c r="Q12" i="13" s="1"/>
  <c r="C6" i="12" l="1"/>
  <c r="C7" i="12"/>
  <c r="C8" i="12"/>
  <c r="C9" i="12"/>
  <c r="C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<sst xmlns="http://schemas.openxmlformats.org/spreadsheetml/2006/main" count="886" uniqueCount="100">
  <si>
    <t>alpha</t>
  </si>
  <si>
    <t>beta</t>
  </si>
  <si>
    <t>delta</t>
  </si>
  <si>
    <t>lambda</t>
  </si>
  <si>
    <t>gamma</t>
  </si>
  <si>
    <t>A</t>
  </si>
  <si>
    <t>B</t>
  </si>
  <si>
    <t>C</t>
  </si>
  <si>
    <t>D</t>
  </si>
  <si>
    <t>E</t>
  </si>
  <si>
    <t>F</t>
  </si>
  <si>
    <t>name4@deloitte.com</t>
  </si>
  <si>
    <t>name1@gmail.com</t>
  </si>
  <si>
    <t>name212@deloitte.com</t>
  </si>
  <si>
    <t>name32123@deloitte.com</t>
  </si>
  <si>
    <t>name56666@deloitte.com</t>
  </si>
  <si>
    <t>List</t>
  </si>
  <si>
    <t>Values</t>
  </si>
  <si>
    <t>Rows</t>
  </si>
  <si>
    <t>Columns</t>
  </si>
  <si>
    <t>alpha 115 54 56 132 29 108</t>
  </si>
  <si>
    <t>beta 22 182 18 82 147 122</t>
  </si>
  <si>
    <t>gamma 30 98 139 97 176 94</t>
  </si>
  <si>
    <t>delta 104 199 181 8 115 185</t>
  </si>
  <si>
    <t>lambda 170 147 165 111 90 32</t>
  </si>
  <si>
    <t>Delimit the following data using excel formula only</t>
  </si>
  <si>
    <t>Text</t>
  </si>
  <si>
    <t>Value 1</t>
  </si>
  <si>
    <t>Value 2</t>
  </si>
  <si>
    <t>Value 3</t>
  </si>
  <si>
    <t>Value 4</t>
  </si>
  <si>
    <t>Value 5</t>
  </si>
  <si>
    <t>Value 6</t>
  </si>
  <si>
    <t>_x0001_</t>
  </si>
  <si>
    <t>Names</t>
  </si>
  <si>
    <t>Variable</t>
  </si>
  <si>
    <t>Value</t>
  </si>
  <si>
    <t>Table 1</t>
  </si>
  <si>
    <t>Table 2</t>
  </si>
  <si>
    <t>1. Value available in table 1 AND (as well as) in table 2.</t>
  </si>
  <si>
    <t>2. Values available in table 1, BUT NOT in table 2</t>
  </si>
  <si>
    <t>Fill this table</t>
  </si>
  <si>
    <t>name1</t>
  </si>
  <si>
    <r>
      <t xml:space="preserve">Extract names from the following list of e-mails using </t>
    </r>
    <r>
      <rPr>
        <b/>
        <sz val="11"/>
        <color rgb="FFFF0000"/>
        <rFont val="Arial"/>
        <family val="2"/>
      </rPr>
      <t>excel formula only</t>
    </r>
  </si>
  <si>
    <t>Variable 1</t>
  </si>
  <si>
    <t>Variable 2</t>
  </si>
  <si>
    <r>
      <t xml:space="preserve">Calculate the SUM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</si>
  <si>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r>
      <t xml:space="preserve">Calculate the MEAN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</si>
  <si>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r>
      <t xml:space="preserve">Calculate the MEDIAN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</si>
  <si>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r>
      <t xml:space="preserve">Calculate the MINIMUM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</si>
  <si>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t>alpha:A</t>
  </si>
  <si>
    <t>alpha:B</t>
  </si>
  <si>
    <t>alpha:C</t>
  </si>
  <si>
    <t>alpha:D</t>
  </si>
  <si>
    <t>alpha:E</t>
  </si>
  <si>
    <t>alpha:F</t>
  </si>
  <si>
    <t>beta:A</t>
  </si>
  <si>
    <t>beta:B</t>
  </si>
  <si>
    <t>beta:C</t>
  </si>
  <si>
    <t>beta:D</t>
  </si>
  <si>
    <t>beta:E</t>
  </si>
  <si>
    <t>beta:F</t>
  </si>
  <si>
    <t>gamma:A</t>
  </si>
  <si>
    <t>gamma:B</t>
  </si>
  <si>
    <t>gamma:C</t>
  </si>
  <si>
    <t>gamma:D</t>
  </si>
  <si>
    <t>gamma:E</t>
  </si>
  <si>
    <t>gamma:F</t>
  </si>
  <si>
    <t>delta:A</t>
  </si>
  <si>
    <t>delta:B</t>
  </si>
  <si>
    <t>delta:C</t>
  </si>
  <si>
    <t>delta:D</t>
  </si>
  <si>
    <t>delta:E</t>
  </si>
  <si>
    <t>delta:F</t>
  </si>
  <si>
    <t>lambda:A</t>
  </si>
  <si>
    <t>lambda:B</t>
  </si>
  <si>
    <t>lambda:C</t>
  </si>
  <si>
    <t>lambda:D</t>
  </si>
  <si>
    <t>lambda:E</t>
  </si>
  <si>
    <t>lambda:F</t>
  </si>
  <si>
    <t>Long Table 1</t>
  </si>
  <si>
    <t>Long Table 2</t>
  </si>
  <si>
    <t>Unmatched Pair</t>
  </si>
  <si>
    <t>Matched Pair</t>
  </si>
  <si>
    <r>
      <t xml:space="preserve">Fill in the following tables using </t>
    </r>
    <r>
      <rPr>
        <b/>
        <sz val="11"/>
        <color rgb="FFFF0000"/>
        <rFont val="Arial"/>
        <family val="2"/>
      </rPr>
      <t>excel formula only.</t>
    </r>
  </si>
  <si>
    <t>Wide Table 1</t>
  </si>
  <si>
    <t>Wide Table 2</t>
  </si>
  <si>
    <t>Wide Data format</t>
  </si>
  <si>
    <t>Long Data format</t>
  </si>
  <si>
    <r>
      <t>Fill the following two tables with</t>
    </r>
    <r>
      <rPr>
        <b/>
        <sz val="11"/>
        <color rgb="FFFF0000"/>
        <rFont val="Arial"/>
        <family val="2"/>
      </rPr>
      <t xml:space="preserve"> excel formula only</t>
    </r>
  </si>
  <si>
    <r>
      <t xml:space="preserve">Convert Long Data format to Wide Data format using </t>
    </r>
    <r>
      <rPr>
        <b/>
        <sz val="11"/>
        <color rgb="FFFF0000"/>
        <rFont val="Arial"/>
        <family val="2"/>
      </rPr>
      <t>excel formula only.</t>
    </r>
  </si>
  <si>
    <t>Caution: column D and J may need different formulas!</t>
  </si>
  <si>
    <t>Note: You may have variables with values equal to NA or blank!</t>
  </si>
  <si>
    <r>
      <t xml:space="preserve">Fill this table using data from </t>
    </r>
    <r>
      <rPr>
        <b/>
        <sz val="11"/>
        <color rgb="FFFF0000"/>
        <rFont val="Arial"/>
        <family val="2"/>
      </rPr>
      <t>Long Table 1 only</t>
    </r>
    <r>
      <rPr>
        <b/>
        <sz val="11"/>
        <rFont val="Arial"/>
        <family val="2"/>
      </rPr>
      <t xml:space="preserve"> (columns H: I)</t>
    </r>
  </si>
  <si>
    <r>
      <t xml:space="preserve">Fill this table using data from </t>
    </r>
    <r>
      <rPr>
        <b/>
        <sz val="11"/>
        <color rgb="FFFF0000"/>
        <rFont val="Arial"/>
        <family val="2"/>
      </rPr>
      <t>Long Table 1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H: I)</t>
    </r>
  </si>
  <si>
    <r>
      <t xml:space="preserve">Fill this table using data from </t>
    </r>
    <r>
      <rPr>
        <b/>
        <sz val="11"/>
        <color rgb="FFFF0000"/>
        <rFont val="Arial"/>
        <family val="2"/>
      </rPr>
      <t>Long Table 2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K: M)</t>
    </r>
  </si>
  <si>
    <r>
      <t xml:space="preserve">Fill this table using data from </t>
    </r>
    <r>
      <rPr>
        <b/>
        <sz val="11"/>
        <color rgb="FFFF0000"/>
        <rFont val="Arial"/>
        <family val="2"/>
      </rPr>
      <t>Wide Table 1 only</t>
    </r>
    <r>
      <rPr>
        <b/>
        <sz val="11"/>
        <rFont val="Arial"/>
        <family val="2"/>
      </rPr>
      <t xml:space="preserve"> (columns I: AM)</t>
    </r>
  </si>
  <si>
    <r>
      <t xml:space="preserve">Fill this table using data from </t>
    </r>
    <r>
      <rPr>
        <b/>
        <sz val="11"/>
        <color rgb="FFFF0000"/>
        <rFont val="Arial"/>
        <family val="2"/>
      </rPr>
      <t>Wide Table 1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I: AM)</t>
    </r>
  </si>
  <si>
    <r>
      <t xml:space="preserve">Fill this table using data from </t>
    </r>
    <r>
      <rPr>
        <b/>
        <sz val="11"/>
        <color rgb="FFFF0000"/>
        <rFont val="Arial"/>
        <family val="2"/>
      </rPr>
      <t>Wide Table 2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I: AM)</t>
    </r>
  </si>
  <si>
    <r>
      <t xml:space="preserve">Convert the columns K,L, and M into a tabular format using </t>
    </r>
    <r>
      <rPr>
        <b/>
        <sz val="11"/>
        <color rgb="FFFF0000"/>
        <rFont val="Arial"/>
        <family val="2"/>
      </rPr>
      <t>excel formula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</si>
</sst>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8"/>
      <color rgb="FFED4646"/>
      <name val="Nunito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13" xfId="0" applyFont="1" applyBorder="1"/>
    <xf numFmtId="0" fontId="4" fillId="2" borderId="0" xfId="1" applyFont="1" applyFill="1"/>
    <xf numFmtId="0" fontId="5" fillId="2" borderId="0" xfId="1" applyFont="1" applyFill="1"/>
    <xf numFmtId="0" fontId="4" fillId="0" borderId="2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" xfId="1" applyFont="1" applyBorder="1"/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5" fillId="0" borderId="0" xfId="1" applyFont="1"/>
    <xf numFmtId="0" fontId="5" fillId="0" borderId="5" xfId="1" applyFont="1" applyBorder="1"/>
    <xf numFmtId="0" fontId="4" fillId="0" borderId="13" xfId="1" applyFont="1" applyBorder="1"/>
    <xf numFmtId="0" fontId="6" fillId="0" borderId="14" xfId="0" applyFont="1" applyBorder="1" applyAlignment="1">
      <alignment vertical="center"/>
    </xf>
    <xf numFmtId="0" fontId="5" fillId="0" borderId="12" xfId="1" applyFont="1" applyBorder="1"/>
    <xf numFmtId="0" fontId="4" fillId="0" borderId="4" xfId="1" applyFont="1" applyBorder="1" applyAlignment="1">
      <alignment horizontal="center"/>
    </xf>
    <xf numFmtId="0" fontId="7" fillId="2" borderId="0" xfId="0" applyFont="1" applyFill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2" xfId="1" applyFont="1" applyBorder="1"/>
    <xf numFmtId="0" fontId="4" fillId="0" borderId="3" xfId="1" applyFont="1" applyBorder="1"/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8" fillId="2" borderId="0" xfId="1" applyFont="1" applyFill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1" applyFont="1" applyBorder="1"/>
    <xf numFmtId="0" fontId="4" fillId="0" borderId="9" xfId="1" applyFont="1" applyBorder="1"/>
    <xf numFmtId="0" fontId="4" fillId="0" borderId="10" xfId="1" applyFont="1" applyBorder="1"/>
    <xf numFmtId="0" fontId="4" fillId="0" borderId="11" xfId="1" applyFont="1" applyBorder="1"/>
    <xf numFmtId="0" fontId="5" fillId="0" borderId="13" xfId="1" applyFont="1" applyBorder="1"/>
    <xf numFmtId="0" fontId="5" fillId="0" borderId="14" xfId="1" applyFont="1" applyBorder="1"/>
    <xf numFmtId="0" fontId="5" fillId="0" borderId="15" xfId="1" applyFont="1" applyBorder="1"/>
    <xf numFmtId="0" fontId="5" fillId="2" borderId="0" xfId="1" applyFont="1" applyFill="1" applyAlignment="1">
      <alignment horizontal="center"/>
    </xf>
    <xf numFmtId="0" fontId="5" fillId="2" borderId="0" xfId="1" applyFont="1" applyFill="1" applyAlignment="1">
      <alignment wrapText="1"/>
    </xf>
    <xf numFmtId="0" fontId="4" fillId="0" borderId="0" xfId="1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0" fontId="4" fillId="2" borderId="0" xfId="1" applyFont="1" applyFill="1" applyAlignment="1">
      <alignment horizontal="left" wrapText="1"/>
    </xf>
    <xf numFmtId="0" fontId="4" fillId="0" borderId="5" xfId="1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0" borderId="0" xfId="1" applyFont="1"/>
    <xf numFmtId="0" fontId="4" fillId="0" borderId="4" xfId="1" applyFont="1" applyBorder="1"/>
    <xf numFmtId="0" fontId="4" fillId="0" borderId="2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0" borderId="6" xfId="1" applyFont="1" applyBorder="1"/>
    <xf numFmtId="0" fontId="4" fillId="2" borderId="4" xfId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vertical="center"/>
    </xf>
    <xf numFmtId="0" fontId="6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6" xfId="1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65" fontId="5" fillId="0" borderId="4" xfId="1" applyNumberFormat="1" applyFont="1" applyBorder="1" applyAlignment="1">
      <alignment horizontal="center" vertical="center"/>
    </xf>
    <xf numFmtId="165" fontId="5" fillId="0" borderId="17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165" fontId="5" fillId="0" borderId="18" xfId="1" applyNumberFormat="1" applyFont="1" applyBorder="1" applyAlignment="1">
      <alignment horizontal="center" vertical="center"/>
    </xf>
    <xf numFmtId="0" fontId="10" fillId="0" borderId="0" xfId="0" applyFont="1"/>
    <xf numFmtId="0" fontId="4" fillId="0" borderId="9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left" wrapText="1"/>
    </xf>
    <xf numFmtId="0" fontId="4" fillId="0" borderId="9" xfId="1" applyFont="1" applyBorder="1" applyAlignment="1">
      <alignment horizontal="center" wrapText="1"/>
    </xf>
    <xf numFmtId="0" fontId="4" fillId="0" borderId="11" xfId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Medium9">
    <tableStyle name="Table Style 1" pivot="0" count="0" xr9:uid="{F0B07DD5-36B7-40C3-ADEA-807D095B9D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D15" sqref="D15"/>
    </sheetView>
  </sheetViews>
  <sheetFormatPr defaultColWidth="8.90625" defaultRowHeight="14" x14ac:dyDescent="0.3"/>
  <cols>
    <col min="1" max="1" width="12.453125" style="7" customWidth="1"/>
    <col min="2" max="2" width="11.7265625" style="7" customWidth="1"/>
    <col min="3" max="3" width="8.90625" style="78"/>
    <col min="4" max="4" width="12.08984375" style="78" customWidth="1"/>
    <col min="5" max="5" width="8.90625" style="78"/>
    <col min="6" max="6" width="8.90625" style="7"/>
    <col min="7" max="7" width="16.1796875" style="7" customWidth="1"/>
    <col min="8" max="8" width="11.1796875" style="7" customWidth="1"/>
    <col min="9" max="10" width="8.90625" style="7"/>
    <col min="11" max="12" width="10.6328125" style="7" bestFit="1" customWidth="1"/>
    <col min="13" max="16384" width="8.90625" style="7"/>
  </cols>
  <sheetData>
    <row r="1" spans="1:14" ht="15" customHeight="1" thickBot="1" x14ac:dyDescent="0.35">
      <c r="A1" s="6"/>
      <c r="B1" s="6" t="s">
        <v>84</v>
      </c>
      <c r="H1" s="103" t="s">
        <v>80</v>
      </c>
      <c r="I1" s="104"/>
      <c r="J1" s="72"/>
      <c r="K1" s="103" t="s">
        <v>81</v>
      </c>
      <c r="L1" s="105"/>
      <c r="M1" s="104"/>
      <c r="N1" s="72"/>
    </row>
    <row r="2" spans="1:14" ht="14.5" customHeight="1" x14ac:dyDescent="0.3">
      <c r="H2" s="64" t="s">
        <v>35</v>
      </c>
      <c r="I2" s="61" t="s">
        <v>17</v>
      </c>
      <c r="J2" s="73"/>
      <c r="K2" s="23" t="s">
        <v>44</v>
      </c>
      <c r="L2" s="54" t="s">
        <v>45</v>
      </c>
      <c r="M2" s="61" t="s">
        <v>17</v>
      </c>
      <c r="N2" s="73"/>
    </row>
    <row r="3" spans="1:14" ht="15" customHeight="1" thickBot="1" x14ac:dyDescent="0.35">
      <c r="B3" s="6" t="s">
        <v>93</v>
      </c>
      <c r="H3" s="64" t="s">
        <v>50</v>
      </c>
      <c r="I3" s="13">
        <v>109</v>
      </c>
      <c r="J3" s="52" t="str">
        <f>CONCATENATE(K3,":",L3)</f>
        <v>alpha:A</v>
      </c>
      <c r="K3" s="11" t="s">
        <v>0</v>
      </c>
      <c r="L3" s="12" t="s">
        <v>5</v>
      </c>
      <c r="M3" s="13">
        <v>109</v>
      </c>
      <c r="N3" s="52"/>
    </row>
    <row r="4" spans="1:14" ht="15" customHeight="1" x14ac:dyDescent="0.3">
      <c r="B4" s="65" t="s">
        <v>50</v>
      </c>
      <c r="C4" s="30">
        <v>109</v>
      </c>
      <c r="H4" s="64" t="s">
        <v>51</v>
      </c>
      <c r="I4" s="13">
        <v>97</v>
      </c>
      <c r="J4" s="52" t="str">
        <f t="shared" ref="J4:J32" si="0">CONCATENATE(K4,":",L4)</f>
        <v>alpha:B</v>
      </c>
      <c r="K4" s="11" t="s">
        <v>0</v>
      </c>
      <c r="L4" s="12" t="s">
        <v>6</v>
      </c>
      <c r="M4" s="13">
        <v>97</v>
      </c>
      <c r="N4" s="52"/>
    </row>
    <row r="5" spans="1:14" x14ac:dyDescent="0.3">
      <c r="B5" s="66" t="s">
        <v>57</v>
      </c>
      <c r="C5" s="33">
        <f>VLOOKUP(B5,H1:$I$32,2,0)</f>
        <v>142</v>
      </c>
      <c r="H5" s="64" t="s">
        <v>52</v>
      </c>
      <c r="I5" s="13">
        <v>135</v>
      </c>
      <c r="J5" s="52" t="str">
        <f t="shared" si="0"/>
        <v>alpha:C</v>
      </c>
      <c r="K5" s="11" t="s">
        <v>0</v>
      </c>
      <c r="L5" s="12" t="s">
        <v>7</v>
      </c>
      <c r="M5" s="13">
        <v>135</v>
      </c>
      <c r="N5" s="52"/>
    </row>
    <row r="6" spans="1:14" x14ac:dyDescent="0.3">
      <c r="B6" s="66" t="s">
        <v>64</v>
      </c>
      <c r="C6" s="33">
        <f>VLOOKUP(B6,H2:$I$32,2,0)</f>
        <v>111</v>
      </c>
      <c r="H6" s="64" t="s">
        <v>53</v>
      </c>
      <c r="I6" s="13">
        <v>104</v>
      </c>
      <c r="J6" s="52" t="str">
        <f t="shared" si="0"/>
        <v>alpha:D</v>
      </c>
      <c r="K6" s="11" t="s">
        <v>0</v>
      </c>
      <c r="L6" s="12" t="s">
        <v>8</v>
      </c>
      <c r="M6" s="13">
        <v>104</v>
      </c>
      <c r="N6" s="52"/>
    </row>
    <row r="7" spans="1:14" x14ac:dyDescent="0.3">
      <c r="B7" s="66" t="s">
        <v>71</v>
      </c>
      <c r="C7" s="33">
        <f>VLOOKUP(B7,H3:$I$32,2,0)</f>
        <v>143</v>
      </c>
      <c r="H7" s="64" t="s">
        <v>54</v>
      </c>
      <c r="I7" s="13">
        <v>108</v>
      </c>
      <c r="J7" s="52" t="str">
        <f t="shared" si="0"/>
        <v>alpha:E</v>
      </c>
      <c r="K7" s="11" t="s">
        <v>0</v>
      </c>
      <c r="L7" s="12" t="s">
        <v>9</v>
      </c>
      <c r="M7" s="13">
        <v>108</v>
      </c>
      <c r="N7" s="52"/>
    </row>
    <row r="8" spans="1:14" x14ac:dyDescent="0.3">
      <c r="A8" s="69"/>
      <c r="B8" s="66" t="s">
        <v>78</v>
      </c>
      <c r="C8" s="33">
        <f>VLOOKUP(B8,H4:$I$32,2,0)</f>
        <v>133</v>
      </c>
      <c r="H8" s="64" t="s">
        <v>55</v>
      </c>
      <c r="I8" s="13">
        <v>102</v>
      </c>
      <c r="J8" s="52" t="str">
        <f t="shared" si="0"/>
        <v>alpha:F</v>
      </c>
      <c r="K8" s="11" t="s">
        <v>0</v>
      </c>
      <c r="L8" s="12" t="s">
        <v>10</v>
      </c>
      <c r="M8" s="13">
        <v>102</v>
      </c>
      <c r="N8" s="52"/>
    </row>
    <row r="9" spans="1:14" ht="14.5" thickBot="1" x14ac:dyDescent="0.35">
      <c r="A9" s="69"/>
      <c r="B9" s="67" t="s">
        <v>79</v>
      </c>
      <c r="C9" s="36">
        <f>VLOOKUP(B9,H5:$I$32,2,0)</f>
        <v>123</v>
      </c>
      <c r="H9" s="64" t="s">
        <v>56</v>
      </c>
      <c r="I9" s="13">
        <v>94</v>
      </c>
      <c r="J9" s="52" t="str">
        <f t="shared" si="0"/>
        <v>beta:A</v>
      </c>
      <c r="K9" s="23" t="s">
        <v>1</v>
      </c>
      <c r="L9" s="12" t="s">
        <v>5</v>
      </c>
      <c r="M9" s="13">
        <v>94</v>
      </c>
      <c r="N9" s="52"/>
    </row>
    <row r="10" spans="1:14" x14ac:dyDescent="0.3">
      <c r="A10" s="69"/>
      <c r="B10" s="71"/>
      <c r="H10" s="64" t="s">
        <v>57</v>
      </c>
      <c r="I10" s="13">
        <v>142</v>
      </c>
      <c r="J10" s="52" t="str">
        <f t="shared" si="0"/>
        <v>beta:B</v>
      </c>
      <c r="K10" s="23" t="s">
        <v>1</v>
      </c>
      <c r="L10" s="12" t="s">
        <v>6</v>
      </c>
      <c r="M10" s="13">
        <v>142</v>
      </c>
      <c r="N10" s="52"/>
    </row>
    <row r="11" spans="1:14" x14ac:dyDescent="0.3">
      <c r="A11" s="69"/>
      <c r="B11" s="52"/>
      <c r="H11" s="64" t="s">
        <v>58</v>
      </c>
      <c r="I11" s="13">
        <v>139</v>
      </c>
      <c r="J11" s="52" t="str">
        <f t="shared" si="0"/>
        <v>beta:C</v>
      </c>
      <c r="K11" s="23" t="s">
        <v>1</v>
      </c>
      <c r="L11" s="12" t="s">
        <v>7</v>
      </c>
      <c r="M11" s="13">
        <v>139</v>
      </c>
      <c r="N11" s="52"/>
    </row>
    <row r="12" spans="1:14" ht="14.5" thickBot="1" x14ac:dyDescent="0.35">
      <c r="A12" s="69"/>
      <c r="B12" s="6" t="s">
        <v>94</v>
      </c>
      <c r="H12" s="64" t="s">
        <v>59</v>
      </c>
      <c r="I12" s="13">
        <v>111</v>
      </c>
      <c r="J12" s="52" t="str">
        <f t="shared" si="0"/>
        <v>beta:D</v>
      </c>
      <c r="K12" s="23" t="s">
        <v>1</v>
      </c>
      <c r="L12" s="12" t="s">
        <v>8</v>
      </c>
      <c r="M12" s="13">
        <v>111</v>
      </c>
      <c r="N12" s="52"/>
    </row>
    <row r="13" spans="1:14" x14ac:dyDescent="0.3">
      <c r="B13" s="92" t="s">
        <v>0</v>
      </c>
      <c r="C13" s="29" t="s">
        <v>10</v>
      </c>
      <c r="D13" s="30">
        <v>102</v>
      </c>
      <c r="H13" s="64" t="s">
        <v>60</v>
      </c>
      <c r="I13" s="13">
        <v>108</v>
      </c>
      <c r="J13" s="52" t="str">
        <f t="shared" si="0"/>
        <v>beta:E</v>
      </c>
      <c r="K13" s="23" t="s">
        <v>1</v>
      </c>
      <c r="L13" s="12" t="s">
        <v>9</v>
      </c>
      <c r="M13" s="13">
        <v>108</v>
      </c>
      <c r="N13" s="52"/>
    </row>
    <row r="14" spans="1:14" x14ac:dyDescent="0.3">
      <c r="A14" s="95"/>
      <c r="B14" s="93" t="s">
        <v>1</v>
      </c>
      <c r="C14" s="32" t="s">
        <v>9</v>
      </c>
      <c r="D14" s="33">
        <f>VLOOKUP(CONCATENATE(B14,":",C14),H2:I32,2,0)</f>
        <v>108</v>
      </c>
      <c r="H14" s="64" t="s">
        <v>61</v>
      </c>
      <c r="I14" s="13">
        <v>95</v>
      </c>
      <c r="J14" s="52" t="str">
        <f t="shared" si="0"/>
        <v>beta:F</v>
      </c>
      <c r="K14" s="23" t="s">
        <v>1</v>
      </c>
      <c r="L14" s="12" t="s">
        <v>10</v>
      </c>
      <c r="M14" s="13">
        <v>95</v>
      </c>
      <c r="N14" s="52"/>
    </row>
    <row r="15" spans="1:14" x14ac:dyDescent="0.3">
      <c r="A15" s="95"/>
      <c r="B15" s="93" t="s">
        <v>4</v>
      </c>
      <c r="C15" s="32" t="s">
        <v>8</v>
      </c>
      <c r="D15" s="33">
        <f t="shared" ref="D15:D18" si="1">VLOOKUP(CONCATENATE(B15,":",C15),H3:I33,2,0)</f>
        <v>127</v>
      </c>
      <c r="H15" s="64" t="s">
        <v>62</v>
      </c>
      <c r="I15" s="13">
        <v>98</v>
      </c>
      <c r="J15" s="52" t="str">
        <f t="shared" si="0"/>
        <v>gamma:A</v>
      </c>
      <c r="K15" s="11" t="s">
        <v>4</v>
      </c>
      <c r="L15" s="12" t="s">
        <v>5</v>
      </c>
      <c r="M15" s="13">
        <v>98</v>
      </c>
      <c r="N15" s="52"/>
    </row>
    <row r="16" spans="1:14" x14ac:dyDescent="0.3">
      <c r="A16" s="95"/>
      <c r="B16" s="93" t="s">
        <v>2</v>
      </c>
      <c r="C16" s="32" t="s">
        <v>7</v>
      </c>
      <c r="D16" s="33">
        <f t="shared" si="1"/>
        <v>107</v>
      </c>
      <c r="H16" s="64" t="s">
        <v>63</v>
      </c>
      <c r="I16" s="13">
        <v>153</v>
      </c>
      <c r="J16" s="52" t="str">
        <f t="shared" si="0"/>
        <v>gamma:B</v>
      </c>
      <c r="K16" s="11" t="s">
        <v>4</v>
      </c>
      <c r="L16" s="12" t="s">
        <v>6</v>
      </c>
      <c r="M16" s="13">
        <v>153</v>
      </c>
      <c r="N16" s="52"/>
    </row>
    <row r="17" spans="1:14" x14ac:dyDescent="0.3">
      <c r="A17" s="95"/>
      <c r="B17" s="93" t="s">
        <v>3</v>
      </c>
      <c r="C17" s="32" t="s">
        <v>6</v>
      </c>
      <c r="D17" s="33">
        <f t="shared" si="1"/>
        <v>117</v>
      </c>
      <c r="H17" s="64" t="s">
        <v>64</v>
      </c>
      <c r="I17" s="13">
        <v>111</v>
      </c>
      <c r="J17" s="52" t="str">
        <f t="shared" si="0"/>
        <v>gamma:C</v>
      </c>
      <c r="K17" s="11" t="s">
        <v>4</v>
      </c>
      <c r="L17" s="12" t="s">
        <v>7</v>
      </c>
      <c r="M17" s="13">
        <v>111</v>
      </c>
      <c r="N17" s="52"/>
    </row>
    <row r="18" spans="1:14" ht="14.5" thickBot="1" x14ac:dyDescent="0.35">
      <c r="A18" s="95"/>
      <c r="B18" s="94" t="s">
        <v>3</v>
      </c>
      <c r="C18" s="35" t="s">
        <v>5</v>
      </c>
      <c r="D18" s="33">
        <f t="shared" si="1"/>
        <v>129</v>
      </c>
      <c r="H18" s="64" t="s">
        <v>65</v>
      </c>
      <c r="I18" s="13">
        <v>127</v>
      </c>
      <c r="J18" s="52" t="str">
        <f t="shared" si="0"/>
        <v>gamma:D</v>
      </c>
      <c r="K18" s="11" t="s">
        <v>4</v>
      </c>
      <c r="L18" s="12" t="s">
        <v>8</v>
      </c>
      <c r="M18" s="13">
        <v>127</v>
      </c>
      <c r="N18" s="52"/>
    </row>
    <row r="19" spans="1:14" x14ac:dyDescent="0.3">
      <c r="A19" s="62"/>
      <c r="B19" s="52"/>
      <c r="H19" s="64" t="s">
        <v>66</v>
      </c>
      <c r="I19" s="13">
        <v>155</v>
      </c>
      <c r="J19" s="52" t="str">
        <f t="shared" si="0"/>
        <v>gamma:E</v>
      </c>
      <c r="K19" s="11" t="s">
        <v>4</v>
      </c>
      <c r="L19" s="12" t="s">
        <v>9</v>
      </c>
      <c r="M19" s="13">
        <v>155</v>
      </c>
      <c r="N19" s="52"/>
    </row>
    <row r="20" spans="1:14" x14ac:dyDescent="0.3">
      <c r="A20" s="62"/>
      <c r="H20" s="64" t="s">
        <v>67</v>
      </c>
      <c r="I20" s="13">
        <v>158</v>
      </c>
      <c r="J20" s="52" t="str">
        <f t="shared" si="0"/>
        <v>gamma:F</v>
      </c>
      <c r="K20" s="11" t="s">
        <v>4</v>
      </c>
      <c r="L20" s="12" t="s">
        <v>10</v>
      </c>
      <c r="M20" s="13">
        <v>158</v>
      </c>
      <c r="N20" s="52"/>
    </row>
    <row r="21" spans="1:14" ht="14.5" thickBot="1" x14ac:dyDescent="0.35">
      <c r="A21" s="62"/>
      <c r="B21" s="77" t="s">
        <v>95</v>
      </c>
      <c r="C21" s="32"/>
      <c r="D21" s="32"/>
      <c r="H21" s="64" t="s">
        <v>68</v>
      </c>
      <c r="I21" s="13">
        <v>100</v>
      </c>
      <c r="J21" s="52" t="str">
        <f t="shared" si="0"/>
        <v>delta:A</v>
      </c>
      <c r="K21" s="11" t="s">
        <v>2</v>
      </c>
      <c r="L21" s="12" t="s">
        <v>5</v>
      </c>
      <c r="M21" s="13">
        <v>100</v>
      </c>
      <c r="N21" s="52"/>
    </row>
    <row r="22" spans="1:14" x14ac:dyDescent="0.3">
      <c r="A22" s="62"/>
      <c r="B22" s="55" t="s">
        <v>0</v>
      </c>
      <c r="C22" s="29" t="s">
        <v>10</v>
      </c>
      <c r="D22" s="30">
        <v>102</v>
      </c>
      <c r="H22" s="64" t="s">
        <v>69</v>
      </c>
      <c r="I22" s="13">
        <v>110</v>
      </c>
      <c r="J22" s="52" t="str">
        <f t="shared" si="0"/>
        <v>delta:B</v>
      </c>
      <c r="K22" s="11" t="s">
        <v>2</v>
      </c>
      <c r="L22" s="12" t="s">
        <v>6</v>
      </c>
      <c r="M22" s="13">
        <v>110</v>
      </c>
      <c r="N22" s="52"/>
    </row>
    <row r="23" spans="1:14" x14ac:dyDescent="0.3">
      <c r="A23" s="62"/>
      <c r="B23" s="11" t="s">
        <v>1</v>
      </c>
      <c r="C23" s="32" t="s">
        <v>9</v>
      </c>
      <c r="D23" s="33">
        <f>VLOOKUP(CONCATENATE(B23,":",C23),J3:M32,4,0)</f>
        <v>108</v>
      </c>
      <c r="H23" s="64" t="s">
        <v>70</v>
      </c>
      <c r="I23" s="13">
        <v>107</v>
      </c>
      <c r="J23" s="52" t="str">
        <f t="shared" si="0"/>
        <v>delta:C</v>
      </c>
      <c r="K23" s="11" t="s">
        <v>2</v>
      </c>
      <c r="L23" s="12" t="s">
        <v>7</v>
      </c>
      <c r="M23" s="13">
        <v>107</v>
      </c>
      <c r="N23" s="52"/>
    </row>
    <row r="24" spans="1:14" x14ac:dyDescent="0.3">
      <c r="A24" s="62"/>
      <c r="B24" s="11" t="s">
        <v>4</v>
      </c>
      <c r="C24" s="32" t="s">
        <v>8</v>
      </c>
      <c r="D24" s="33">
        <f t="shared" ref="D24:D27" si="2">VLOOKUP(CONCATENATE(B24,":",C24),J4:M33,4,0)</f>
        <v>127</v>
      </c>
      <c r="H24" s="64" t="s">
        <v>71</v>
      </c>
      <c r="I24" s="13">
        <v>143</v>
      </c>
      <c r="J24" s="52" t="str">
        <f t="shared" si="0"/>
        <v>delta:D</v>
      </c>
      <c r="K24" s="11" t="s">
        <v>2</v>
      </c>
      <c r="L24" s="12" t="s">
        <v>8</v>
      </c>
      <c r="M24" s="13">
        <v>143</v>
      </c>
      <c r="N24" s="52"/>
    </row>
    <row r="25" spans="1:14" x14ac:dyDescent="0.3">
      <c r="A25" s="62"/>
      <c r="B25" s="11" t="s">
        <v>2</v>
      </c>
      <c r="C25" s="32" t="s">
        <v>7</v>
      </c>
      <c r="D25" s="33">
        <f t="shared" si="2"/>
        <v>107</v>
      </c>
      <c r="H25" s="64" t="s">
        <v>72</v>
      </c>
      <c r="I25" s="13">
        <v>113</v>
      </c>
      <c r="J25" s="52" t="str">
        <f t="shared" si="0"/>
        <v>delta:E</v>
      </c>
      <c r="K25" s="11" t="s">
        <v>2</v>
      </c>
      <c r="L25" s="12" t="s">
        <v>9</v>
      </c>
      <c r="M25" s="13">
        <v>113</v>
      </c>
      <c r="N25" s="52"/>
    </row>
    <row r="26" spans="1:14" x14ac:dyDescent="0.3">
      <c r="A26" s="62"/>
      <c r="B26" s="11" t="s">
        <v>3</v>
      </c>
      <c r="C26" s="32" t="s">
        <v>6</v>
      </c>
      <c r="D26" s="33">
        <f t="shared" si="2"/>
        <v>117</v>
      </c>
      <c r="H26" s="64" t="s">
        <v>73</v>
      </c>
      <c r="I26" s="13">
        <v>91</v>
      </c>
      <c r="J26" s="52" t="str">
        <f t="shared" si="0"/>
        <v>delta:F</v>
      </c>
      <c r="K26" s="11" t="s">
        <v>2</v>
      </c>
      <c r="L26" s="12" t="s">
        <v>10</v>
      </c>
      <c r="M26" s="13">
        <v>91</v>
      </c>
      <c r="N26" s="52"/>
    </row>
    <row r="27" spans="1:14" ht="14.5" thickBot="1" x14ac:dyDescent="0.35">
      <c r="A27" s="62"/>
      <c r="B27" s="25" t="s">
        <v>3</v>
      </c>
      <c r="C27" s="35" t="s">
        <v>5</v>
      </c>
      <c r="D27" s="33">
        <f t="shared" si="2"/>
        <v>129</v>
      </c>
      <c r="H27" s="64" t="s">
        <v>74</v>
      </c>
      <c r="I27" s="13">
        <v>129</v>
      </c>
      <c r="J27" s="52" t="str">
        <f t="shared" si="0"/>
        <v>lambda:A</v>
      </c>
      <c r="K27" s="11" t="s">
        <v>3</v>
      </c>
      <c r="L27" s="12" t="s">
        <v>5</v>
      </c>
      <c r="M27" s="13">
        <v>129</v>
      </c>
      <c r="N27" s="52"/>
    </row>
    <row r="28" spans="1:14" x14ac:dyDescent="0.3">
      <c r="A28" s="62"/>
      <c r="H28" s="64" t="s">
        <v>75</v>
      </c>
      <c r="I28" s="13">
        <v>117</v>
      </c>
      <c r="J28" s="52" t="str">
        <f t="shared" si="0"/>
        <v>lambda:B</v>
      </c>
      <c r="K28" s="11" t="s">
        <v>3</v>
      </c>
      <c r="L28" s="12" t="s">
        <v>6</v>
      </c>
      <c r="M28" s="13">
        <v>117</v>
      </c>
      <c r="N28" s="52"/>
    </row>
    <row r="29" spans="1:14" x14ac:dyDescent="0.3">
      <c r="A29" s="62"/>
      <c r="B29" s="62"/>
      <c r="H29" s="64" t="s">
        <v>76</v>
      </c>
      <c r="I29" s="13">
        <v>114</v>
      </c>
      <c r="J29" s="52" t="str">
        <f t="shared" si="0"/>
        <v>lambda:C</v>
      </c>
      <c r="K29" s="11" t="s">
        <v>3</v>
      </c>
      <c r="L29" s="12" t="s">
        <v>7</v>
      </c>
      <c r="M29" s="13">
        <v>114</v>
      </c>
      <c r="N29" s="52"/>
    </row>
    <row r="30" spans="1:14" x14ac:dyDescent="0.3">
      <c r="A30" s="62"/>
      <c r="B30" s="62"/>
      <c r="H30" s="64" t="s">
        <v>77</v>
      </c>
      <c r="I30" s="13">
        <v>107</v>
      </c>
      <c r="J30" s="52" t="str">
        <f t="shared" si="0"/>
        <v>lambda:D</v>
      </c>
      <c r="K30" s="11" t="s">
        <v>3</v>
      </c>
      <c r="L30" s="12" t="s">
        <v>8</v>
      </c>
      <c r="M30" s="13">
        <v>107</v>
      </c>
      <c r="N30" s="52"/>
    </row>
    <row r="31" spans="1:14" x14ac:dyDescent="0.3">
      <c r="A31" s="62"/>
      <c r="B31" s="62"/>
      <c r="H31" s="64" t="s">
        <v>78</v>
      </c>
      <c r="I31" s="13">
        <v>133</v>
      </c>
      <c r="J31" s="52" t="str">
        <f t="shared" si="0"/>
        <v>lambda:E</v>
      </c>
      <c r="K31" s="11" t="s">
        <v>3</v>
      </c>
      <c r="L31" s="12" t="s">
        <v>9</v>
      </c>
      <c r="M31" s="13">
        <v>133</v>
      </c>
      <c r="N31" s="52"/>
    </row>
    <row r="32" spans="1:14" ht="14.5" thickBot="1" x14ac:dyDescent="0.35">
      <c r="B32" s="62"/>
      <c r="H32" s="68" t="s">
        <v>79</v>
      </c>
      <c r="I32" s="27">
        <v>123</v>
      </c>
      <c r="J32" s="52" t="str">
        <f t="shared" si="0"/>
        <v>lambda:F</v>
      </c>
      <c r="K32" s="25" t="s">
        <v>3</v>
      </c>
      <c r="L32" s="26" t="s">
        <v>10</v>
      </c>
      <c r="M32" s="27">
        <v>123</v>
      </c>
      <c r="N32" s="52"/>
    </row>
    <row r="33" spans="2:2" x14ac:dyDescent="0.3">
      <c r="B33" s="62"/>
    </row>
    <row r="34" spans="2:2" x14ac:dyDescent="0.3">
      <c r="B34" s="62"/>
    </row>
  </sheetData>
  <sortState xmlns:xlrd2="http://schemas.microsoft.com/office/spreadsheetml/2017/richdata2" ref="C13:C18">
    <sortCondition descending="1" ref="C13:C18"/>
  </sortState>
  <mergeCells count="2">
    <mergeCell ref="H1:I1"/>
    <mergeCell ref="K1:M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3"/>
  <sheetViews>
    <sheetView topLeftCell="A14" workbookViewId="0">
      <selection activeCell="E25" sqref="E25"/>
    </sheetView>
  </sheetViews>
  <sheetFormatPr defaultColWidth="8.90625" defaultRowHeight="14" x14ac:dyDescent="0.3"/>
  <cols>
    <col min="1" max="1" width="8.90625" style="7"/>
    <col min="2" max="2" width="11.7265625" style="7" customWidth="1"/>
    <col min="3" max="5" width="8.90625" style="78"/>
    <col min="6" max="6" width="12.36328125" style="7" customWidth="1"/>
    <col min="7" max="7" width="12.08984375" style="7" customWidth="1"/>
    <col min="8" max="8" width="9.81640625" style="7" customWidth="1"/>
    <col min="9" max="9" width="10.7265625" style="7" customWidth="1"/>
    <col min="10" max="12" width="8.90625" style="78" customWidth="1"/>
    <col min="13" max="39" width="8.90625" style="78"/>
    <col min="40" max="16384" width="8.90625" style="7"/>
  </cols>
  <sheetData>
    <row r="1" spans="1:58" ht="15" customHeight="1" x14ac:dyDescent="0.3">
      <c r="A1" s="6"/>
      <c r="B1" s="6" t="s">
        <v>84</v>
      </c>
      <c r="H1" s="106" t="s">
        <v>85</v>
      </c>
      <c r="I1" s="37" t="s">
        <v>35</v>
      </c>
      <c r="J1" s="29" t="s">
        <v>50</v>
      </c>
      <c r="K1" s="29" t="s">
        <v>51</v>
      </c>
      <c r="L1" s="29" t="s">
        <v>52</v>
      </c>
      <c r="M1" s="29" t="s">
        <v>53</v>
      </c>
      <c r="N1" s="29" t="s">
        <v>54</v>
      </c>
      <c r="O1" s="29" t="s">
        <v>55</v>
      </c>
      <c r="P1" s="29" t="s">
        <v>56</v>
      </c>
      <c r="Q1" s="29" t="s">
        <v>57</v>
      </c>
      <c r="R1" s="29" t="s">
        <v>58</v>
      </c>
      <c r="S1" s="29" t="s">
        <v>59</v>
      </c>
      <c r="T1" s="29" t="s">
        <v>60</v>
      </c>
      <c r="U1" s="29" t="s">
        <v>61</v>
      </c>
      <c r="V1" s="29" t="s">
        <v>62</v>
      </c>
      <c r="W1" s="29" t="s">
        <v>63</v>
      </c>
      <c r="X1" s="29" t="s">
        <v>64</v>
      </c>
      <c r="Y1" s="29" t="s">
        <v>65</v>
      </c>
      <c r="Z1" s="29" t="s">
        <v>66</v>
      </c>
      <c r="AA1" s="29" t="s">
        <v>67</v>
      </c>
      <c r="AB1" s="29" t="s">
        <v>68</v>
      </c>
      <c r="AC1" s="29" t="s">
        <v>69</v>
      </c>
      <c r="AD1" s="29" t="s">
        <v>70</v>
      </c>
      <c r="AE1" s="29" t="s">
        <v>71</v>
      </c>
      <c r="AF1" s="29" t="s">
        <v>72</v>
      </c>
      <c r="AG1" s="29" t="s">
        <v>73</v>
      </c>
      <c r="AH1" s="29" t="s">
        <v>74</v>
      </c>
      <c r="AI1" s="29" t="s">
        <v>75</v>
      </c>
      <c r="AJ1" s="29" t="s">
        <v>76</v>
      </c>
      <c r="AK1" s="29" t="s">
        <v>77</v>
      </c>
      <c r="AL1" s="29" t="s">
        <v>78</v>
      </c>
      <c r="AM1" s="30" t="s">
        <v>79</v>
      </c>
    </row>
    <row r="2" spans="1:58" ht="14.5" customHeight="1" thickBot="1" x14ac:dyDescent="0.35">
      <c r="H2" s="107"/>
      <c r="I2" s="68" t="s">
        <v>17</v>
      </c>
      <c r="J2" s="35">
        <v>109</v>
      </c>
      <c r="K2" s="35">
        <v>97</v>
      </c>
      <c r="L2" s="35">
        <v>135</v>
      </c>
      <c r="M2" s="35">
        <v>104</v>
      </c>
      <c r="N2" s="35">
        <v>108</v>
      </c>
      <c r="O2" s="35">
        <v>102</v>
      </c>
      <c r="P2" s="35">
        <v>94</v>
      </c>
      <c r="Q2" s="35">
        <v>142</v>
      </c>
      <c r="R2" s="35">
        <v>139</v>
      </c>
      <c r="S2" s="35">
        <v>111</v>
      </c>
      <c r="T2" s="35">
        <v>108</v>
      </c>
      <c r="U2" s="35">
        <v>95</v>
      </c>
      <c r="V2" s="35">
        <v>98</v>
      </c>
      <c r="W2" s="35">
        <v>153</v>
      </c>
      <c r="X2" s="35">
        <v>111</v>
      </c>
      <c r="Y2" s="35">
        <v>127</v>
      </c>
      <c r="Z2" s="35">
        <v>155</v>
      </c>
      <c r="AA2" s="35">
        <v>158</v>
      </c>
      <c r="AB2" s="35">
        <v>100</v>
      </c>
      <c r="AC2" s="35">
        <v>110</v>
      </c>
      <c r="AD2" s="35">
        <v>107</v>
      </c>
      <c r="AE2" s="35">
        <v>143</v>
      </c>
      <c r="AF2" s="35">
        <v>113</v>
      </c>
      <c r="AG2" s="35">
        <v>91</v>
      </c>
      <c r="AH2" s="35">
        <v>129</v>
      </c>
      <c r="AI2" s="35">
        <v>117</v>
      </c>
      <c r="AJ2" s="35">
        <v>114</v>
      </c>
      <c r="AK2" s="35">
        <v>107</v>
      </c>
      <c r="AL2" s="35">
        <v>133</v>
      </c>
      <c r="AM2" s="36">
        <v>123</v>
      </c>
    </row>
    <row r="3" spans="1:58" ht="15" customHeight="1" thickBot="1" x14ac:dyDescent="0.35">
      <c r="B3" s="6" t="s">
        <v>96</v>
      </c>
      <c r="H3" s="74"/>
      <c r="J3" s="78" t="str">
        <f>CONCATENATE(J4,":",J5)</f>
        <v>alpha:A</v>
      </c>
      <c r="K3" s="78" t="str">
        <f t="shared" ref="K3:AM3" si="0">CONCATENATE(K4,":",K5)</f>
        <v>alpha:B</v>
      </c>
      <c r="L3" s="78" t="str">
        <f t="shared" si="0"/>
        <v>alpha:C</v>
      </c>
      <c r="M3" s="78" t="str">
        <f t="shared" si="0"/>
        <v>alpha:D</v>
      </c>
      <c r="N3" s="78" t="str">
        <f t="shared" si="0"/>
        <v>alpha:E</v>
      </c>
      <c r="O3" s="78" t="str">
        <f t="shared" si="0"/>
        <v>alpha:F</v>
      </c>
      <c r="P3" s="78" t="str">
        <f t="shared" si="0"/>
        <v>beta:A</v>
      </c>
      <c r="Q3" s="78" t="str">
        <f t="shared" si="0"/>
        <v>beta:B</v>
      </c>
      <c r="R3" s="78" t="str">
        <f t="shared" si="0"/>
        <v>beta:C</v>
      </c>
      <c r="S3" s="78" t="str">
        <f t="shared" si="0"/>
        <v>beta:D</v>
      </c>
      <c r="T3" s="78" t="str">
        <f t="shared" si="0"/>
        <v>beta:E</v>
      </c>
      <c r="U3" s="78" t="str">
        <f t="shared" si="0"/>
        <v>beta:F</v>
      </c>
      <c r="V3" s="78" t="str">
        <f t="shared" si="0"/>
        <v>gamma:A</v>
      </c>
      <c r="W3" s="78" t="str">
        <f t="shared" si="0"/>
        <v>gamma:B</v>
      </c>
      <c r="X3" s="78" t="str">
        <f t="shared" si="0"/>
        <v>gamma:C</v>
      </c>
      <c r="Y3" s="78" t="str">
        <f t="shared" si="0"/>
        <v>gamma:D</v>
      </c>
      <c r="Z3" s="78" t="str">
        <f t="shared" si="0"/>
        <v>gamma:E</v>
      </c>
      <c r="AA3" s="78" t="str">
        <f t="shared" si="0"/>
        <v>gamma:F</v>
      </c>
      <c r="AB3" s="78" t="str">
        <f t="shared" si="0"/>
        <v>delta:A</v>
      </c>
      <c r="AC3" s="78" t="str">
        <f t="shared" si="0"/>
        <v>delta:B</v>
      </c>
      <c r="AD3" s="78" t="str">
        <f t="shared" si="0"/>
        <v>delta:C</v>
      </c>
      <c r="AE3" s="78" t="str">
        <f t="shared" si="0"/>
        <v>delta:D</v>
      </c>
      <c r="AF3" s="78" t="str">
        <f t="shared" si="0"/>
        <v>delta:E</v>
      </c>
      <c r="AG3" s="78" t="str">
        <f t="shared" si="0"/>
        <v>delta:F</v>
      </c>
      <c r="AH3" s="78" t="str">
        <f t="shared" si="0"/>
        <v>lambda:A</v>
      </c>
      <c r="AI3" s="78" t="str">
        <f t="shared" si="0"/>
        <v>lambda:B</v>
      </c>
      <c r="AJ3" s="78" t="str">
        <f t="shared" si="0"/>
        <v>lambda:C</v>
      </c>
      <c r="AK3" s="78" t="str">
        <f t="shared" si="0"/>
        <v>lambda:D</v>
      </c>
      <c r="AL3" s="78" t="str">
        <f t="shared" si="0"/>
        <v>lambda:E</v>
      </c>
      <c r="AM3" s="78" t="str">
        <f t="shared" si="0"/>
        <v>lambda:F</v>
      </c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 t="e">
        <f t="shared" ref="BD3" si="1">CONCATENATE(#REF!,":",BD1)</f>
        <v>#REF!</v>
      </c>
      <c r="BE3" s="78"/>
      <c r="BF3" s="78"/>
    </row>
    <row r="4" spans="1:58" ht="15" customHeight="1" x14ac:dyDescent="0.3">
      <c r="B4" s="65" t="s">
        <v>50</v>
      </c>
      <c r="C4" s="30">
        <v>109</v>
      </c>
      <c r="H4" s="108" t="s">
        <v>86</v>
      </c>
      <c r="I4" s="37" t="s">
        <v>44</v>
      </c>
      <c r="J4" s="29" t="s">
        <v>0</v>
      </c>
      <c r="K4" s="29" t="s">
        <v>0</v>
      </c>
      <c r="L4" s="29" t="s">
        <v>0</v>
      </c>
      <c r="M4" s="29" t="s">
        <v>0</v>
      </c>
      <c r="N4" s="29" t="s">
        <v>0</v>
      </c>
      <c r="O4" s="29" t="s">
        <v>0</v>
      </c>
      <c r="P4" s="29" t="s">
        <v>1</v>
      </c>
      <c r="Q4" s="29" t="s">
        <v>1</v>
      </c>
      <c r="R4" s="29" t="s">
        <v>1</v>
      </c>
      <c r="S4" s="29" t="s">
        <v>1</v>
      </c>
      <c r="T4" s="29" t="s">
        <v>1</v>
      </c>
      <c r="U4" s="29" t="s">
        <v>1</v>
      </c>
      <c r="V4" s="29" t="s">
        <v>4</v>
      </c>
      <c r="W4" s="29" t="s">
        <v>4</v>
      </c>
      <c r="X4" s="29" t="s">
        <v>4</v>
      </c>
      <c r="Y4" s="29" t="s">
        <v>4</v>
      </c>
      <c r="Z4" s="29" t="s">
        <v>4</v>
      </c>
      <c r="AA4" s="29" t="s">
        <v>4</v>
      </c>
      <c r="AB4" s="29" t="s">
        <v>2</v>
      </c>
      <c r="AC4" s="29" t="s">
        <v>2</v>
      </c>
      <c r="AD4" s="29" t="s">
        <v>2</v>
      </c>
      <c r="AE4" s="29" t="s">
        <v>2</v>
      </c>
      <c r="AF4" s="29" t="s">
        <v>2</v>
      </c>
      <c r="AG4" s="29" t="s">
        <v>2</v>
      </c>
      <c r="AH4" s="29" t="s">
        <v>3</v>
      </c>
      <c r="AI4" s="29" t="s">
        <v>3</v>
      </c>
      <c r="AJ4" s="29" t="s">
        <v>3</v>
      </c>
      <c r="AK4" s="29" t="s">
        <v>3</v>
      </c>
      <c r="AL4" s="29" t="s">
        <v>3</v>
      </c>
      <c r="AM4" s="30" t="s">
        <v>3</v>
      </c>
    </row>
    <row r="5" spans="1:58" x14ac:dyDescent="0.3">
      <c r="B5" s="66" t="s">
        <v>57</v>
      </c>
      <c r="C5" s="33">
        <f>HLOOKUP(B5,$I$1:$AM$2,2,0)</f>
        <v>142</v>
      </c>
      <c r="H5" s="109"/>
      <c r="I5" s="64" t="s">
        <v>45</v>
      </c>
      <c r="J5" s="32" t="s">
        <v>5</v>
      </c>
      <c r="K5" s="32" t="s">
        <v>6</v>
      </c>
      <c r="L5" s="32" t="s">
        <v>7</v>
      </c>
      <c r="M5" s="32" t="s">
        <v>8</v>
      </c>
      <c r="N5" s="32" t="s">
        <v>9</v>
      </c>
      <c r="O5" s="32" t="s">
        <v>10</v>
      </c>
      <c r="P5" s="32" t="s">
        <v>5</v>
      </c>
      <c r="Q5" s="32" t="s">
        <v>6</v>
      </c>
      <c r="R5" s="32" t="s">
        <v>7</v>
      </c>
      <c r="S5" s="32" t="s">
        <v>8</v>
      </c>
      <c r="T5" s="32" t="s">
        <v>9</v>
      </c>
      <c r="U5" s="32" t="s">
        <v>10</v>
      </c>
      <c r="V5" s="32" t="s">
        <v>5</v>
      </c>
      <c r="W5" s="32" t="s">
        <v>6</v>
      </c>
      <c r="X5" s="32" t="s">
        <v>7</v>
      </c>
      <c r="Y5" s="32" t="s">
        <v>8</v>
      </c>
      <c r="Z5" s="32" t="s">
        <v>9</v>
      </c>
      <c r="AA5" s="32" t="s">
        <v>10</v>
      </c>
      <c r="AB5" s="32" t="s">
        <v>5</v>
      </c>
      <c r="AC5" s="32" t="s">
        <v>6</v>
      </c>
      <c r="AD5" s="32" t="s">
        <v>7</v>
      </c>
      <c r="AE5" s="32" t="s">
        <v>8</v>
      </c>
      <c r="AF5" s="32" t="s">
        <v>9</v>
      </c>
      <c r="AG5" s="32" t="s">
        <v>10</v>
      </c>
      <c r="AH5" s="32" t="s">
        <v>5</v>
      </c>
      <c r="AI5" s="32" t="s">
        <v>6</v>
      </c>
      <c r="AJ5" s="32" t="s">
        <v>7</v>
      </c>
      <c r="AK5" s="32" t="s">
        <v>8</v>
      </c>
      <c r="AL5" s="32" t="s">
        <v>9</v>
      </c>
      <c r="AM5" s="33" t="s">
        <v>10</v>
      </c>
    </row>
    <row r="6" spans="1:58" ht="14.5" thickBot="1" x14ac:dyDescent="0.35">
      <c r="B6" s="66" t="s">
        <v>64</v>
      </c>
      <c r="C6" s="33">
        <f>HLOOKUP(B6,$I$1:$AM$2,2,0)</f>
        <v>111</v>
      </c>
      <c r="H6" s="110"/>
      <c r="I6" s="68" t="s">
        <v>17</v>
      </c>
      <c r="J6" s="35">
        <v>109</v>
      </c>
      <c r="K6" s="35">
        <v>97</v>
      </c>
      <c r="L6" s="35">
        <v>135</v>
      </c>
      <c r="M6" s="35">
        <v>104</v>
      </c>
      <c r="N6" s="35">
        <v>108</v>
      </c>
      <c r="O6" s="35">
        <v>102</v>
      </c>
      <c r="P6" s="35">
        <v>94</v>
      </c>
      <c r="Q6" s="35">
        <v>142</v>
      </c>
      <c r="R6" s="35">
        <v>139</v>
      </c>
      <c r="S6" s="35">
        <v>111</v>
      </c>
      <c r="T6" s="35">
        <v>108</v>
      </c>
      <c r="U6" s="35">
        <v>95</v>
      </c>
      <c r="V6" s="35">
        <v>98</v>
      </c>
      <c r="W6" s="35">
        <v>153</v>
      </c>
      <c r="X6" s="35">
        <v>111</v>
      </c>
      <c r="Y6" s="35">
        <v>127</v>
      </c>
      <c r="Z6" s="35">
        <v>155</v>
      </c>
      <c r="AA6" s="35">
        <v>158</v>
      </c>
      <c r="AB6" s="35">
        <v>100</v>
      </c>
      <c r="AC6" s="35">
        <v>110</v>
      </c>
      <c r="AD6" s="35">
        <v>107</v>
      </c>
      <c r="AE6" s="35">
        <v>143</v>
      </c>
      <c r="AF6" s="35">
        <v>113</v>
      </c>
      <c r="AG6" s="35">
        <v>91</v>
      </c>
      <c r="AH6" s="35">
        <v>129</v>
      </c>
      <c r="AI6" s="35">
        <v>117</v>
      </c>
      <c r="AJ6" s="35">
        <v>114</v>
      </c>
      <c r="AK6" s="35">
        <v>107</v>
      </c>
      <c r="AL6" s="35">
        <v>133</v>
      </c>
      <c r="AM6" s="36">
        <v>123</v>
      </c>
    </row>
    <row r="7" spans="1:58" x14ac:dyDescent="0.3">
      <c r="B7" s="66" t="s">
        <v>71</v>
      </c>
      <c r="C7" s="33">
        <f>HLOOKUP(B7,$I$1:$AM$2,2,0)</f>
        <v>143</v>
      </c>
      <c r="J7" s="78" t="str">
        <f>CONCATENATE(J4,":",J5)</f>
        <v>alpha:A</v>
      </c>
      <c r="K7" s="78" t="str">
        <f t="shared" ref="K7:AM7" si="2">CONCATENATE(K4,":",K5)</f>
        <v>alpha:B</v>
      </c>
      <c r="L7" s="78" t="str">
        <f t="shared" si="2"/>
        <v>alpha:C</v>
      </c>
      <c r="M7" s="78" t="str">
        <f t="shared" si="2"/>
        <v>alpha:D</v>
      </c>
      <c r="N7" s="78" t="str">
        <f t="shared" si="2"/>
        <v>alpha:E</v>
      </c>
      <c r="O7" s="78" t="str">
        <f>CONCATENATE(O4,":",O5)</f>
        <v>alpha:F</v>
      </c>
      <c r="P7" s="78" t="str">
        <f t="shared" si="2"/>
        <v>beta:A</v>
      </c>
      <c r="Q7" s="78" t="str">
        <f t="shared" si="2"/>
        <v>beta:B</v>
      </c>
      <c r="R7" s="78" t="str">
        <f t="shared" si="2"/>
        <v>beta:C</v>
      </c>
      <c r="S7" s="78" t="str">
        <f t="shared" si="2"/>
        <v>beta:D</v>
      </c>
      <c r="T7" s="78" t="str">
        <f t="shared" si="2"/>
        <v>beta:E</v>
      </c>
      <c r="U7" s="78" t="str">
        <f t="shared" si="2"/>
        <v>beta:F</v>
      </c>
      <c r="V7" s="78" t="str">
        <f t="shared" si="2"/>
        <v>gamma:A</v>
      </c>
      <c r="W7" s="78" t="str">
        <f t="shared" si="2"/>
        <v>gamma:B</v>
      </c>
      <c r="X7" s="78" t="str">
        <f t="shared" si="2"/>
        <v>gamma:C</v>
      </c>
      <c r="Y7" s="78" t="str">
        <f t="shared" si="2"/>
        <v>gamma:D</v>
      </c>
      <c r="Z7" s="78" t="str">
        <f t="shared" si="2"/>
        <v>gamma:E</v>
      </c>
      <c r="AA7" s="78" t="str">
        <f t="shared" si="2"/>
        <v>gamma:F</v>
      </c>
      <c r="AB7" s="78" t="str">
        <f t="shared" si="2"/>
        <v>delta:A</v>
      </c>
      <c r="AC7" s="78" t="str">
        <f t="shared" si="2"/>
        <v>delta:B</v>
      </c>
      <c r="AD7" s="78" t="str">
        <f t="shared" si="2"/>
        <v>delta:C</v>
      </c>
      <c r="AE7" s="78" t="str">
        <f t="shared" si="2"/>
        <v>delta:D</v>
      </c>
      <c r="AF7" s="78" t="str">
        <f t="shared" si="2"/>
        <v>delta:E</v>
      </c>
      <c r="AG7" s="78" t="str">
        <f t="shared" si="2"/>
        <v>delta:F</v>
      </c>
      <c r="AH7" s="78" t="str">
        <f t="shared" si="2"/>
        <v>lambda:A</v>
      </c>
      <c r="AI7" s="78" t="str">
        <f t="shared" si="2"/>
        <v>lambda:B</v>
      </c>
      <c r="AJ7" s="78" t="str">
        <f t="shared" si="2"/>
        <v>lambda:C</v>
      </c>
      <c r="AK7" s="78" t="str">
        <f t="shared" si="2"/>
        <v>lambda:D</v>
      </c>
      <c r="AL7" s="78" t="str">
        <f t="shared" si="2"/>
        <v>lambda:E</v>
      </c>
      <c r="AM7" s="78" t="str">
        <f t="shared" si="2"/>
        <v>lambda:F</v>
      </c>
    </row>
    <row r="8" spans="1:58" x14ac:dyDescent="0.3">
      <c r="A8" s="69"/>
      <c r="B8" s="66" t="s">
        <v>78</v>
      </c>
      <c r="C8" s="33">
        <f>HLOOKUP(B8,$I$1:$AM$2,2,0)</f>
        <v>133</v>
      </c>
      <c r="I8" s="73"/>
      <c r="J8" s="88"/>
      <c r="K8" s="88"/>
    </row>
    <row r="9" spans="1:58" ht="14.5" thickBot="1" x14ac:dyDescent="0.35">
      <c r="A9" s="69"/>
      <c r="B9" s="67" t="s">
        <v>79</v>
      </c>
      <c r="C9" s="33">
        <f>HLOOKUP(B9,$I$1:$AM$2,2,0)</f>
        <v>123</v>
      </c>
    </row>
    <row r="10" spans="1:58" ht="14" customHeight="1" x14ac:dyDescent="0.3">
      <c r="A10" s="69"/>
      <c r="B10" s="71"/>
      <c r="I10" s="73"/>
    </row>
    <row r="11" spans="1:58" x14ac:dyDescent="0.3">
      <c r="A11" s="69"/>
      <c r="B11" s="52"/>
      <c r="I11" s="73"/>
    </row>
    <row r="12" spans="1:58" ht="14.5" thickBot="1" x14ac:dyDescent="0.35">
      <c r="A12" s="69"/>
      <c r="B12" s="63" t="s">
        <v>97</v>
      </c>
      <c r="C12" s="32"/>
      <c r="D12" s="32"/>
      <c r="I12" s="73"/>
    </row>
    <row r="13" spans="1:58" x14ac:dyDescent="0.3">
      <c r="A13" s="69"/>
      <c r="B13" s="55" t="s">
        <v>0</v>
      </c>
      <c r="C13" s="29" t="s">
        <v>10</v>
      </c>
      <c r="D13" s="30">
        <v>102</v>
      </c>
      <c r="I13" s="73"/>
    </row>
    <row r="14" spans="1:58" x14ac:dyDescent="0.3">
      <c r="A14" s="70"/>
      <c r="B14" s="11" t="s">
        <v>1</v>
      </c>
      <c r="C14" s="32" t="s">
        <v>9</v>
      </c>
      <c r="D14" s="33">
        <f>HLOOKUP(CONCATENATE(B14,":",C14),$I$1:$AM$2,2,0)</f>
        <v>108</v>
      </c>
      <c r="I14" s="73"/>
    </row>
    <row r="15" spans="1:58" x14ac:dyDescent="0.3">
      <c r="A15" s="70"/>
      <c r="B15" s="11" t="s">
        <v>4</v>
      </c>
      <c r="C15" s="32" t="s">
        <v>8</v>
      </c>
      <c r="D15" s="33">
        <f t="shared" ref="D15:D18" si="3">HLOOKUP(CONCATENATE(B15,":",C15),$I$1:$AM$2,2,0)</f>
        <v>127</v>
      </c>
      <c r="I15" s="73"/>
    </row>
    <row r="16" spans="1:58" x14ac:dyDescent="0.3">
      <c r="A16" s="70"/>
      <c r="B16" s="11" t="s">
        <v>2</v>
      </c>
      <c r="C16" s="32" t="s">
        <v>7</v>
      </c>
      <c r="D16" s="33">
        <f t="shared" si="3"/>
        <v>107</v>
      </c>
      <c r="I16" s="73"/>
    </row>
    <row r="17" spans="1:9" x14ac:dyDescent="0.3">
      <c r="A17" s="70"/>
      <c r="B17" s="11" t="s">
        <v>3</v>
      </c>
      <c r="C17" s="32" t="s">
        <v>6</v>
      </c>
      <c r="D17" s="33">
        <f t="shared" si="3"/>
        <v>117</v>
      </c>
      <c r="I17" s="52"/>
    </row>
    <row r="18" spans="1:9" ht="14.5" thickBot="1" x14ac:dyDescent="0.35">
      <c r="A18" s="70"/>
      <c r="B18" s="25" t="s">
        <v>3</v>
      </c>
      <c r="C18" s="35" t="s">
        <v>5</v>
      </c>
      <c r="D18" s="33">
        <f t="shared" si="3"/>
        <v>129</v>
      </c>
    </row>
    <row r="19" spans="1:9" x14ac:dyDescent="0.3">
      <c r="A19" s="70"/>
      <c r="B19" s="52"/>
      <c r="I19" s="75"/>
    </row>
    <row r="20" spans="1:9" x14ac:dyDescent="0.3">
      <c r="A20" s="70"/>
      <c r="I20" s="75"/>
    </row>
    <row r="21" spans="1:9" ht="14.5" customHeight="1" thickBot="1" x14ac:dyDescent="0.35">
      <c r="A21" s="70"/>
      <c r="B21" s="71" t="s">
        <v>98</v>
      </c>
      <c r="I21" s="75"/>
    </row>
    <row r="22" spans="1:9" x14ac:dyDescent="0.3">
      <c r="A22" s="70"/>
      <c r="B22" s="55" t="s">
        <v>0</v>
      </c>
      <c r="C22" s="29" t="s">
        <v>10</v>
      </c>
      <c r="D22" s="30">
        <v>102</v>
      </c>
      <c r="I22" s="75"/>
    </row>
    <row r="23" spans="1:9" ht="14.5" thickBot="1" x14ac:dyDescent="0.35">
      <c r="A23" s="70"/>
      <c r="B23" s="11" t="s">
        <v>1</v>
      </c>
      <c r="C23" s="32" t="s">
        <v>9</v>
      </c>
      <c r="D23" s="33">
        <f>HLOOKUP(CONCATENATE(B23,":",C23),$J$3:$AM$6,4,0)</f>
        <v>108</v>
      </c>
      <c r="I23" s="75"/>
    </row>
    <row r="24" spans="1:9" x14ac:dyDescent="0.3">
      <c r="A24" s="70"/>
      <c r="B24" s="11" t="s">
        <v>4</v>
      </c>
      <c r="C24" s="32" t="s">
        <v>8</v>
      </c>
      <c r="D24" s="30">
        <v>103</v>
      </c>
      <c r="I24" s="75"/>
    </row>
    <row r="25" spans="1:9" ht="14.5" thickBot="1" x14ac:dyDescent="0.35">
      <c r="A25" s="70"/>
      <c r="B25" s="11" t="s">
        <v>2</v>
      </c>
      <c r="C25" s="32" t="s">
        <v>7</v>
      </c>
      <c r="D25" s="33">
        <f t="shared" ref="D25" si="4">HLOOKUP(CONCATENATE(B25,":",C25),$J$3:$AM$6,4,0)</f>
        <v>107</v>
      </c>
      <c r="I25" s="52"/>
    </row>
    <row r="26" spans="1:9" x14ac:dyDescent="0.3">
      <c r="A26" s="70"/>
      <c r="B26" s="11" t="s">
        <v>3</v>
      </c>
      <c r="C26" s="32" t="s">
        <v>6</v>
      </c>
      <c r="D26" s="30">
        <v>104</v>
      </c>
      <c r="I26" s="52"/>
    </row>
    <row r="27" spans="1:9" ht="14.5" thickBot="1" x14ac:dyDescent="0.35">
      <c r="A27" s="70"/>
      <c r="B27" s="25" t="s">
        <v>3</v>
      </c>
      <c r="C27" s="35" t="s">
        <v>5</v>
      </c>
      <c r="D27" s="33">
        <f t="shared" ref="D27" si="5">HLOOKUP(CONCATENATE(B27,":",C27),$J$3:$AM$6,4,0)</f>
        <v>129</v>
      </c>
      <c r="I27" s="76"/>
    </row>
    <row r="28" spans="1:9" x14ac:dyDescent="0.3">
      <c r="A28" s="70"/>
      <c r="B28" s="62"/>
      <c r="I28" s="75"/>
    </row>
    <row r="29" spans="1:9" x14ac:dyDescent="0.3">
      <c r="A29" s="70"/>
      <c r="B29" s="62"/>
      <c r="I29" s="75"/>
    </row>
    <row r="30" spans="1:9" x14ac:dyDescent="0.3">
      <c r="A30" s="70"/>
      <c r="B30" s="62"/>
      <c r="I30" s="75"/>
    </row>
    <row r="31" spans="1:9" x14ac:dyDescent="0.3">
      <c r="A31" s="62"/>
      <c r="B31" s="62"/>
      <c r="I31" s="75"/>
    </row>
    <row r="32" spans="1:9" x14ac:dyDescent="0.3">
      <c r="B32" s="62"/>
      <c r="I32" s="75"/>
    </row>
    <row r="33" spans="2:9" x14ac:dyDescent="0.3">
      <c r="B33" s="62"/>
      <c r="I33" s="75"/>
    </row>
  </sheetData>
  <mergeCells count="2">
    <mergeCell ref="H1:H2"/>
    <mergeCell ref="H4:H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5" sqref="C5"/>
    </sheetView>
  </sheetViews>
  <sheetFormatPr defaultColWidth="8.90625" defaultRowHeight="14" x14ac:dyDescent="0.3"/>
  <cols>
    <col min="1" max="1" width="8.90625" style="4"/>
    <col min="2" max="2" width="27.1796875" style="3" customWidth="1"/>
    <col min="3" max="3" width="13" style="4" bestFit="1" customWidth="1"/>
    <col min="4" max="4" width="8.90625" style="3" customWidth="1"/>
    <col min="5" max="16384" width="8.90625" style="3"/>
  </cols>
  <sheetData>
    <row r="1" spans="1:3" x14ac:dyDescent="0.3">
      <c r="A1" s="1"/>
      <c r="B1" s="2" t="s">
        <v>43</v>
      </c>
    </row>
    <row r="2" spans="1:3" ht="14.5" thickBot="1" x14ac:dyDescent="0.35"/>
    <row r="3" spans="1:3" s="79" customFormat="1" ht="18.649999999999999" customHeight="1" thickBot="1" x14ac:dyDescent="0.4">
      <c r="B3" s="80" t="s">
        <v>16</v>
      </c>
      <c r="C3" s="89" t="s">
        <v>34</v>
      </c>
    </row>
    <row r="4" spans="1:3" s="79" customFormat="1" ht="18.649999999999999" customHeight="1" x14ac:dyDescent="0.35">
      <c r="B4" s="81" t="s">
        <v>12</v>
      </c>
      <c r="C4" s="90" t="s">
        <v>42</v>
      </c>
    </row>
    <row r="5" spans="1:3" s="79" customFormat="1" ht="18.649999999999999" customHeight="1" x14ac:dyDescent="0.35">
      <c r="B5" s="81" t="s">
        <v>13</v>
      </c>
      <c r="C5" s="90" t="str">
        <f>LEFT(B5,FIND("@",B5,1)-1)</f>
        <v>name212</v>
      </c>
    </row>
    <row r="6" spans="1:3" s="79" customFormat="1" ht="18.649999999999999" customHeight="1" x14ac:dyDescent="0.35">
      <c r="B6" s="81" t="s">
        <v>14</v>
      </c>
      <c r="C6" s="90" t="str">
        <f>LEFT(B6,FIND("@",B6,1)-1)</f>
        <v>name32123</v>
      </c>
    </row>
    <row r="7" spans="1:3" s="79" customFormat="1" ht="18.649999999999999" customHeight="1" x14ac:dyDescent="0.35">
      <c r="B7" s="81" t="s">
        <v>11</v>
      </c>
      <c r="C7" s="90" t="str">
        <f>LEFT(B7,FIND("@",B7,1)-1)</f>
        <v>name4</v>
      </c>
    </row>
    <row r="8" spans="1:3" s="79" customFormat="1" ht="18.649999999999999" customHeight="1" thickBot="1" x14ac:dyDescent="0.4">
      <c r="B8" s="82" t="s">
        <v>15</v>
      </c>
      <c r="C8" s="91" t="str">
        <f>LEFT(B8,FIND("@",B8,1)-1)</f>
        <v>name56666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6"/>
  <sheetViews>
    <sheetView zoomScaleNormal="100" workbookViewId="0">
      <selection activeCell="F7" sqref="F7"/>
    </sheetView>
  </sheetViews>
  <sheetFormatPr defaultColWidth="8.90625" defaultRowHeight="14" x14ac:dyDescent="0.3"/>
  <cols>
    <col min="1" max="1" width="8.90625" style="7"/>
    <col min="2" max="10" width="8.90625" style="7" customWidth="1"/>
    <col min="11" max="13" width="8.90625" style="12" customWidth="1"/>
    <col min="14" max="16384" width="8.90625" style="7"/>
  </cols>
  <sheetData>
    <row r="1" spans="2:13" x14ac:dyDescent="0.3">
      <c r="B1" s="6" t="s">
        <v>99</v>
      </c>
      <c r="K1" s="8" t="s">
        <v>18</v>
      </c>
      <c r="L1" s="9" t="s">
        <v>19</v>
      </c>
      <c r="M1" s="10" t="s">
        <v>17</v>
      </c>
    </row>
    <row r="2" spans="2:13" ht="14.5" thickBot="1" x14ac:dyDescent="0.35">
      <c r="K2" s="11" t="s">
        <v>0</v>
      </c>
      <c r="L2" s="12" t="s">
        <v>5</v>
      </c>
      <c r="M2" s="13">
        <v>115</v>
      </c>
    </row>
    <row r="3" spans="2:13" ht="14.5" thickBot="1" x14ac:dyDescent="0.35">
      <c r="B3" s="14"/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6" t="s">
        <v>10</v>
      </c>
      <c r="K3" s="11" t="s">
        <v>0</v>
      </c>
      <c r="L3" s="12" t="s">
        <v>6</v>
      </c>
      <c r="M3" s="13">
        <v>54</v>
      </c>
    </row>
    <row r="4" spans="2:13" x14ac:dyDescent="0.3">
      <c r="B4" s="17" t="s">
        <v>0</v>
      </c>
      <c r="C4" s="18">
        <v>115</v>
      </c>
      <c r="D4" s="18">
        <v>54</v>
      </c>
      <c r="E4" s="18">
        <v>56</v>
      </c>
      <c r="F4" s="18">
        <v>132</v>
      </c>
      <c r="G4" s="18">
        <v>29</v>
      </c>
      <c r="H4" s="19">
        <v>108</v>
      </c>
      <c r="K4" s="11" t="s">
        <v>0</v>
      </c>
      <c r="L4" s="12" t="s">
        <v>7</v>
      </c>
      <c r="M4" s="13">
        <v>56</v>
      </c>
    </row>
    <row r="5" spans="2:13" x14ac:dyDescent="0.3">
      <c r="B5" s="20" t="s">
        <v>1</v>
      </c>
      <c r="C5" s="18" cm="1">
        <f t="array" ref="C5:H5">TRANSPOSE(M8:M13)</f>
        <v>22</v>
      </c>
      <c r="D5" s="18">
        <v>182</v>
      </c>
      <c r="E5" s="18">
        <v>18</v>
      </c>
      <c r="F5" s="18">
        <v>82</v>
      </c>
      <c r="G5" s="18">
        <v>147</v>
      </c>
      <c r="H5" s="18">
        <v>122</v>
      </c>
      <c r="K5" s="11" t="s">
        <v>0</v>
      </c>
      <c r="L5" s="12" t="s">
        <v>8</v>
      </c>
      <c r="M5" s="13">
        <v>132</v>
      </c>
    </row>
    <row r="6" spans="2:13" x14ac:dyDescent="0.3">
      <c r="B6" s="17" t="s">
        <v>4</v>
      </c>
      <c r="C6" s="18" cm="1">
        <f t="array" ref="C6:H6">TRANSPOSE(M14:M19)</f>
        <v>30</v>
      </c>
      <c r="D6" s="18">
        <v>98</v>
      </c>
      <c r="E6" s="18">
        <v>139</v>
      </c>
      <c r="F6" s="18">
        <v>97</v>
      </c>
      <c r="G6" s="18">
        <v>176</v>
      </c>
      <c r="H6" s="18">
        <v>94</v>
      </c>
      <c r="K6" s="11" t="s">
        <v>0</v>
      </c>
      <c r="L6" s="12" t="s">
        <v>9</v>
      </c>
      <c r="M6" s="13">
        <v>29</v>
      </c>
    </row>
    <row r="7" spans="2:13" x14ac:dyDescent="0.3">
      <c r="B7" s="17" t="s">
        <v>2</v>
      </c>
      <c r="C7" s="18" cm="1">
        <f t="array" ref="C7:H7">TRANSPOSE(M20:M25)</f>
        <v>104</v>
      </c>
      <c r="D7" s="18">
        <v>199</v>
      </c>
      <c r="E7" s="18">
        <v>181</v>
      </c>
      <c r="F7" s="18">
        <v>8</v>
      </c>
      <c r="G7" s="18">
        <v>115</v>
      </c>
      <c r="H7" s="18">
        <v>185</v>
      </c>
      <c r="K7" s="11" t="s">
        <v>0</v>
      </c>
      <c r="L7" s="12" t="s">
        <v>10</v>
      </c>
      <c r="M7" s="13">
        <v>108</v>
      </c>
    </row>
    <row r="8" spans="2:13" ht="14.5" thickBot="1" x14ac:dyDescent="0.35">
      <c r="B8" s="21" t="s">
        <v>3</v>
      </c>
      <c r="C8" s="22" cm="1">
        <f t="array" ref="C8:H8">TRANSPOSE(M26:M31)</f>
        <v>170</v>
      </c>
      <c r="D8" s="22">
        <v>147</v>
      </c>
      <c r="E8" s="22">
        <v>165</v>
      </c>
      <c r="F8" s="22">
        <v>111</v>
      </c>
      <c r="G8" s="22">
        <v>90</v>
      </c>
      <c r="H8" s="22">
        <v>32</v>
      </c>
      <c r="K8" s="23" t="s">
        <v>1</v>
      </c>
      <c r="L8" s="12" t="s">
        <v>5</v>
      </c>
      <c r="M8" s="13">
        <v>22</v>
      </c>
    </row>
    <row r="9" spans="2:13" x14ac:dyDescent="0.3">
      <c r="B9" s="24"/>
      <c r="K9" s="23" t="s">
        <v>1</v>
      </c>
      <c r="L9" s="12" t="s">
        <v>6</v>
      </c>
      <c r="M9" s="13">
        <v>182</v>
      </c>
    </row>
    <row r="10" spans="2:13" ht="14.5" x14ac:dyDescent="0.3">
      <c r="B10" s="56"/>
      <c r="K10" s="23" t="s">
        <v>1</v>
      </c>
      <c r="L10" s="12" t="s">
        <v>7</v>
      </c>
      <c r="M10" s="13">
        <v>18</v>
      </c>
    </row>
    <row r="11" spans="2:13" x14ac:dyDescent="0.3">
      <c r="B11" s="24"/>
      <c r="K11" s="23" t="s">
        <v>1</v>
      </c>
      <c r="L11" s="12" t="s">
        <v>8</v>
      </c>
      <c r="M11" s="13">
        <v>82</v>
      </c>
    </row>
    <row r="12" spans="2:13" x14ac:dyDescent="0.3">
      <c r="B12" s="24"/>
      <c r="K12" s="23" t="s">
        <v>1</v>
      </c>
      <c r="L12" s="12" t="s">
        <v>9</v>
      </c>
      <c r="M12" s="13">
        <v>147</v>
      </c>
    </row>
    <row r="13" spans="2:13" x14ac:dyDescent="0.3">
      <c r="B13" s="24"/>
      <c r="K13" s="23" t="s">
        <v>1</v>
      </c>
      <c r="L13" s="12" t="s">
        <v>10</v>
      </c>
      <c r="M13" s="13">
        <v>122</v>
      </c>
    </row>
    <row r="14" spans="2:13" x14ac:dyDescent="0.3">
      <c r="B14" s="24"/>
      <c r="K14" s="11" t="s">
        <v>4</v>
      </c>
      <c r="L14" s="12" t="s">
        <v>5</v>
      </c>
      <c r="M14" s="13">
        <v>30</v>
      </c>
    </row>
    <row r="15" spans="2:13" x14ac:dyDescent="0.3">
      <c r="B15" s="24"/>
      <c r="K15" s="11" t="s">
        <v>4</v>
      </c>
      <c r="L15" s="12" t="s">
        <v>6</v>
      </c>
      <c r="M15" s="13">
        <v>98</v>
      </c>
    </row>
    <row r="16" spans="2:13" x14ac:dyDescent="0.3">
      <c r="B16" s="24"/>
      <c r="K16" s="11" t="s">
        <v>4</v>
      </c>
      <c r="L16" s="12" t="s">
        <v>7</v>
      </c>
      <c r="M16" s="13">
        <v>139</v>
      </c>
    </row>
    <row r="17" spans="2:13" x14ac:dyDescent="0.3">
      <c r="B17" s="24"/>
      <c r="K17" s="11" t="s">
        <v>4</v>
      </c>
      <c r="L17" s="12" t="s">
        <v>8</v>
      </c>
      <c r="M17" s="13">
        <v>97</v>
      </c>
    </row>
    <row r="18" spans="2:13" x14ac:dyDescent="0.3">
      <c r="B18" s="24"/>
      <c r="K18" s="11" t="s">
        <v>4</v>
      </c>
      <c r="L18" s="12" t="s">
        <v>9</v>
      </c>
      <c r="M18" s="13">
        <v>176</v>
      </c>
    </row>
    <row r="19" spans="2:13" x14ac:dyDescent="0.3">
      <c r="B19" s="24"/>
      <c r="K19" s="11" t="s">
        <v>4</v>
      </c>
      <c r="L19" s="12" t="s">
        <v>10</v>
      </c>
      <c r="M19" s="13">
        <v>94</v>
      </c>
    </row>
    <row r="20" spans="2:13" x14ac:dyDescent="0.3">
      <c r="B20" s="24"/>
      <c r="K20" s="11" t="s">
        <v>2</v>
      </c>
      <c r="L20" s="12" t="s">
        <v>5</v>
      </c>
      <c r="M20" s="13">
        <v>104</v>
      </c>
    </row>
    <row r="21" spans="2:13" x14ac:dyDescent="0.3">
      <c r="B21" s="24"/>
      <c r="K21" s="11" t="s">
        <v>2</v>
      </c>
      <c r="L21" s="12" t="s">
        <v>6</v>
      </c>
      <c r="M21" s="13">
        <v>199</v>
      </c>
    </row>
    <row r="22" spans="2:13" x14ac:dyDescent="0.3">
      <c r="B22" s="24"/>
      <c r="K22" s="11" t="s">
        <v>2</v>
      </c>
      <c r="L22" s="12" t="s">
        <v>7</v>
      </c>
      <c r="M22" s="13">
        <v>181</v>
      </c>
    </row>
    <row r="23" spans="2:13" x14ac:dyDescent="0.3">
      <c r="B23" s="24"/>
      <c r="K23" s="11" t="s">
        <v>2</v>
      </c>
      <c r="L23" s="12" t="s">
        <v>8</v>
      </c>
      <c r="M23" s="13">
        <v>8</v>
      </c>
    </row>
    <row r="24" spans="2:13" x14ac:dyDescent="0.3">
      <c r="B24" s="24"/>
      <c r="K24" s="11" t="s">
        <v>2</v>
      </c>
      <c r="L24" s="12" t="s">
        <v>9</v>
      </c>
      <c r="M24" s="13">
        <v>115</v>
      </c>
    </row>
    <row r="25" spans="2:13" x14ac:dyDescent="0.3">
      <c r="B25" s="24"/>
      <c r="K25" s="11" t="s">
        <v>2</v>
      </c>
      <c r="L25" s="12" t="s">
        <v>10</v>
      </c>
      <c r="M25" s="13">
        <v>185</v>
      </c>
    </row>
    <row r="26" spans="2:13" x14ac:dyDescent="0.3">
      <c r="B26" s="24"/>
      <c r="K26" s="11" t="s">
        <v>3</v>
      </c>
      <c r="L26" s="12" t="s">
        <v>5</v>
      </c>
      <c r="M26" s="13">
        <v>170</v>
      </c>
    </row>
    <row r="27" spans="2:13" x14ac:dyDescent="0.3">
      <c r="B27" s="24"/>
      <c r="K27" s="11" t="s">
        <v>3</v>
      </c>
      <c r="L27" s="12" t="s">
        <v>6</v>
      </c>
      <c r="M27" s="13">
        <v>147</v>
      </c>
    </row>
    <row r="28" spans="2:13" x14ac:dyDescent="0.3">
      <c r="B28" s="24"/>
      <c r="K28" s="11" t="s">
        <v>3</v>
      </c>
      <c r="L28" s="12" t="s">
        <v>7</v>
      </c>
      <c r="M28" s="13">
        <v>165</v>
      </c>
    </row>
    <row r="29" spans="2:13" x14ac:dyDescent="0.3">
      <c r="B29" s="24"/>
      <c r="K29" s="11" t="s">
        <v>3</v>
      </c>
      <c r="L29" s="12" t="s">
        <v>8</v>
      </c>
      <c r="M29" s="13">
        <v>111</v>
      </c>
    </row>
    <row r="30" spans="2:13" x14ac:dyDescent="0.3">
      <c r="B30" s="24"/>
      <c r="K30" s="11" t="s">
        <v>3</v>
      </c>
      <c r="L30" s="12" t="s">
        <v>9</v>
      </c>
      <c r="M30" s="13">
        <v>90</v>
      </c>
    </row>
    <row r="31" spans="2:13" ht="14.5" thickBot="1" x14ac:dyDescent="0.35">
      <c r="B31" s="24"/>
      <c r="K31" s="25" t="s">
        <v>3</v>
      </c>
      <c r="L31" s="26" t="s">
        <v>10</v>
      </c>
      <c r="M31" s="27">
        <v>32</v>
      </c>
    </row>
    <row r="32" spans="2:13" x14ac:dyDescent="0.3">
      <c r="B32" s="24"/>
    </row>
    <row r="33" spans="2:2" x14ac:dyDescent="0.3">
      <c r="B33" s="24"/>
    </row>
    <row r="34" spans="2:2" x14ac:dyDescent="0.3">
      <c r="B34" s="24"/>
    </row>
    <row r="35" spans="2:2" x14ac:dyDescent="0.3">
      <c r="B35" s="24"/>
    </row>
    <row r="36" spans="2:2" x14ac:dyDescent="0.3">
      <c r="B36" s="2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1"/>
  <sheetViews>
    <sheetView workbookViewId="0">
      <selection activeCell="E17" sqref="E17"/>
    </sheetView>
  </sheetViews>
  <sheetFormatPr defaultColWidth="8.90625" defaultRowHeight="14" x14ac:dyDescent="0.3"/>
  <cols>
    <col min="1" max="9" width="8.90625" style="7"/>
    <col min="10" max="10" width="8.90625" style="7" customWidth="1"/>
    <col min="11" max="11" width="4" style="7" customWidth="1"/>
    <col min="12" max="14" width="8.90625" style="52"/>
    <col min="15" max="16384" width="8.90625" style="7"/>
  </cols>
  <sheetData>
    <row r="1" spans="1:14" x14ac:dyDescent="0.3">
      <c r="A1" s="6"/>
      <c r="B1" s="111" t="s">
        <v>46</v>
      </c>
      <c r="C1" s="111"/>
      <c r="D1" s="111"/>
      <c r="E1" s="111"/>
      <c r="F1" s="111"/>
      <c r="G1" s="111"/>
      <c r="H1" s="111"/>
      <c r="I1" s="111"/>
      <c r="J1" s="111"/>
      <c r="K1" s="60"/>
      <c r="L1" s="8" t="s">
        <v>18</v>
      </c>
      <c r="M1" s="9" t="s">
        <v>19</v>
      </c>
      <c r="N1" s="10" t="s">
        <v>17</v>
      </c>
    </row>
    <row r="2" spans="1:14" x14ac:dyDescent="0.3">
      <c r="B2" s="111"/>
      <c r="C2" s="111"/>
      <c r="D2" s="111"/>
      <c r="E2" s="111"/>
      <c r="F2" s="111"/>
      <c r="G2" s="111"/>
      <c r="H2" s="111"/>
      <c r="I2" s="111"/>
      <c r="J2" s="111"/>
      <c r="K2" s="60"/>
      <c r="L2" s="11" t="s">
        <v>0</v>
      </c>
      <c r="M2" s="12" t="s">
        <v>6</v>
      </c>
      <c r="N2" s="13">
        <v>86</v>
      </c>
    </row>
    <row r="3" spans="1:14" ht="14.5" thickBot="1" x14ac:dyDescent="0.35">
      <c r="L3" s="11" t="s">
        <v>0</v>
      </c>
      <c r="M3" s="12" t="s">
        <v>9</v>
      </c>
      <c r="N3" s="13">
        <v>70</v>
      </c>
    </row>
    <row r="4" spans="1:14" ht="14.5" thickBot="1" x14ac:dyDescent="0.35">
      <c r="B4" s="14"/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6" t="s">
        <v>10</v>
      </c>
      <c r="L4" s="11" t="s">
        <v>0</v>
      </c>
      <c r="M4" s="12" t="s">
        <v>5</v>
      </c>
      <c r="N4" s="13">
        <v>58</v>
      </c>
    </row>
    <row r="5" spans="1:14" x14ac:dyDescent="0.3">
      <c r="B5" s="17" t="s">
        <v>0</v>
      </c>
      <c r="C5" s="28">
        <v>152</v>
      </c>
      <c r="D5" s="29">
        <v>157</v>
      </c>
      <c r="E5" s="29">
        <v>133</v>
      </c>
      <c r="F5" s="29">
        <v>99</v>
      </c>
      <c r="G5" s="29">
        <v>149</v>
      </c>
      <c r="H5" s="30">
        <v>72</v>
      </c>
      <c r="L5" s="11" t="s">
        <v>0</v>
      </c>
      <c r="M5" s="12" t="s">
        <v>5</v>
      </c>
      <c r="N5" s="13">
        <v>55</v>
      </c>
    </row>
    <row r="6" spans="1:14" x14ac:dyDescent="0.3">
      <c r="B6" s="20" t="s">
        <v>1</v>
      </c>
      <c r="C6" s="31">
        <f>SUMIFS($N:$N,$L:$L,$B$6,$M:$M,C4)</f>
        <v>150</v>
      </c>
      <c r="D6" s="31">
        <f t="shared" ref="D6:H6" si="0">SUMIFS($N:$N,$L:$L,$B$6,$M:$M,D4)</f>
        <v>141</v>
      </c>
      <c r="E6" s="31">
        <f t="shared" si="0"/>
        <v>132</v>
      </c>
      <c r="F6" s="31">
        <f t="shared" si="0"/>
        <v>100</v>
      </c>
      <c r="G6" s="31">
        <f t="shared" si="0"/>
        <v>124</v>
      </c>
      <c r="H6" s="96">
        <f t="shared" si="0"/>
        <v>140</v>
      </c>
      <c r="L6" s="11" t="s">
        <v>0</v>
      </c>
      <c r="M6" s="12" t="s">
        <v>7</v>
      </c>
      <c r="N6" s="13">
        <v>50</v>
      </c>
    </row>
    <row r="7" spans="1:14" x14ac:dyDescent="0.3">
      <c r="B7" s="17" t="s">
        <v>4</v>
      </c>
      <c r="C7" s="31">
        <f>SUMIFS($N:$N,$L:$L,$L$56,$M:$M,C4)</f>
        <v>104</v>
      </c>
      <c r="D7" s="31">
        <f t="shared" ref="D7:H7" si="1">SUMIFS($N:$N,$L:$L,$L$56,$M:$M,D4)</f>
        <v>182</v>
      </c>
      <c r="E7" s="31">
        <f t="shared" si="1"/>
        <v>168</v>
      </c>
      <c r="F7" s="31">
        <f t="shared" si="1"/>
        <v>144</v>
      </c>
      <c r="G7" s="31">
        <f t="shared" si="1"/>
        <v>157</v>
      </c>
      <c r="H7" s="96">
        <f t="shared" si="1"/>
        <v>86</v>
      </c>
      <c r="L7" s="11" t="s">
        <v>0</v>
      </c>
      <c r="M7" s="12" t="s">
        <v>7</v>
      </c>
      <c r="N7" s="13">
        <v>42</v>
      </c>
    </row>
    <row r="8" spans="1:14" x14ac:dyDescent="0.3">
      <c r="B8" s="17" t="s">
        <v>2</v>
      </c>
      <c r="C8" s="31">
        <f>SUMIFS($N:$N,$L:$L,$L$38,$M:$M,C4)</f>
        <v>84</v>
      </c>
      <c r="D8" s="31">
        <f t="shared" ref="D8:H8" si="2">SUMIFS($N:$N,$L:$L,$L$38,$M:$M,D4)</f>
        <v>133</v>
      </c>
      <c r="E8" s="31">
        <f t="shared" si="2"/>
        <v>98</v>
      </c>
      <c r="F8" s="31">
        <f t="shared" si="2"/>
        <v>98</v>
      </c>
      <c r="G8" s="31">
        <f t="shared" si="2"/>
        <v>117</v>
      </c>
      <c r="H8" s="96">
        <f t="shared" si="2"/>
        <v>120</v>
      </c>
      <c r="L8" s="11" t="s">
        <v>0</v>
      </c>
      <c r="M8" s="12" t="s">
        <v>9</v>
      </c>
      <c r="N8" s="13">
        <v>42</v>
      </c>
    </row>
    <row r="9" spans="1:14" ht="14.5" thickBot="1" x14ac:dyDescent="0.35">
      <c r="B9" s="21" t="s">
        <v>3</v>
      </c>
      <c r="C9" s="34">
        <f>SUMIFS($N:$N,$L:$L,$L$86,$M:$M,C4)</f>
        <v>117</v>
      </c>
      <c r="D9" s="34">
        <f t="shared" ref="D9:H9" si="3">SUMIFS($N:$N,$L:$L,$L$86,$M:$M,D4)</f>
        <v>122</v>
      </c>
      <c r="E9" s="34">
        <f t="shared" si="3"/>
        <v>101</v>
      </c>
      <c r="F9" s="34">
        <f t="shared" si="3"/>
        <v>141</v>
      </c>
      <c r="G9" s="34">
        <f t="shared" si="3"/>
        <v>122</v>
      </c>
      <c r="H9" s="97">
        <f t="shared" si="3"/>
        <v>79</v>
      </c>
      <c r="L9" s="11" t="s">
        <v>0</v>
      </c>
      <c r="M9" s="12" t="s">
        <v>7</v>
      </c>
      <c r="N9" s="13">
        <v>41</v>
      </c>
    </row>
    <row r="10" spans="1:14" x14ac:dyDescent="0.3">
      <c r="A10" s="24"/>
      <c r="L10" s="11" t="s">
        <v>0</v>
      </c>
      <c r="M10" s="12" t="s">
        <v>5</v>
      </c>
      <c r="N10" s="13">
        <v>39</v>
      </c>
    </row>
    <row r="11" spans="1:14" x14ac:dyDescent="0.3">
      <c r="A11" s="24"/>
      <c r="B11" s="111" t="s">
        <v>47</v>
      </c>
      <c r="C11" s="111"/>
      <c r="D11" s="111"/>
      <c r="E11" s="111"/>
      <c r="F11" s="111"/>
      <c r="G11" s="111"/>
      <c r="H11" s="111"/>
      <c r="I11" s="111"/>
      <c r="J11" s="111"/>
      <c r="K11" s="60"/>
      <c r="L11" s="11" t="s">
        <v>0</v>
      </c>
      <c r="M11" s="12" t="s">
        <v>6</v>
      </c>
      <c r="N11" s="13">
        <v>39</v>
      </c>
    </row>
    <row r="12" spans="1:14" x14ac:dyDescent="0.3">
      <c r="A12" s="24"/>
      <c r="B12" s="111"/>
      <c r="C12" s="111"/>
      <c r="D12" s="111"/>
      <c r="E12" s="111"/>
      <c r="F12" s="111"/>
      <c r="G12" s="111"/>
      <c r="H12" s="111"/>
      <c r="I12" s="111"/>
      <c r="J12" s="111"/>
      <c r="K12" s="60"/>
      <c r="L12" s="11" t="s">
        <v>0</v>
      </c>
      <c r="M12" s="12" t="s">
        <v>9</v>
      </c>
      <c r="N12" s="13">
        <v>37</v>
      </c>
    </row>
    <row r="13" spans="1:14" ht="14.5" thickBot="1" x14ac:dyDescent="0.35">
      <c r="A13" s="24"/>
      <c r="L13" s="11" t="s">
        <v>0</v>
      </c>
      <c r="M13" s="12" t="s">
        <v>8</v>
      </c>
      <c r="N13" s="13">
        <v>35</v>
      </c>
    </row>
    <row r="14" spans="1:14" ht="14.5" thickBot="1" x14ac:dyDescent="0.35">
      <c r="A14" s="24"/>
      <c r="B14" s="14"/>
      <c r="C14" s="15" t="s">
        <v>5</v>
      </c>
      <c r="D14" s="15" t="s">
        <v>6</v>
      </c>
      <c r="E14" s="15" t="s">
        <v>7</v>
      </c>
      <c r="F14" s="15" t="s">
        <v>8</v>
      </c>
      <c r="G14" s="15" t="s">
        <v>9</v>
      </c>
      <c r="H14" s="16" t="s">
        <v>10</v>
      </c>
      <c r="L14" s="11" t="s">
        <v>0</v>
      </c>
      <c r="M14" s="12" t="s">
        <v>8</v>
      </c>
      <c r="N14" s="13">
        <v>34</v>
      </c>
    </row>
    <row r="15" spans="1:14" x14ac:dyDescent="0.3">
      <c r="A15" s="24"/>
      <c r="B15" s="17" t="s">
        <v>0</v>
      </c>
      <c r="C15" s="57">
        <v>50.666666666666664</v>
      </c>
      <c r="D15" s="58">
        <v>52.333333333333336</v>
      </c>
      <c r="E15" s="58">
        <v>44.333333333333336</v>
      </c>
      <c r="F15" s="58">
        <v>33</v>
      </c>
      <c r="G15" s="58">
        <v>49.666666666666664</v>
      </c>
      <c r="H15" s="59">
        <v>24</v>
      </c>
      <c r="L15" s="11" t="s">
        <v>0</v>
      </c>
      <c r="M15" s="12" t="s">
        <v>6</v>
      </c>
      <c r="N15" s="13">
        <v>32</v>
      </c>
    </row>
    <row r="16" spans="1:14" x14ac:dyDescent="0.3">
      <c r="A16" s="24"/>
      <c r="B16" s="20" t="s">
        <v>1</v>
      </c>
      <c r="C16" s="98">
        <f>AVERAGEIFS($N:$N,$L:$L,$L$20,$M:$M,C14)</f>
        <v>50</v>
      </c>
      <c r="D16" s="98">
        <f t="shared" ref="D16:H16" si="4">AVERAGEIFS($N:$N,$L:$L,$L$20,$M:$M,D14)</f>
        <v>47</v>
      </c>
      <c r="E16" s="98">
        <f t="shared" si="4"/>
        <v>44</v>
      </c>
      <c r="F16" s="98">
        <f t="shared" si="4"/>
        <v>33.333333333333336</v>
      </c>
      <c r="G16" s="98">
        <f t="shared" si="4"/>
        <v>41.333333333333336</v>
      </c>
      <c r="H16" s="99">
        <f t="shared" si="4"/>
        <v>46.666666666666664</v>
      </c>
      <c r="L16" s="11" t="s">
        <v>0</v>
      </c>
      <c r="M16" s="12" t="s">
        <v>8</v>
      </c>
      <c r="N16" s="13">
        <v>30</v>
      </c>
    </row>
    <row r="17" spans="1:14" x14ac:dyDescent="0.3">
      <c r="A17" s="24"/>
      <c r="B17" s="17" t="s">
        <v>4</v>
      </c>
      <c r="C17" s="98">
        <f>AVERAGEIFS($N:$N,$L:$L,$L$56,$M:$M,C14)</f>
        <v>34.666666666666664</v>
      </c>
      <c r="D17" s="98">
        <f t="shared" ref="D17:H17" si="5">AVERAGEIFS($N:$N,$L:$L,$L$56,$M:$M,D14)</f>
        <v>60.666666666666664</v>
      </c>
      <c r="E17" s="98">
        <f t="shared" si="5"/>
        <v>56</v>
      </c>
      <c r="F17" s="98">
        <f t="shared" si="5"/>
        <v>48</v>
      </c>
      <c r="G17" s="98">
        <f t="shared" si="5"/>
        <v>52.333333333333336</v>
      </c>
      <c r="H17" s="99">
        <f t="shared" si="5"/>
        <v>28.666666666666668</v>
      </c>
      <c r="L17" s="11" t="s">
        <v>0</v>
      </c>
      <c r="M17" s="12" t="s">
        <v>10</v>
      </c>
      <c r="N17" s="13">
        <v>30</v>
      </c>
    </row>
    <row r="18" spans="1:14" x14ac:dyDescent="0.3">
      <c r="A18" s="24"/>
      <c r="B18" s="17" t="s">
        <v>2</v>
      </c>
      <c r="C18" s="98">
        <f>AVERAGEIFS($N:$N,$L:$L,$L$38,$M:$M,C14)</f>
        <v>28</v>
      </c>
      <c r="D18" s="98">
        <f t="shared" ref="D18:H18" si="6">AVERAGEIFS($N:$N,$L:$L,$L$38,$M:$M,D14)</f>
        <v>44.333333333333336</v>
      </c>
      <c r="E18" s="98">
        <f t="shared" si="6"/>
        <v>32.666666666666664</v>
      </c>
      <c r="F18" s="98">
        <f t="shared" si="6"/>
        <v>32.666666666666664</v>
      </c>
      <c r="G18" s="98">
        <f t="shared" si="6"/>
        <v>39</v>
      </c>
      <c r="H18" s="99">
        <f t="shared" si="6"/>
        <v>40</v>
      </c>
      <c r="L18" s="11" t="s">
        <v>0</v>
      </c>
      <c r="M18" s="12" t="s">
        <v>10</v>
      </c>
      <c r="N18" s="13">
        <v>25</v>
      </c>
    </row>
    <row r="19" spans="1:14" ht="14.5" thickBot="1" x14ac:dyDescent="0.35">
      <c r="A19" s="24"/>
      <c r="B19" s="21" t="s">
        <v>3</v>
      </c>
      <c r="C19" s="100">
        <f>AVERAGEIFS($N:$N,$L:$L,$L$84,$M:$M,C14)</f>
        <v>39</v>
      </c>
      <c r="D19" s="100">
        <f t="shared" ref="D19:H19" si="7">AVERAGEIFS($N:$N,$L:$L,$L$84,$M:$M,D14)</f>
        <v>40.666666666666664</v>
      </c>
      <c r="E19" s="100">
        <f t="shared" si="7"/>
        <v>33.666666666666664</v>
      </c>
      <c r="F19" s="100">
        <f t="shared" si="7"/>
        <v>47</v>
      </c>
      <c r="G19" s="100">
        <f t="shared" si="7"/>
        <v>40.666666666666664</v>
      </c>
      <c r="H19" s="101">
        <f t="shared" si="7"/>
        <v>26.333333333333332</v>
      </c>
      <c r="L19" s="11" t="s">
        <v>0</v>
      </c>
      <c r="M19" s="12" t="s">
        <v>10</v>
      </c>
      <c r="N19" s="13">
        <v>17</v>
      </c>
    </row>
    <row r="20" spans="1:14" x14ac:dyDescent="0.3">
      <c r="A20" s="24"/>
      <c r="L20" s="23" t="s">
        <v>1</v>
      </c>
      <c r="M20" s="12" t="s">
        <v>6</v>
      </c>
      <c r="N20" s="13">
        <v>82</v>
      </c>
    </row>
    <row r="21" spans="1:14" ht="13.9" customHeight="1" x14ac:dyDescent="0.3">
      <c r="A21" s="24"/>
      <c r="D21" s="7" t="e" cm="1">
        <f t="array" ref="D21">meanifs</f>
        <v>#NAME?</v>
      </c>
      <c r="L21" s="23" t="s">
        <v>1</v>
      </c>
      <c r="M21" s="12" t="s">
        <v>10</v>
      </c>
      <c r="N21" s="13">
        <v>75</v>
      </c>
    </row>
    <row r="22" spans="1:14" x14ac:dyDescent="0.3">
      <c r="A22" s="24"/>
      <c r="L22" s="23" t="s">
        <v>1</v>
      </c>
      <c r="M22" s="12" t="s">
        <v>5</v>
      </c>
      <c r="N22" s="13">
        <v>71</v>
      </c>
    </row>
    <row r="23" spans="1:14" x14ac:dyDescent="0.3">
      <c r="A23" s="24"/>
      <c r="L23" s="23" t="s">
        <v>1</v>
      </c>
      <c r="M23" s="12" t="s">
        <v>9</v>
      </c>
      <c r="N23" s="13">
        <v>56</v>
      </c>
    </row>
    <row r="24" spans="1:14" x14ac:dyDescent="0.3">
      <c r="A24" s="24"/>
      <c r="L24" s="23" t="s">
        <v>1</v>
      </c>
      <c r="M24" s="12" t="s">
        <v>5</v>
      </c>
      <c r="N24" s="13">
        <v>52</v>
      </c>
    </row>
    <row r="25" spans="1:14" x14ac:dyDescent="0.3">
      <c r="A25" s="24"/>
      <c r="L25" s="23" t="s">
        <v>1</v>
      </c>
      <c r="M25" s="12" t="s">
        <v>7</v>
      </c>
      <c r="N25" s="13">
        <v>50</v>
      </c>
    </row>
    <row r="26" spans="1:14" x14ac:dyDescent="0.3">
      <c r="A26" s="24"/>
      <c r="L26" s="23" t="s">
        <v>1</v>
      </c>
      <c r="M26" s="12" t="s">
        <v>8</v>
      </c>
      <c r="N26" s="13">
        <v>47</v>
      </c>
    </row>
    <row r="27" spans="1:14" x14ac:dyDescent="0.3">
      <c r="A27" s="24"/>
      <c r="L27" s="23" t="s">
        <v>1</v>
      </c>
      <c r="M27" s="12" t="s">
        <v>7</v>
      </c>
      <c r="N27" s="13">
        <v>43</v>
      </c>
    </row>
    <row r="28" spans="1:14" x14ac:dyDescent="0.3">
      <c r="A28" s="24"/>
      <c r="L28" s="23" t="s">
        <v>1</v>
      </c>
      <c r="M28" s="12" t="s">
        <v>7</v>
      </c>
      <c r="N28" s="13">
        <v>39</v>
      </c>
    </row>
    <row r="29" spans="1:14" x14ac:dyDescent="0.3">
      <c r="A29" s="24"/>
      <c r="L29" s="23" t="s">
        <v>1</v>
      </c>
      <c r="M29" s="12" t="s">
        <v>9</v>
      </c>
      <c r="N29" s="13">
        <v>39</v>
      </c>
    </row>
    <row r="30" spans="1:14" x14ac:dyDescent="0.3">
      <c r="A30" s="24"/>
      <c r="L30" s="23" t="s">
        <v>1</v>
      </c>
      <c r="M30" s="12" t="s">
        <v>10</v>
      </c>
      <c r="N30" s="13">
        <v>34</v>
      </c>
    </row>
    <row r="31" spans="1:14" ht="13.9" customHeight="1" x14ac:dyDescent="0.3">
      <c r="A31" s="24"/>
      <c r="L31" s="23" t="s">
        <v>1</v>
      </c>
      <c r="M31" s="12" t="s">
        <v>6</v>
      </c>
      <c r="N31" s="13">
        <v>33</v>
      </c>
    </row>
    <row r="32" spans="1:14" x14ac:dyDescent="0.3">
      <c r="A32" s="24"/>
      <c r="L32" s="23" t="s">
        <v>1</v>
      </c>
      <c r="M32" s="12" t="s">
        <v>10</v>
      </c>
      <c r="N32" s="13">
        <v>31</v>
      </c>
    </row>
    <row r="33" spans="1:14" x14ac:dyDescent="0.3">
      <c r="A33" s="24"/>
      <c r="L33" s="23" t="s">
        <v>1</v>
      </c>
      <c r="M33" s="12" t="s">
        <v>9</v>
      </c>
      <c r="N33" s="13">
        <v>29</v>
      </c>
    </row>
    <row r="34" spans="1:14" x14ac:dyDescent="0.3">
      <c r="A34" s="24"/>
      <c r="L34" s="23" t="s">
        <v>1</v>
      </c>
      <c r="M34" s="12" t="s">
        <v>5</v>
      </c>
      <c r="N34" s="13">
        <v>27</v>
      </c>
    </row>
    <row r="35" spans="1:14" x14ac:dyDescent="0.3">
      <c r="A35" s="24"/>
      <c r="L35" s="23" t="s">
        <v>1</v>
      </c>
      <c r="M35" s="12" t="s">
        <v>8</v>
      </c>
      <c r="N35" s="13">
        <v>27</v>
      </c>
    </row>
    <row r="36" spans="1:14" x14ac:dyDescent="0.3">
      <c r="A36" s="24"/>
      <c r="L36" s="23" t="s">
        <v>1</v>
      </c>
      <c r="M36" s="12" t="s">
        <v>8</v>
      </c>
      <c r="N36" s="13">
        <v>26</v>
      </c>
    </row>
    <row r="37" spans="1:14" x14ac:dyDescent="0.3">
      <c r="L37" s="23" t="s">
        <v>1</v>
      </c>
      <c r="M37" s="12" t="s">
        <v>6</v>
      </c>
      <c r="N37" s="13">
        <v>26</v>
      </c>
    </row>
    <row r="38" spans="1:14" x14ac:dyDescent="0.3">
      <c r="L38" s="11" t="s">
        <v>2</v>
      </c>
      <c r="M38" s="12" t="s">
        <v>9</v>
      </c>
      <c r="N38" s="13">
        <v>58</v>
      </c>
    </row>
    <row r="39" spans="1:14" x14ac:dyDescent="0.3">
      <c r="L39" s="11" t="s">
        <v>2</v>
      </c>
      <c r="M39" s="12" t="s">
        <v>7</v>
      </c>
      <c r="N39" s="13">
        <v>50</v>
      </c>
    </row>
    <row r="40" spans="1:14" x14ac:dyDescent="0.3">
      <c r="L40" s="11" t="s">
        <v>2</v>
      </c>
      <c r="M40" s="12" t="s">
        <v>6</v>
      </c>
      <c r="N40" s="13">
        <v>49</v>
      </c>
    </row>
    <row r="41" spans="1:14" x14ac:dyDescent="0.3">
      <c r="L41" s="11" t="s">
        <v>2</v>
      </c>
      <c r="M41" s="12" t="s">
        <v>10</v>
      </c>
      <c r="N41" s="13">
        <v>46</v>
      </c>
    </row>
    <row r="42" spans="1:14" x14ac:dyDescent="0.3">
      <c r="L42" s="11" t="s">
        <v>2</v>
      </c>
      <c r="M42" s="12" t="s">
        <v>6</v>
      </c>
      <c r="N42" s="13">
        <v>45</v>
      </c>
    </row>
    <row r="43" spans="1:14" x14ac:dyDescent="0.3">
      <c r="L43" s="11" t="s">
        <v>2</v>
      </c>
      <c r="M43" s="12" t="s">
        <v>8</v>
      </c>
      <c r="N43" s="13">
        <v>42</v>
      </c>
    </row>
    <row r="44" spans="1:14" x14ac:dyDescent="0.3">
      <c r="L44" s="11" t="s">
        <v>2</v>
      </c>
      <c r="M44" s="12" t="s">
        <v>6</v>
      </c>
      <c r="N44" s="13">
        <v>39</v>
      </c>
    </row>
    <row r="45" spans="1:14" x14ac:dyDescent="0.3">
      <c r="L45" s="11" t="s">
        <v>2</v>
      </c>
      <c r="M45" s="12" t="s">
        <v>10</v>
      </c>
      <c r="N45" s="13">
        <v>38</v>
      </c>
    </row>
    <row r="46" spans="1:14" x14ac:dyDescent="0.3">
      <c r="L46" s="11" t="s">
        <v>2</v>
      </c>
      <c r="M46" s="12" t="s">
        <v>10</v>
      </c>
      <c r="N46" s="13">
        <v>36</v>
      </c>
    </row>
    <row r="47" spans="1:14" x14ac:dyDescent="0.3">
      <c r="L47" s="11" t="s">
        <v>2</v>
      </c>
      <c r="M47" s="12" t="s">
        <v>5</v>
      </c>
      <c r="N47" s="13">
        <v>32</v>
      </c>
    </row>
    <row r="48" spans="1:14" x14ac:dyDescent="0.3">
      <c r="L48" s="11" t="s">
        <v>2</v>
      </c>
      <c r="M48" s="12" t="s">
        <v>8</v>
      </c>
      <c r="N48" s="13">
        <v>30</v>
      </c>
    </row>
    <row r="49" spans="12:14" x14ac:dyDescent="0.3">
      <c r="L49" s="11" t="s">
        <v>2</v>
      </c>
      <c r="M49" s="12" t="s">
        <v>9</v>
      </c>
      <c r="N49" s="13">
        <v>30</v>
      </c>
    </row>
    <row r="50" spans="12:14" x14ac:dyDescent="0.3">
      <c r="L50" s="11" t="s">
        <v>2</v>
      </c>
      <c r="M50" s="12" t="s">
        <v>9</v>
      </c>
      <c r="N50" s="13">
        <v>29</v>
      </c>
    </row>
    <row r="51" spans="12:14" x14ac:dyDescent="0.3">
      <c r="L51" s="11" t="s">
        <v>2</v>
      </c>
      <c r="M51" s="12" t="s">
        <v>5</v>
      </c>
      <c r="N51" s="13">
        <v>27</v>
      </c>
    </row>
    <row r="52" spans="12:14" x14ac:dyDescent="0.3">
      <c r="L52" s="11" t="s">
        <v>2</v>
      </c>
      <c r="M52" s="12" t="s">
        <v>8</v>
      </c>
      <c r="N52" s="13">
        <v>26</v>
      </c>
    </row>
    <row r="53" spans="12:14" x14ac:dyDescent="0.3">
      <c r="L53" s="11" t="s">
        <v>2</v>
      </c>
      <c r="M53" s="12" t="s">
        <v>5</v>
      </c>
      <c r="N53" s="13">
        <v>25</v>
      </c>
    </row>
    <row r="54" spans="12:14" x14ac:dyDescent="0.3">
      <c r="L54" s="11" t="s">
        <v>2</v>
      </c>
      <c r="M54" s="12" t="s">
        <v>7</v>
      </c>
      <c r="N54" s="13">
        <v>24</v>
      </c>
    </row>
    <row r="55" spans="12:14" x14ac:dyDescent="0.3">
      <c r="L55" s="11" t="s">
        <v>2</v>
      </c>
      <c r="M55" s="12" t="s">
        <v>7</v>
      </c>
      <c r="N55" s="13">
        <v>24</v>
      </c>
    </row>
    <row r="56" spans="12:14" x14ac:dyDescent="0.3">
      <c r="L56" s="11" t="s">
        <v>4</v>
      </c>
      <c r="M56" s="12" t="s">
        <v>6</v>
      </c>
      <c r="N56" s="13">
        <v>88</v>
      </c>
    </row>
    <row r="57" spans="12:14" x14ac:dyDescent="0.3">
      <c r="L57" s="11" t="s">
        <v>4</v>
      </c>
      <c r="M57" s="12" t="s">
        <v>7</v>
      </c>
      <c r="N57" s="13">
        <v>87</v>
      </c>
    </row>
    <row r="58" spans="12:14" x14ac:dyDescent="0.3">
      <c r="L58" s="11" t="s">
        <v>4</v>
      </c>
      <c r="M58" s="12" t="s">
        <v>8</v>
      </c>
      <c r="N58" s="13">
        <v>75</v>
      </c>
    </row>
    <row r="59" spans="12:14" x14ac:dyDescent="0.3">
      <c r="L59" s="11" t="s">
        <v>4</v>
      </c>
      <c r="M59" s="12" t="s">
        <v>9</v>
      </c>
      <c r="N59" s="13">
        <v>69</v>
      </c>
    </row>
    <row r="60" spans="12:14" x14ac:dyDescent="0.3">
      <c r="L60" s="11" t="s">
        <v>4</v>
      </c>
      <c r="M60" s="12" t="s">
        <v>6</v>
      </c>
      <c r="N60" s="13">
        <v>67</v>
      </c>
    </row>
    <row r="61" spans="12:14" x14ac:dyDescent="0.3">
      <c r="L61" s="11" t="s">
        <v>4</v>
      </c>
      <c r="M61" s="12" t="s">
        <v>9</v>
      </c>
      <c r="N61" s="13">
        <v>54</v>
      </c>
    </row>
    <row r="62" spans="12:14" x14ac:dyDescent="0.3">
      <c r="L62" s="11" t="s">
        <v>4</v>
      </c>
      <c r="M62" s="12" t="s">
        <v>7</v>
      </c>
      <c r="N62" s="13">
        <v>53</v>
      </c>
    </row>
    <row r="63" spans="12:14" x14ac:dyDescent="0.3">
      <c r="L63" s="11" t="s">
        <v>4</v>
      </c>
      <c r="M63" s="12" t="s">
        <v>5</v>
      </c>
      <c r="N63" s="13">
        <v>40</v>
      </c>
    </row>
    <row r="64" spans="12:14" x14ac:dyDescent="0.3">
      <c r="L64" s="11" t="s">
        <v>4</v>
      </c>
      <c r="M64" s="12" t="s">
        <v>8</v>
      </c>
      <c r="N64" s="13">
        <v>39</v>
      </c>
    </row>
    <row r="65" spans="12:14" x14ac:dyDescent="0.3">
      <c r="L65" s="11" t="s">
        <v>4</v>
      </c>
      <c r="M65" s="12" t="s">
        <v>5</v>
      </c>
      <c r="N65" s="13">
        <v>35</v>
      </c>
    </row>
    <row r="66" spans="12:14" x14ac:dyDescent="0.3">
      <c r="L66" s="11" t="s">
        <v>4</v>
      </c>
      <c r="M66" s="12" t="s">
        <v>9</v>
      </c>
      <c r="N66" s="13">
        <v>34</v>
      </c>
    </row>
    <row r="67" spans="12:14" x14ac:dyDescent="0.3">
      <c r="L67" s="11" t="s">
        <v>4</v>
      </c>
      <c r="M67" s="12" t="s">
        <v>10</v>
      </c>
      <c r="N67" s="13">
        <v>31</v>
      </c>
    </row>
    <row r="68" spans="12:14" x14ac:dyDescent="0.3">
      <c r="L68" s="11" t="s">
        <v>4</v>
      </c>
      <c r="M68" s="12" t="s">
        <v>8</v>
      </c>
      <c r="N68" s="13">
        <v>30</v>
      </c>
    </row>
    <row r="69" spans="12:14" x14ac:dyDescent="0.3">
      <c r="L69" s="11" t="s">
        <v>4</v>
      </c>
      <c r="M69" s="12" t="s">
        <v>5</v>
      </c>
      <c r="N69" s="13">
        <v>29</v>
      </c>
    </row>
    <row r="70" spans="12:14" x14ac:dyDescent="0.3">
      <c r="L70" s="11" t="s">
        <v>4</v>
      </c>
      <c r="M70" s="12" t="s">
        <v>10</v>
      </c>
      <c r="N70" s="13">
        <v>29</v>
      </c>
    </row>
    <row r="71" spans="12:14" x14ac:dyDescent="0.3">
      <c r="L71" s="11" t="s">
        <v>4</v>
      </c>
      <c r="M71" s="12" t="s">
        <v>7</v>
      </c>
      <c r="N71" s="13">
        <v>28</v>
      </c>
    </row>
    <row r="72" spans="12:14" x14ac:dyDescent="0.3">
      <c r="L72" s="11" t="s">
        <v>4</v>
      </c>
      <c r="M72" s="12" t="s">
        <v>6</v>
      </c>
      <c r="N72" s="13">
        <v>27</v>
      </c>
    </row>
    <row r="73" spans="12:14" x14ac:dyDescent="0.3">
      <c r="L73" s="11" t="s">
        <v>4</v>
      </c>
      <c r="M73" s="12" t="s">
        <v>10</v>
      </c>
      <c r="N73" s="13">
        <v>26</v>
      </c>
    </row>
    <row r="74" spans="12:14" x14ac:dyDescent="0.3">
      <c r="L74" s="11" t="s">
        <v>3</v>
      </c>
      <c r="M74" s="12" t="s">
        <v>8</v>
      </c>
      <c r="N74" s="13">
        <v>77</v>
      </c>
    </row>
    <row r="75" spans="12:14" x14ac:dyDescent="0.3">
      <c r="L75" s="11" t="s">
        <v>3</v>
      </c>
      <c r="M75" s="12" t="s">
        <v>6</v>
      </c>
      <c r="N75" s="13">
        <v>69</v>
      </c>
    </row>
    <row r="76" spans="12:14" x14ac:dyDescent="0.3">
      <c r="L76" s="11" t="s">
        <v>3</v>
      </c>
      <c r="M76" s="12" t="s">
        <v>5</v>
      </c>
      <c r="N76" s="13">
        <v>59</v>
      </c>
    </row>
    <row r="77" spans="12:14" x14ac:dyDescent="0.3">
      <c r="L77" s="11" t="s">
        <v>3</v>
      </c>
      <c r="M77" s="12" t="s">
        <v>9</v>
      </c>
      <c r="N77" s="13">
        <v>45</v>
      </c>
    </row>
    <row r="78" spans="12:14" x14ac:dyDescent="0.3">
      <c r="L78" s="11" t="s">
        <v>3</v>
      </c>
      <c r="M78" s="12" t="s">
        <v>9</v>
      </c>
      <c r="N78" s="13">
        <v>41</v>
      </c>
    </row>
    <row r="79" spans="12:14" x14ac:dyDescent="0.3">
      <c r="L79" s="11" t="s">
        <v>3</v>
      </c>
      <c r="M79" s="12" t="s">
        <v>5</v>
      </c>
      <c r="N79" s="13">
        <v>41</v>
      </c>
    </row>
    <row r="80" spans="12:14" x14ac:dyDescent="0.3">
      <c r="L80" s="11" t="s">
        <v>3</v>
      </c>
      <c r="M80" s="12" t="s">
        <v>8</v>
      </c>
      <c r="N80" s="13">
        <v>40</v>
      </c>
    </row>
    <row r="81" spans="12:14" x14ac:dyDescent="0.3">
      <c r="L81" s="11" t="s">
        <v>3</v>
      </c>
      <c r="M81" s="12" t="s">
        <v>7</v>
      </c>
      <c r="N81" s="13">
        <v>38</v>
      </c>
    </row>
    <row r="82" spans="12:14" x14ac:dyDescent="0.3">
      <c r="L82" s="11" t="s">
        <v>3</v>
      </c>
      <c r="M82" s="12" t="s">
        <v>9</v>
      </c>
      <c r="N82" s="13">
        <v>36</v>
      </c>
    </row>
    <row r="83" spans="12:14" x14ac:dyDescent="0.3">
      <c r="L83" s="11" t="s">
        <v>3</v>
      </c>
      <c r="M83" s="12" t="s">
        <v>6</v>
      </c>
      <c r="N83" s="13">
        <v>35</v>
      </c>
    </row>
    <row r="84" spans="12:14" x14ac:dyDescent="0.3">
      <c r="L84" s="11" t="s">
        <v>3</v>
      </c>
      <c r="M84" s="12" t="s">
        <v>7</v>
      </c>
      <c r="N84" s="13">
        <v>35</v>
      </c>
    </row>
    <row r="85" spans="12:14" x14ac:dyDescent="0.3">
      <c r="L85" s="11" t="s">
        <v>3</v>
      </c>
      <c r="M85" s="12" t="s">
        <v>10</v>
      </c>
      <c r="N85" s="13">
        <v>33</v>
      </c>
    </row>
    <row r="86" spans="12:14" x14ac:dyDescent="0.3">
      <c r="L86" s="11" t="s">
        <v>3</v>
      </c>
      <c r="M86" s="12" t="s">
        <v>7</v>
      </c>
      <c r="N86" s="13">
        <v>28</v>
      </c>
    </row>
    <row r="87" spans="12:14" x14ac:dyDescent="0.3">
      <c r="L87" s="11" t="s">
        <v>3</v>
      </c>
      <c r="M87" s="12" t="s">
        <v>10</v>
      </c>
      <c r="N87" s="13">
        <v>26</v>
      </c>
    </row>
    <row r="88" spans="12:14" x14ac:dyDescent="0.3">
      <c r="L88" s="11" t="s">
        <v>3</v>
      </c>
      <c r="M88" s="12" t="s">
        <v>8</v>
      </c>
      <c r="N88" s="13">
        <v>24</v>
      </c>
    </row>
    <row r="89" spans="12:14" x14ac:dyDescent="0.3">
      <c r="L89" s="11" t="s">
        <v>3</v>
      </c>
      <c r="M89" s="12" t="s">
        <v>10</v>
      </c>
      <c r="N89" s="13">
        <v>20</v>
      </c>
    </row>
    <row r="90" spans="12:14" x14ac:dyDescent="0.3">
      <c r="L90" s="11" t="s">
        <v>3</v>
      </c>
      <c r="M90" s="12" t="s">
        <v>6</v>
      </c>
      <c r="N90" s="13">
        <v>18</v>
      </c>
    </row>
    <row r="91" spans="12:14" ht="14.5" thickBot="1" x14ac:dyDescent="0.35">
      <c r="L91" s="25" t="s">
        <v>3</v>
      </c>
      <c r="M91" s="26" t="s">
        <v>5</v>
      </c>
      <c r="N91" s="27">
        <v>17</v>
      </c>
    </row>
  </sheetData>
  <sortState xmlns:xlrd2="http://schemas.microsoft.com/office/spreadsheetml/2017/richdata2" ref="L2:N91">
    <sortCondition ref="L1:L91"/>
  </sortState>
  <mergeCells count="2">
    <mergeCell ref="B1:J2"/>
    <mergeCell ref="B11:J1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1"/>
  <sheetViews>
    <sheetView workbookViewId="0">
      <selection activeCell="C16" sqref="C16"/>
    </sheetView>
  </sheetViews>
  <sheetFormatPr defaultColWidth="8.90625" defaultRowHeight="14" x14ac:dyDescent="0.3"/>
  <cols>
    <col min="1" max="9" width="8.90625" style="7"/>
    <col min="10" max="10" width="8.90625" style="7" customWidth="1"/>
    <col min="11" max="11" width="4.81640625" style="7" customWidth="1"/>
    <col min="12" max="14" width="8.90625" style="52"/>
    <col min="15" max="16384" width="8.90625" style="7"/>
  </cols>
  <sheetData>
    <row r="1" spans="1:17" x14ac:dyDescent="0.3">
      <c r="A1" s="6"/>
      <c r="B1" s="111" t="s">
        <v>48</v>
      </c>
      <c r="C1" s="111"/>
      <c r="D1" s="111"/>
      <c r="E1" s="111"/>
      <c r="F1" s="111"/>
      <c r="G1" s="111"/>
      <c r="H1" s="111"/>
      <c r="I1" s="111"/>
      <c r="J1" s="111"/>
      <c r="K1" s="60"/>
      <c r="L1" s="8" t="s">
        <v>18</v>
      </c>
      <c r="M1" s="9" t="s">
        <v>19</v>
      </c>
      <c r="N1" s="10" t="s">
        <v>17</v>
      </c>
    </row>
    <row r="2" spans="1:17" x14ac:dyDescent="0.3">
      <c r="B2" s="111"/>
      <c r="C2" s="111"/>
      <c r="D2" s="111"/>
      <c r="E2" s="111"/>
      <c r="F2" s="111"/>
      <c r="G2" s="111"/>
      <c r="H2" s="111"/>
      <c r="I2" s="111"/>
      <c r="J2" s="111"/>
      <c r="K2" s="60"/>
      <c r="L2" s="11" t="s">
        <v>0</v>
      </c>
      <c r="M2" s="12" t="s">
        <v>5</v>
      </c>
      <c r="N2" s="13">
        <v>58</v>
      </c>
    </row>
    <row r="3" spans="1:17" ht="14.5" thickBot="1" x14ac:dyDescent="0.35">
      <c r="L3" s="11" t="s">
        <v>0</v>
      </c>
      <c r="M3" s="12" t="s">
        <v>5</v>
      </c>
      <c r="N3" s="13">
        <v>55</v>
      </c>
    </row>
    <row r="4" spans="1:17" ht="14.5" thickBot="1" x14ac:dyDescent="0.35">
      <c r="B4" s="14"/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6" t="s">
        <v>10</v>
      </c>
      <c r="L4" s="11" t="s">
        <v>0</v>
      </c>
      <c r="M4" s="12" t="s">
        <v>5</v>
      </c>
      <c r="N4" s="13">
        <v>39</v>
      </c>
    </row>
    <row r="5" spans="1:17" x14ac:dyDescent="0.3">
      <c r="B5" s="17" t="s">
        <v>0</v>
      </c>
      <c r="C5" s="28">
        <v>55</v>
      </c>
      <c r="D5" s="29">
        <v>39</v>
      </c>
      <c r="E5" s="29">
        <v>42</v>
      </c>
      <c r="F5" s="29">
        <v>34</v>
      </c>
      <c r="G5" s="29">
        <v>42</v>
      </c>
      <c r="H5" s="30">
        <v>25</v>
      </c>
      <c r="L5" s="11" t="s">
        <v>0</v>
      </c>
      <c r="M5" s="12" t="s">
        <v>6</v>
      </c>
      <c r="N5" s="13">
        <v>86</v>
      </c>
    </row>
    <row r="6" spans="1:17" x14ac:dyDescent="0.3">
      <c r="B6" s="20" t="s">
        <v>1</v>
      </c>
      <c r="C6" s="31"/>
      <c r="D6" s="31" cm="1">
        <f t="array" ref="D6">MEDIAN(IF($L:$L=$L$20,IF($M:$M=D4,$N:$N)))</f>
        <v>33</v>
      </c>
      <c r="E6" s="31" cm="1">
        <f t="array" ref="E6">MEDIAN(IF($L:$L=$L$20,IF($M:$M=E4,$N:$N)))</f>
        <v>43</v>
      </c>
      <c r="F6" s="31" cm="1">
        <f t="array" ref="F6">MEDIAN(IF($L:$L=$L$20,IF($M:$M=F4,$N:$N)))</f>
        <v>27</v>
      </c>
      <c r="G6" s="31" cm="1">
        <f t="array" ref="G6">MEDIAN(IF($L:$L=$L$20,IF($M:$M=G4,$N:$N)))</f>
        <v>39</v>
      </c>
      <c r="H6" s="96" cm="1">
        <f t="array" ref="H6">MEDIAN(IF($L:$L=$L$20,IF($M:$M=H4,$N:$N)))</f>
        <v>34</v>
      </c>
      <c r="L6" s="11" t="s">
        <v>0</v>
      </c>
      <c r="M6" s="12" t="s">
        <v>6</v>
      </c>
      <c r="N6" s="13">
        <v>39</v>
      </c>
    </row>
    <row r="7" spans="1:17" x14ac:dyDescent="0.3">
      <c r="B7" s="17" t="s">
        <v>4</v>
      </c>
      <c r="C7" s="31" cm="1">
        <f t="array" ref="C7">MEDIAN(IF($L:$L=$L$56,IF($M:$M=C4,$N:$N)))</f>
        <v>35</v>
      </c>
      <c r="D7" s="31" cm="1">
        <f t="array" ref="D7">MEDIAN(IF($L:$L=$L$56,IF($M:$M=D4,$N:$N)))</f>
        <v>67</v>
      </c>
      <c r="E7" s="31" cm="1">
        <f t="array" ref="E7">MEDIAN(IF($L:$L=$L$56,IF($M:$M=E4,$N:$N)))</f>
        <v>53</v>
      </c>
      <c r="F7" s="31" cm="1">
        <f t="array" ref="F7">MEDIAN(IF($L:$L=$L$56,IF($M:$M=F4,$N:$N)))</f>
        <v>39</v>
      </c>
      <c r="G7" s="31" cm="1">
        <f t="array" ref="G7">MEDIAN(IF($L:$L=$L$56,IF($M:$M=G4,$N:$N)))</f>
        <v>54</v>
      </c>
      <c r="H7" s="96" cm="1">
        <f t="array" ref="H7">MEDIAN(IF($L:$L=$L$56,IF($M:$M=H4,$N:$N)))</f>
        <v>29</v>
      </c>
      <c r="L7" s="11" t="s">
        <v>0</v>
      </c>
      <c r="M7" s="12" t="s">
        <v>6</v>
      </c>
      <c r="N7" s="13">
        <v>32</v>
      </c>
    </row>
    <row r="8" spans="1:17" x14ac:dyDescent="0.3">
      <c r="B8" s="17" t="s">
        <v>2</v>
      </c>
      <c r="C8" s="31" cm="1">
        <f t="array" ref="C8">MEDIAN(IF($L:$L=$L$38,IF($M:$M=C4,$N:$N)))</f>
        <v>27</v>
      </c>
      <c r="D8" s="31" cm="1">
        <f t="array" ref="D8">MEDIAN(IF($L:$L=$L$38,IF($M:$M=D4,$N:$N)))</f>
        <v>45</v>
      </c>
      <c r="E8" s="31" cm="1">
        <f t="array" ref="E8">MEDIAN(IF($L:$L=$L$38,IF($M:$M=E4,$N:$N)))</f>
        <v>24</v>
      </c>
      <c r="F8" s="31" cm="1">
        <f t="array" ref="F8">MEDIAN(IF($L:$L=$L$38,IF($M:$M=F4,$N:$N)))</f>
        <v>30</v>
      </c>
      <c r="G8" s="31" cm="1">
        <f t="array" ref="G8">MEDIAN(IF($L:$L=$L$38,IF($M:$M=G4,$N:$N)))</f>
        <v>30</v>
      </c>
      <c r="H8" s="96" cm="1">
        <f t="array" ref="H8">MEDIAN(IF($L:$L=$L$38,IF($M:$M=H4,$N:$N)))</f>
        <v>38</v>
      </c>
      <c r="L8" s="11" t="s">
        <v>0</v>
      </c>
      <c r="M8" s="12" t="s">
        <v>7</v>
      </c>
      <c r="N8" s="13">
        <v>50</v>
      </c>
    </row>
    <row r="9" spans="1:17" ht="14.5" thickBot="1" x14ac:dyDescent="0.35">
      <c r="B9" s="21" t="s">
        <v>3</v>
      </c>
      <c r="C9" s="34" cm="1">
        <f t="array" ref="C9">MEDIAN(IF($L:$L=$L$80,IF($M:$M=C4,$N:$N)))</f>
        <v>41</v>
      </c>
      <c r="D9" s="34" cm="1">
        <f t="array" ref="D9">MEDIAN(IF($L:$L=$L$80,IF($M:$M=D4,$N:$N)))</f>
        <v>35</v>
      </c>
      <c r="E9" s="34" cm="1">
        <f t="array" ref="E9">MEDIAN(IF($L:$L=$L$80,IF($M:$M=E4,$N:$N)))</f>
        <v>35</v>
      </c>
      <c r="F9" s="34" cm="1">
        <f t="array" ref="F9">MEDIAN(IF($L:$L=$L$80,IF($M:$M=F4,$N:$N)))</f>
        <v>40</v>
      </c>
      <c r="G9" s="34" cm="1">
        <f t="array" ref="G9">MEDIAN(IF($L:$L=$L$80,IF($M:$M=G4,$N:$N)))</f>
        <v>41</v>
      </c>
      <c r="H9" s="97" cm="1">
        <f t="array" ref="H9">MEDIAN(IF($L:$L=$L$80,IF($M:$M=H4,$N:$N)))</f>
        <v>26</v>
      </c>
      <c r="L9" s="11" t="s">
        <v>0</v>
      </c>
      <c r="M9" s="12" t="s">
        <v>7</v>
      </c>
      <c r="N9" s="13">
        <v>42</v>
      </c>
    </row>
    <row r="10" spans="1:17" x14ac:dyDescent="0.3">
      <c r="A10" s="24"/>
      <c r="L10" s="11" t="s">
        <v>0</v>
      </c>
      <c r="M10" s="12" t="s">
        <v>7</v>
      </c>
      <c r="N10" s="13">
        <v>41</v>
      </c>
    </row>
    <row r="11" spans="1:17" x14ac:dyDescent="0.3">
      <c r="A11" s="24"/>
      <c r="B11" s="111" t="s">
        <v>49</v>
      </c>
      <c r="C11" s="111"/>
      <c r="D11" s="111"/>
      <c r="E11" s="111"/>
      <c r="F11" s="111"/>
      <c r="G11" s="111"/>
      <c r="H11" s="111"/>
      <c r="I11" s="111"/>
      <c r="J11" s="111"/>
      <c r="K11" s="60"/>
      <c r="L11" s="11" t="s">
        <v>0</v>
      </c>
      <c r="M11" s="12" t="s">
        <v>8</v>
      </c>
      <c r="N11" s="13">
        <v>35</v>
      </c>
    </row>
    <row r="12" spans="1:17" ht="14" customHeight="1" x14ac:dyDescent="0.4">
      <c r="A12" s="24"/>
      <c r="B12" s="111"/>
      <c r="C12" s="111"/>
      <c r="D12" s="111"/>
      <c r="E12" s="111"/>
      <c r="F12" s="111"/>
      <c r="G12" s="111"/>
      <c r="H12" s="111"/>
      <c r="I12" s="111"/>
      <c r="J12" s="111"/>
      <c r="K12" s="60"/>
      <c r="L12" s="11" t="s">
        <v>0</v>
      </c>
      <c r="M12" s="12" t="s">
        <v>8</v>
      </c>
      <c r="N12" s="13">
        <v>34</v>
      </c>
      <c r="Q12" s="102" cm="1">
        <f t="array" ref="Q12">MEDIAN(IF($A$2:$A$12=$E2,IF($C$2:$C$12=F$1,$B$2:$B$12)))</f>
        <v>0</v>
      </c>
    </row>
    <row r="13" spans="1:17" ht="14.5" thickBot="1" x14ac:dyDescent="0.35">
      <c r="A13" s="24"/>
      <c r="L13" s="11" t="s">
        <v>0</v>
      </c>
      <c r="M13" s="12" t="s">
        <v>8</v>
      </c>
      <c r="N13" s="13">
        <v>30</v>
      </c>
    </row>
    <row r="14" spans="1:17" ht="14.5" thickBot="1" x14ac:dyDescent="0.35">
      <c r="A14" s="24"/>
      <c r="B14" s="14"/>
      <c r="C14" s="15" t="s">
        <v>5</v>
      </c>
      <c r="D14" s="15" t="s">
        <v>6</v>
      </c>
      <c r="E14" s="15" t="s">
        <v>7</v>
      </c>
      <c r="F14" s="15" t="s">
        <v>8</v>
      </c>
      <c r="G14" s="15" t="s">
        <v>9</v>
      </c>
      <c r="H14" s="16" t="s">
        <v>10</v>
      </c>
      <c r="L14" s="11" t="s">
        <v>0</v>
      </c>
      <c r="M14" s="12" t="s">
        <v>9</v>
      </c>
      <c r="N14" s="13">
        <v>70</v>
      </c>
    </row>
    <row r="15" spans="1:17" x14ac:dyDescent="0.3">
      <c r="A15" s="24"/>
      <c r="B15" s="17" t="s">
        <v>0</v>
      </c>
      <c r="C15" s="28">
        <v>39</v>
      </c>
      <c r="D15" s="29">
        <v>32</v>
      </c>
      <c r="E15" s="29">
        <v>41</v>
      </c>
      <c r="F15" s="29">
        <v>30</v>
      </c>
      <c r="G15" s="29">
        <v>37</v>
      </c>
      <c r="H15" s="30">
        <v>17</v>
      </c>
      <c r="L15" s="11" t="s">
        <v>0</v>
      </c>
      <c r="M15" s="12" t="s">
        <v>9</v>
      </c>
      <c r="N15" s="13">
        <v>42</v>
      </c>
    </row>
    <row r="16" spans="1:17" x14ac:dyDescent="0.3">
      <c r="A16" s="24"/>
      <c r="B16" s="20" t="s">
        <v>1</v>
      </c>
      <c r="C16" s="31" cm="1">
        <f t="array" ref="C16">SMALL(IF(($M:$M=C14)*($L:$L=$L$20),$N:$N),1)</f>
        <v>27</v>
      </c>
      <c r="D16" s="31" cm="1">
        <f t="array" ref="D16">SMALL(IF(($M:$M=D14)*($L:$L=$L$20),$N:$N),1)</f>
        <v>26</v>
      </c>
      <c r="E16" s="31" cm="1">
        <f t="array" ref="E16">SMALL(IF(($M:$M=E14)*($L:$L=$L$20),$N:$N),1)</f>
        <v>39</v>
      </c>
      <c r="F16" s="31" cm="1">
        <f t="array" ref="F16">SMALL(IF(($M:$M=F14)*($L:$L=$L$20),$N:$N),1)</f>
        <v>26</v>
      </c>
      <c r="G16" s="31" cm="1">
        <f t="array" ref="G16">SMALL(IF(($M:$M=G14)*($L:$L=$L$20),$N:$N),1)</f>
        <v>29</v>
      </c>
      <c r="H16" s="96" cm="1">
        <f t="array" ref="H16">SMALL(IF(($M:$M=H14)*($L:$L=$L$20),$N:$N),1)</f>
        <v>31</v>
      </c>
      <c r="L16" s="11" t="s">
        <v>0</v>
      </c>
      <c r="M16" s="12" t="s">
        <v>9</v>
      </c>
      <c r="N16" s="13">
        <v>37</v>
      </c>
    </row>
    <row r="17" spans="1:14" x14ac:dyDescent="0.3">
      <c r="A17" s="24"/>
      <c r="B17" s="17" t="s">
        <v>4</v>
      </c>
      <c r="C17" s="31" cm="1">
        <f t="array" ref="C17">SMALL(IF(($M:$M=C14)*($L:$L=$L$56),$N:$N),1)</f>
        <v>29</v>
      </c>
      <c r="D17" s="31" cm="1">
        <f t="array" ref="D17">SMALL(IF(($M:$M=D14)*($L:$L=$L$56),$N:$N),1)</f>
        <v>27</v>
      </c>
      <c r="E17" s="31" cm="1">
        <f t="array" ref="E17">SMALL(IF(($M:$M=E14)*($L:$L=$L$56),$N:$N),1)</f>
        <v>28</v>
      </c>
      <c r="F17" s="31" cm="1">
        <f t="array" ref="F17">SMALL(IF(($M:$M=F14)*($L:$L=$L$56),$N:$N),1)</f>
        <v>30</v>
      </c>
      <c r="G17" s="31" cm="1">
        <f t="array" ref="G17">SMALL(IF(($M:$M=G14)*($L:$L=$L$56),$N:$N),1)</f>
        <v>34</v>
      </c>
      <c r="H17" s="96" cm="1">
        <f t="array" ref="H17">SMALL(IF(($M:$M=H14)*($L:$L=$L$56),$N:$N),1)</f>
        <v>26</v>
      </c>
      <c r="L17" s="11" t="s">
        <v>0</v>
      </c>
      <c r="M17" s="12" t="s">
        <v>10</v>
      </c>
      <c r="N17" s="13">
        <v>30</v>
      </c>
    </row>
    <row r="18" spans="1:14" x14ac:dyDescent="0.3">
      <c r="A18" s="24"/>
      <c r="B18" s="17" t="s">
        <v>2</v>
      </c>
      <c r="C18" s="31" cm="1">
        <f t="array" ref="C18">SMALL(IF(($M:$M=C14)*($L:$L=$L$46),$N:$N),1)</f>
        <v>25</v>
      </c>
      <c r="D18" s="31" cm="1">
        <f t="array" ref="D18">SMALL(IF(($M:$M=D14)*($L:$L=$L$46),$N:$N),1)</f>
        <v>39</v>
      </c>
      <c r="E18" s="31" cm="1">
        <f t="array" ref="E18">SMALL(IF(($M:$M=E14)*($L:$L=$L$46),$N:$N),1)</f>
        <v>24</v>
      </c>
      <c r="F18" s="31" cm="1">
        <f t="array" ref="F18">SMALL(IF(($M:$M=F14)*($L:$L=$L$46),$N:$N),1)</f>
        <v>26</v>
      </c>
      <c r="G18" s="31" cm="1">
        <f t="array" ref="G18">SMALL(IF(($M:$M=G14)*($L:$L=$L$46),$N:$N),1)</f>
        <v>29</v>
      </c>
      <c r="H18" s="96" cm="1">
        <f t="array" ref="H18">SMALL(IF(($M:$M=H14)*($L:$L=$L$46),$N:$N),1)</f>
        <v>36</v>
      </c>
      <c r="L18" s="11" t="s">
        <v>0</v>
      </c>
      <c r="M18" s="12" t="s">
        <v>10</v>
      </c>
      <c r="N18" s="13">
        <v>25</v>
      </c>
    </row>
    <row r="19" spans="1:14" ht="14.5" thickBot="1" x14ac:dyDescent="0.35">
      <c r="A19" s="24"/>
      <c r="B19" s="21" t="s">
        <v>3</v>
      </c>
      <c r="C19" s="34" cm="1">
        <f t="array" ref="C19">SMALL(IF(($M:$M=C14)*($L:$L=$L$74),$N:$N),1)</f>
        <v>17</v>
      </c>
      <c r="D19" s="34" cm="1">
        <f t="array" ref="D19">SMALL(IF(($M:$M=D14)*($L:$L=$L$74),$N:$N),1)</f>
        <v>18</v>
      </c>
      <c r="E19" s="34" cm="1">
        <f t="array" ref="E19">SMALL(IF(($M:$M=E14)*($L:$L=$L$74),$N:$N),1)</f>
        <v>28</v>
      </c>
      <c r="F19" s="34" cm="1">
        <f t="array" ref="F19">SMALL(IF(($M:$M=F14)*($L:$L=$L$74),$N:$N),1)</f>
        <v>24</v>
      </c>
      <c r="G19" s="34" cm="1">
        <f t="array" ref="G19">SMALL(IF(($M:$M=G14)*($L:$L=$L$74),$N:$N),1)</f>
        <v>36</v>
      </c>
      <c r="H19" s="97" cm="1">
        <f t="array" ref="H19">SMALL(IF(($M:$M=H14)*($L:$L=$L$74),$N:$N),1)</f>
        <v>20</v>
      </c>
      <c r="L19" s="11" t="s">
        <v>0</v>
      </c>
      <c r="M19" s="12" t="s">
        <v>10</v>
      </c>
      <c r="N19" s="13">
        <v>17</v>
      </c>
    </row>
    <row r="20" spans="1:14" x14ac:dyDescent="0.3">
      <c r="A20" s="24"/>
      <c r="L20" s="23" t="s">
        <v>1</v>
      </c>
      <c r="M20" s="12" t="s">
        <v>5</v>
      </c>
      <c r="N20" s="13">
        <v>71</v>
      </c>
    </row>
    <row r="21" spans="1:14" x14ac:dyDescent="0.3">
      <c r="A21" s="24"/>
      <c r="L21" s="23" t="s">
        <v>1</v>
      </c>
      <c r="M21" s="12" t="s">
        <v>5</v>
      </c>
      <c r="N21" s="13">
        <v>52</v>
      </c>
    </row>
    <row r="22" spans="1:14" x14ac:dyDescent="0.3">
      <c r="A22" s="24"/>
      <c r="L22" s="23" t="s">
        <v>1</v>
      </c>
      <c r="M22" s="12" t="s">
        <v>5</v>
      </c>
      <c r="N22" s="13">
        <v>27</v>
      </c>
    </row>
    <row r="23" spans="1:14" x14ac:dyDescent="0.3">
      <c r="A23" s="24"/>
      <c r="L23" s="23" t="s">
        <v>1</v>
      </c>
      <c r="M23" s="12" t="s">
        <v>6</v>
      </c>
      <c r="N23" s="13">
        <v>82</v>
      </c>
    </row>
    <row r="24" spans="1:14" x14ac:dyDescent="0.3">
      <c r="A24" s="24"/>
      <c r="L24" s="23" t="s">
        <v>1</v>
      </c>
      <c r="M24" s="12" t="s">
        <v>6</v>
      </c>
      <c r="N24" s="13">
        <v>33</v>
      </c>
    </row>
    <row r="25" spans="1:14" x14ac:dyDescent="0.3">
      <c r="A25" s="24"/>
      <c r="L25" s="23" t="s">
        <v>1</v>
      </c>
      <c r="M25" s="12" t="s">
        <v>6</v>
      </c>
      <c r="N25" s="13">
        <v>26</v>
      </c>
    </row>
    <row r="26" spans="1:14" x14ac:dyDescent="0.3">
      <c r="A26" s="24"/>
      <c r="L26" s="23" t="s">
        <v>1</v>
      </c>
      <c r="M26" s="12" t="s">
        <v>7</v>
      </c>
      <c r="N26" s="13">
        <v>50</v>
      </c>
    </row>
    <row r="27" spans="1:14" x14ac:dyDescent="0.3">
      <c r="A27" s="24"/>
      <c r="L27" s="23" t="s">
        <v>1</v>
      </c>
      <c r="M27" s="12" t="s">
        <v>7</v>
      </c>
      <c r="N27" s="13">
        <v>43</v>
      </c>
    </row>
    <row r="28" spans="1:14" x14ac:dyDescent="0.3">
      <c r="A28" s="24"/>
      <c r="L28" s="23" t="s">
        <v>1</v>
      </c>
      <c r="M28" s="12" t="s">
        <v>7</v>
      </c>
      <c r="N28" s="13">
        <v>39</v>
      </c>
    </row>
    <row r="29" spans="1:14" x14ac:dyDescent="0.3">
      <c r="A29" s="24"/>
      <c r="L29" s="23" t="s">
        <v>1</v>
      </c>
      <c r="M29" s="12" t="s">
        <v>8</v>
      </c>
      <c r="N29" s="13">
        <v>47</v>
      </c>
    </row>
    <row r="30" spans="1:14" x14ac:dyDescent="0.3">
      <c r="A30" s="24"/>
      <c r="L30" s="23" t="s">
        <v>1</v>
      </c>
      <c r="M30" s="12" t="s">
        <v>8</v>
      </c>
      <c r="N30" s="13">
        <v>27</v>
      </c>
    </row>
    <row r="31" spans="1:14" x14ac:dyDescent="0.3">
      <c r="A31" s="24"/>
      <c r="L31" s="23" t="s">
        <v>1</v>
      </c>
      <c r="M31" s="12" t="s">
        <v>8</v>
      </c>
      <c r="N31" s="13">
        <v>26</v>
      </c>
    </row>
    <row r="32" spans="1:14" x14ac:dyDescent="0.3">
      <c r="A32" s="24"/>
      <c r="L32" s="23" t="s">
        <v>1</v>
      </c>
      <c r="M32" s="12" t="s">
        <v>9</v>
      </c>
      <c r="N32" s="13">
        <v>56</v>
      </c>
    </row>
    <row r="33" spans="1:14" x14ac:dyDescent="0.3">
      <c r="A33" s="24"/>
      <c r="L33" s="23" t="s">
        <v>1</v>
      </c>
      <c r="M33" s="12" t="s">
        <v>9</v>
      </c>
      <c r="N33" s="13">
        <v>39</v>
      </c>
    </row>
    <row r="34" spans="1:14" x14ac:dyDescent="0.3">
      <c r="A34" s="24"/>
      <c r="L34" s="23" t="s">
        <v>1</v>
      </c>
      <c r="M34" s="12" t="s">
        <v>9</v>
      </c>
      <c r="N34" s="13">
        <v>29</v>
      </c>
    </row>
    <row r="35" spans="1:14" x14ac:dyDescent="0.3">
      <c r="A35" s="24"/>
      <c r="L35" s="23" t="s">
        <v>1</v>
      </c>
      <c r="M35" s="12" t="s">
        <v>10</v>
      </c>
      <c r="N35" s="13">
        <v>75</v>
      </c>
    </row>
    <row r="36" spans="1:14" x14ac:dyDescent="0.3">
      <c r="A36" s="24"/>
      <c r="L36" s="23" t="s">
        <v>1</v>
      </c>
      <c r="M36" s="12" t="s">
        <v>10</v>
      </c>
      <c r="N36" s="13">
        <v>34</v>
      </c>
    </row>
    <row r="37" spans="1:14" x14ac:dyDescent="0.3">
      <c r="L37" s="23" t="s">
        <v>1</v>
      </c>
      <c r="M37" s="12" t="s">
        <v>10</v>
      </c>
      <c r="N37" s="13">
        <v>31</v>
      </c>
    </row>
    <row r="38" spans="1:14" x14ac:dyDescent="0.3">
      <c r="L38" s="11" t="s">
        <v>2</v>
      </c>
      <c r="M38" s="12" t="s">
        <v>5</v>
      </c>
      <c r="N38" s="13">
        <v>32</v>
      </c>
    </row>
    <row r="39" spans="1:14" x14ac:dyDescent="0.3">
      <c r="L39" s="11" t="s">
        <v>2</v>
      </c>
      <c r="M39" s="12" t="s">
        <v>5</v>
      </c>
      <c r="N39" s="13">
        <v>27</v>
      </c>
    </row>
    <row r="40" spans="1:14" x14ac:dyDescent="0.3">
      <c r="L40" s="11" t="s">
        <v>2</v>
      </c>
      <c r="M40" s="12" t="s">
        <v>5</v>
      </c>
      <c r="N40" s="13">
        <v>25</v>
      </c>
    </row>
    <row r="41" spans="1:14" x14ac:dyDescent="0.3">
      <c r="L41" s="11" t="s">
        <v>2</v>
      </c>
      <c r="M41" s="12" t="s">
        <v>6</v>
      </c>
      <c r="N41" s="13">
        <v>49</v>
      </c>
    </row>
    <row r="42" spans="1:14" x14ac:dyDescent="0.3">
      <c r="L42" s="11" t="s">
        <v>2</v>
      </c>
      <c r="M42" s="12" t="s">
        <v>6</v>
      </c>
      <c r="N42" s="13">
        <v>45</v>
      </c>
    </row>
    <row r="43" spans="1:14" x14ac:dyDescent="0.3">
      <c r="L43" s="11" t="s">
        <v>2</v>
      </c>
      <c r="M43" s="12" t="s">
        <v>6</v>
      </c>
      <c r="N43" s="13">
        <v>39</v>
      </c>
    </row>
    <row r="44" spans="1:14" x14ac:dyDescent="0.3">
      <c r="L44" s="11" t="s">
        <v>2</v>
      </c>
      <c r="M44" s="12" t="s">
        <v>7</v>
      </c>
      <c r="N44" s="13">
        <v>50</v>
      </c>
    </row>
    <row r="45" spans="1:14" x14ac:dyDescent="0.3">
      <c r="L45" s="11" t="s">
        <v>2</v>
      </c>
      <c r="M45" s="12" t="s">
        <v>7</v>
      </c>
      <c r="N45" s="13">
        <v>24</v>
      </c>
    </row>
    <row r="46" spans="1:14" x14ac:dyDescent="0.3">
      <c r="L46" s="11" t="s">
        <v>2</v>
      </c>
      <c r="M46" s="12" t="s">
        <v>7</v>
      </c>
      <c r="N46" s="13">
        <v>24</v>
      </c>
    </row>
    <row r="47" spans="1:14" x14ac:dyDescent="0.3">
      <c r="L47" s="11" t="s">
        <v>2</v>
      </c>
      <c r="M47" s="12" t="s">
        <v>8</v>
      </c>
      <c r="N47" s="13">
        <v>42</v>
      </c>
    </row>
    <row r="48" spans="1:14" x14ac:dyDescent="0.3">
      <c r="L48" s="11" t="s">
        <v>2</v>
      </c>
      <c r="M48" s="12" t="s">
        <v>8</v>
      </c>
      <c r="N48" s="13">
        <v>30</v>
      </c>
    </row>
    <row r="49" spans="12:14" x14ac:dyDescent="0.3">
      <c r="L49" s="11" t="s">
        <v>2</v>
      </c>
      <c r="M49" s="12" t="s">
        <v>8</v>
      </c>
      <c r="N49" s="13">
        <v>26</v>
      </c>
    </row>
    <row r="50" spans="12:14" x14ac:dyDescent="0.3">
      <c r="L50" s="11" t="s">
        <v>2</v>
      </c>
      <c r="M50" s="12" t="s">
        <v>9</v>
      </c>
      <c r="N50" s="13">
        <v>58</v>
      </c>
    </row>
    <row r="51" spans="12:14" x14ac:dyDescent="0.3">
      <c r="L51" s="11" t="s">
        <v>2</v>
      </c>
      <c r="M51" s="12" t="s">
        <v>9</v>
      </c>
      <c r="N51" s="13">
        <v>30</v>
      </c>
    </row>
    <row r="52" spans="12:14" x14ac:dyDescent="0.3">
      <c r="L52" s="11" t="s">
        <v>2</v>
      </c>
      <c r="M52" s="12" t="s">
        <v>9</v>
      </c>
      <c r="N52" s="13">
        <v>29</v>
      </c>
    </row>
    <row r="53" spans="12:14" x14ac:dyDescent="0.3">
      <c r="L53" s="11" t="s">
        <v>2</v>
      </c>
      <c r="M53" s="12" t="s">
        <v>10</v>
      </c>
      <c r="N53" s="13">
        <v>46</v>
      </c>
    </row>
    <row r="54" spans="12:14" x14ac:dyDescent="0.3">
      <c r="L54" s="11" t="s">
        <v>2</v>
      </c>
      <c r="M54" s="12" t="s">
        <v>10</v>
      </c>
      <c r="N54" s="13">
        <v>38</v>
      </c>
    </row>
    <row r="55" spans="12:14" x14ac:dyDescent="0.3">
      <c r="L55" s="11" t="s">
        <v>2</v>
      </c>
      <c r="M55" s="12" t="s">
        <v>10</v>
      </c>
      <c r="N55" s="13">
        <v>36</v>
      </c>
    </row>
    <row r="56" spans="12:14" x14ac:dyDescent="0.3">
      <c r="L56" s="11" t="s">
        <v>4</v>
      </c>
      <c r="M56" s="12" t="s">
        <v>5</v>
      </c>
      <c r="N56" s="13">
        <v>40</v>
      </c>
    </row>
    <row r="57" spans="12:14" x14ac:dyDescent="0.3">
      <c r="L57" s="11" t="s">
        <v>4</v>
      </c>
      <c r="M57" s="12" t="s">
        <v>5</v>
      </c>
      <c r="N57" s="13">
        <v>35</v>
      </c>
    </row>
    <row r="58" spans="12:14" x14ac:dyDescent="0.3">
      <c r="L58" s="11" t="s">
        <v>4</v>
      </c>
      <c r="M58" s="12" t="s">
        <v>5</v>
      </c>
      <c r="N58" s="13">
        <v>29</v>
      </c>
    </row>
    <row r="59" spans="12:14" x14ac:dyDescent="0.3">
      <c r="L59" s="11" t="s">
        <v>4</v>
      </c>
      <c r="M59" s="12" t="s">
        <v>6</v>
      </c>
      <c r="N59" s="13">
        <v>88</v>
      </c>
    </row>
    <row r="60" spans="12:14" x14ac:dyDescent="0.3">
      <c r="L60" s="11" t="s">
        <v>4</v>
      </c>
      <c r="M60" s="12" t="s">
        <v>6</v>
      </c>
      <c r="N60" s="13">
        <v>67</v>
      </c>
    </row>
    <row r="61" spans="12:14" x14ac:dyDescent="0.3">
      <c r="L61" s="11" t="s">
        <v>4</v>
      </c>
      <c r="M61" s="12" t="s">
        <v>6</v>
      </c>
      <c r="N61" s="13">
        <v>27</v>
      </c>
    </row>
    <row r="62" spans="12:14" x14ac:dyDescent="0.3">
      <c r="L62" s="11" t="s">
        <v>4</v>
      </c>
      <c r="M62" s="12" t="s">
        <v>7</v>
      </c>
      <c r="N62" s="13">
        <v>87</v>
      </c>
    </row>
    <row r="63" spans="12:14" x14ac:dyDescent="0.3">
      <c r="L63" s="11" t="s">
        <v>4</v>
      </c>
      <c r="M63" s="12" t="s">
        <v>7</v>
      </c>
      <c r="N63" s="13">
        <v>53</v>
      </c>
    </row>
    <row r="64" spans="12:14" x14ac:dyDescent="0.3">
      <c r="L64" s="11" t="s">
        <v>4</v>
      </c>
      <c r="M64" s="12" t="s">
        <v>7</v>
      </c>
      <c r="N64" s="13">
        <v>28</v>
      </c>
    </row>
    <row r="65" spans="12:14" x14ac:dyDescent="0.3">
      <c r="L65" s="11" t="s">
        <v>4</v>
      </c>
      <c r="M65" s="12" t="s">
        <v>8</v>
      </c>
      <c r="N65" s="13">
        <v>75</v>
      </c>
    </row>
    <row r="66" spans="12:14" x14ac:dyDescent="0.3">
      <c r="L66" s="11" t="s">
        <v>4</v>
      </c>
      <c r="M66" s="12" t="s">
        <v>8</v>
      </c>
      <c r="N66" s="13">
        <v>39</v>
      </c>
    </row>
    <row r="67" spans="12:14" x14ac:dyDescent="0.3">
      <c r="L67" s="11" t="s">
        <v>4</v>
      </c>
      <c r="M67" s="12" t="s">
        <v>8</v>
      </c>
      <c r="N67" s="13">
        <v>30</v>
      </c>
    </row>
    <row r="68" spans="12:14" x14ac:dyDescent="0.3">
      <c r="L68" s="11" t="s">
        <v>4</v>
      </c>
      <c r="M68" s="12" t="s">
        <v>9</v>
      </c>
      <c r="N68" s="13">
        <v>69</v>
      </c>
    </row>
    <row r="69" spans="12:14" x14ac:dyDescent="0.3">
      <c r="L69" s="11" t="s">
        <v>4</v>
      </c>
      <c r="M69" s="12" t="s">
        <v>9</v>
      </c>
      <c r="N69" s="13">
        <v>54</v>
      </c>
    </row>
    <row r="70" spans="12:14" x14ac:dyDescent="0.3">
      <c r="L70" s="11" t="s">
        <v>4</v>
      </c>
      <c r="M70" s="12" t="s">
        <v>9</v>
      </c>
      <c r="N70" s="13">
        <v>34</v>
      </c>
    </row>
    <row r="71" spans="12:14" x14ac:dyDescent="0.3">
      <c r="L71" s="11" t="s">
        <v>4</v>
      </c>
      <c r="M71" s="12" t="s">
        <v>10</v>
      </c>
      <c r="N71" s="13">
        <v>31</v>
      </c>
    </row>
    <row r="72" spans="12:14" x14ac:dyDescent="0.3">
      <c r="L72" s="11" t="s">
        <v>4</v>
      </c>
      <c r="M72" s="12" t="s">
        <v>10</v>
      </c>
      <c r="N72" s="13">
        <v>29</v>
      </c>
    </row>
    <row r="73" spans="12:14" x14ac:dyDescent="0.3">
      <c r="L73" s="11" t="s">
        <v>4</v>
      </c>
      <c r="M73" s="12" t="s">
        <v>10</v>
      </c>
      <c r="N73" s="13">
        <v>26</v>
      </c>
    </row>
    <row r="74" spans="12:14" x14ac:dyDescent="0.3">
      <c r="L74" s="11" t="s">
        <v>3</v>
      </c>
      <c r="M74" s="12" t="s">
        <v>5</v>
      </c>
      <c r="N74" s="13">
        <v>59</v>
      </c>
    </row>
    <row r="75" spans="12:14" x14ac:dyDescent="0.3">
      <c r="L75" s="11" t="s">
        <v>3</v>
      </c>
      <c r="M75" s="12" t="s">
        <v>5</v>
      </c>
      <c r="N75" s="13">
        <v>41</v>
      </c>
    </row>
    <row r="76" spans="12:14" x14ac:dyDescent="0.3">
      <c r="L76" s="11" t="s">
        <v>3</v>
      </c>
      <c r="M76" s="12" t="s">
        <v>5</v>
      </c>
      <c r="N76" s="13">
        <v>17</v>
      </c>
    </row>
    <row r="77" spans="12:14" x14ac:dyDescent="0.3">
      <c r="L77" s="11" t="s">
        <v>3</v>
      </c>
      <c r="M77" s="12" t="s">
        <v>6</v>
      </c>
      <c r="N77" s="13">
        <v>69</v>
      </c>
    </row>
    <row r="78" spans="12:14" x14ac:dyDescent="0.3">
      <c r="L78" s="11" t="s">
        <v>3</v>
      </c>
      <c r="M78" s="12" t="s">
        <v>6</v>
      </c>
      <c r="N78" s="13">
        <v>35</v>
      </c>
    </row>
    <row r="79" spans="12:14" x14ac:dyDescent="0.3">
      <c r="L79" s="11" t="s">
        <v>3</v>
      </c>
      <c r="M79" s="12" t="s">
        <v>6</v>
      </c>
      <c r="N79" s="13">
        <v>18</v>
      </c>
    </row>
    <row r="80" spans="12:14" x14ac:dyDescent="0.3">
      <c r="L80" s="11" t="s">
        <v>3</v>
      </c>
      <c r="M80" s="12" t="s">
        <v>7</v>
      </c>
      <c r="N80" s="13">
        <v>38</v>
      </c>
    </row>
    <row r="81" spans="12:14" x14ac:dyDescent="0.3">
      <c r="L81" s="11" t="s">
        <v>3</v>
      </c>
      <c r="M81" s="12" t="s">
        <v>7</v>
      </c>
      <c r="N81" s="13">
        <v>35</v>
      </c>
    </row>
    <row r="82" spans="12:14" x14ac:dyDescent="0.3">
      <c r="L82" s="11" t="s">
        <v>3</v>
      </c>
      <c r="M82" s="12" t="s">
        <v>7</v>
      </c>
      <c r="N82" s="13">
        <v>28</v>
      </c>
    </row>
    <row r="83" spans="12:14" x14ac:dyDescent="0.3">
      <c r="L83" s="11" t="s">
        <v>3</v>
      </c>
      <c r="M83" s="12" t="s">
        <v>8</v>
      </c>
      <c r="N83" s="13">
        <v>77</v>
      </c>
    </row>
    <row r="84" spans="12:14" x14ac:dyDescent="0.3">
      <c r="L84" s="11" t="s">
        <v>3</v>
      </c>
      <c r="M84" s="12" t="s">
        <v>8</v>
      </c>
      <c r="N84" s="13">
        <v>40</v>
      </c>
    </row>
    <row r="85" spans="12:14" x14ac:dyDescent="0.3">
      <c r="L85" s="11" t="s">
        <v>3</v>
      </c>
      <c r="M85" s="12" t="s">
        <v>8</v>
      </c>
      <c r="N85" s="13">
        <v>24</v>
      </c>
    </row>
    <row r="86" spans="12:14" x14ac:dyDescent="0.3">
      <c r="L86" s="11" t="s">
        <v>3</v>
      </c>
      <c r="M86" s="12" t="s">
        <v>9</v>
      </c>
      <c r="N86" s="13">
        <v>45</v>
      </c>
    </row>
    <row r="87" spans="12:14" x14ac:dyDescent="0.3">
      <c r="L87" s="11" t="s">
        <v>3</v>
      </c>
      <c r="M87" s="12" t="s">
        <v>9</v>
      </c>
      <c r="N87" s="13">
        <v>41</v>
      </c>
    </row>
    <row r="88" spans="12:14" x14ac:dyDescent="0.3">
      <c r="L88" s="11" t="s">
        <v>3</v>
      </c>
      <c r="M88" s="12" t="s">
        <v>9</v>
      </c>
      <c r="N88" s="13">
        <v>36</v>
      </c>
    </row>
    <row r="89" spans="12:14" x14ac:dyDescent="0.3">
      <c r="L89" s="11" t="s">
        <v>3</v>
      </c>
      <c r="M89" s="12" t="s">
        <v>10</v>
      </c>
      <c r="N89" s="13">
        <v>33</v>
      </c>
    </row>
    <row r="90" spans="12:14" x14ac:dyDescent="0.3">
      <c r="L90" s="11" t="s">
        <v>3</v>
      </c>
      <c r="M90" s="12" t="s">
        <v>10</v>
      </c>
      <c r="N90" s="13">
        <v>26</v>
      </c>
    </row>
    <row r="91" spans="12:14" ht="14.5" thickBot="1" x14ac:dyDescent="0.35">
      <c r="L91" s="25" t="s">
        <v>3</v>
      </c>
      <c r="M91" s="26" t="s">
        <v>10</v>
      </c>
      <c r="N91" s="27">
        <v>20</v>
      </c>
    </row>
  </sheetData>
  <sortState xmlns:xlrd2="http://schemas.microsoft.com/office/spreadsheetml/2017/richdata2" ref="L2:N91">
    <sortCondition ref="L1:L91"/>
  </sortState>
  <mergeCells count="2">
    <mergeCell ref="B1:J2"/>
    <mergeCell ref="B11:J1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20"/>
  <sheetViews>
    <sheetView workbookViewId="0">
      <selection activeCell="L20" sqref="L20"/>
    </sheetView>
  </sheetViews>
  <sheetFormatPr defaultColWidth="8.90625" defaultRowHeight="14" x14ac:dyDescent="0.3"/>
  <cols>
    <col min="1" max="1" width="8.7265625" style="7" customWidth="1"/>
    <col min="2" max="2" width="8.90625" style="7"/>
    <col min="3" max="3" width="15.36328125" style="7" bestFit="1" customWidth="1"/>
    <col min="4" max="6" width="8.90625" style="7"/>
    <col min="7" max="7" width="5.54296875" style="7" customWidth="1"/>
    <col min="8" max="16384" width="8.90625" style="7"/>
  </cols>
  <sheetData>
    <row r="1" spans="2:12" x14ac:dyDescent="0.3">
      <c r="B1" s="6" t="s">
        <v>89</v>
      </c>
    </row>
    <row r="2" spans="2:12" ht="14.5" thickBot="1" x14ac:dyDescent="0.35">
      <c r="B2" s="52"/>
      <c r="C2" s="52"/>
    </row>
    <row r="3" spans="2:12" ht="14.5" thickBot="1" x14ac:dyDescent="0.35">
      <c r="B3" s="6" t="s">
        <v>39</v>
      </c>
      <c r="H3" s="112" t="s">
        <v>37</v>
      </c>
      <c r="I3" s="113"/>
      <c r="K3" s="112" t="s">
        <v>38</v>
      </c>
      <c r="L3" s="113"/>
    </row>
    <row r="4" spans="2:12" x14ac:dyDescent="0.3">
      <c r="B4" s="8" t="s">
        <v>35</v>
      </c>
      <c r="C4" s="10" t="s">
        <v>36</v>
      </c>
      <c r="H4" s="8" t="s">
        <v>35</v>
      </c>
      <c r="I4" s="10" t="s">
        <v>36</v>
      </c>
      <c r="K4" s="37" t="s">
        <v>35</v>
      </c>
      <c r="L4" s="38" t="s">
        <v>36</v>
      </c>
    </row>
    <row r="5" spans="2:12" x14ac:dyDescent="0.3">
      <c r="B5" s="39" t="s">
        <v>5</v>
      </c>
      <c r="C5" s="13" t="s">
        <v>82</v>
      </c>
      <c r="H5" s="39" t="s">
        <v>5</v>
      </c>
      <c r="I5" s="13">
        <v>115</v>
      </c>
      <c r="K5" s="39" t="s">
        <v>5</v>
      </c>
      <c r="L5" s="13">
        <v>58</v>
      </c>
    </row>
    <row r="6" spans="2:12" x14ac:dyDescent="0.3">
      <c r="B6" s="39" t="s">
        <v>6</v>
      </c>
      <c r="C6" s="13">
        <v>54</v>
      </c>
      <c r="H6" s="39" t="s">
        <v>6</v>
      </c>
      <c r="I6" s="13">
        <v>54</v>
      </c>
      <c r="K6" s="39" t="s">
        <v>6</v>
      </c>
      <c r="L6" s="13">
        <v>54</v>
      </c>
    </row>
    <row r="7" spans="2:12" x14ac:dyDescent="0.3">
      <c r="B7" s="39" t="s">
        <v>7</v>
      </c>
      <c r="C7" s="13" t="str">
        <f>IF(AND(H7=K7,I7=L7),L7,"unmatched pair")</f>
        <v>unmatched pair</v>
      </c>
      <c r="H7" s="39" t="s">
        <v>7</v>
      </c>
      <c r="I7" s="13">
        <v>56</v>
      </c>
      <c r="K7" s="39" t="s">
        <v>7</v>
      </c>
      <c r="L7" s="13">
        <v>50</v>
      </c>
    </row>
    <row r="8" spans="2:12" x14ac:dyDescent="0.3">
      <c r="B8" s="39" t="s">
        <v>8</v>
      </c>
      <c r="C8" s="13">
        <f t="shared" ref="C8:C10" si="0">IF(AND(H8=K8,I8=L8),L8,"unmatched pair")</f>
        <v>132</v>
      </c>
      <c r="H8" s="39" t="s">
        <v>8</v>
      </c>
      <c r="I8" s="13">
        <v>132</v>
      </c>
      <c r="K8" s="39" t="s">
        <v>8</v>
      </c>
      <c r="L8" s="13">
        <v>132</v>
      </c>
    </row>
    <row r="9" spans="2:12" x14ac:dyDescent="0.3">
      <c r="B9" s="39" t="s">
        <v>9</v>
      </c>
      <c r="C9" s="13" t="str">
        <f t="shared" si="0"/>
        <v>unmatched pair</v>
      </c>
      <c r="H9" s="39" t="s">
        <v>9</v>
      </c>
      <c r="I9" s="13">
        <v>29</v>
      </c>
      <c r="K9" s="39" t="s">
        <v>9</v>
      </c>
      <c r="L9" s="13">
        <v>37</v>
      </c>
    </row>
    <row r="10" spans="2:12" ht="14.5" thickBot="1" x14ac:dyDescent="0.35">
      <c r="B10" s="40" t="s">
        <v>10</v>
      </c>
      <c r="C10" s="13">
        <f t="shared" si="0"/>
        <v>108</v>
      </c>
      <c r="H10" s="40" t="s">
        <v>10</v>
      </c>
      <c r="I10" s="27">
        <v>108</v>
      </c>
      <c r="K10" s="40" t="s">
        <v>10</v>
      </c>
      <c r="L10" s="27">
        <v>108</v>
      </c>
    </row>
    <row r="11" spans="2:12" ht="14.5" x14ac:dyDescent="0.35">
      <c r="B11" s="52"/>
      <c r="C11" s="12"/>
      <c r="H11" s="41" t="s">
        <v>92</v>
      </c>
      <c r="I11" s="12"/>
    </row>
    <row r="12" spans="2:12" ht="14.5" thickBot="1" x14ac:dyDescent="0.35">
      <c r="B12" s="6" t="s">
        <v>40</v>
      </c>
    </row>
    <row r="13" spans="2:12" x14ac:dyDescent="0.3">
      <c r="B13" s="8" t="s">
        <v>35</v>
      </c>
      <c r="C13" s="10" t="s">
        <v>36</v>
      </c>
    </row>
    <row r="14" spans="2:12" x14ac:dyDescent="0.3">
      <c r="B14" s="39" t="s">
        <v>5</v>
      </c>
      <c r="C14" s="13">
        <v>115</v>
      </c>
    </row>
    <row r="15" spans="2:12" x14ac:dyDescent="0.3">
      <c r="B15" s="39" t="s">
        <v>6</v>
      </c>
      <c r="C15" s="13" t="s">
        <v>83</v>
      </c>
    </row>
    <row r="16" spans="2:12" x14ac:dyDescent="0.3">
      <c r="B16" s="39" t="s">
        <v>7</v>
      </c>
      <c r="C16" s="13">
        <f>IF(AND(H7=K7,I7=L7),"Matched Pair",I7)</f>
        <v>56</v>
      </c>
      <c r="L16" s="7" t="str">
        <f>IF(I7=VLOOKUP(H7,$K$5:$L$10,2,0),VLOOKUP(H7,$K$5:$L$10,2,0),"Unmatched Pair")</f>
        <v>Unmatched Pair</v>
      </c>
    </row>
    <row r="17" spans="2:12" x14ac:dyDescent="0.3">
      <c r="B17" s="39" t="s">
        <v>8</v>
      </c>
      <c r="C17" s="13" t="str">
        <f t="shared" ref="C17:C19" si="1">IF(AND(H8=K8,I8=L8),"Matched Pair",I8)</f>
        <v>Matched Pair</v>
      </c>
    </row>
    <row r="18" spans="2:12" x14ac:dyDescent="0.3">
      <c r="B18" s="39" t="s">
        <v>9</v>
      </c>
      <c r="C18" s="13">
        <f t="shared" si="1"/>
        <v>29</v>
      </c>
    </row>
    <row r="19" spans="2:12" ht="14.5" thickBot="1" x14ac:dyDescent="0.35">
      <c r="B19" s="40" t="s">
        <v>10</v>
      </c>
      <c r="C19" s="13" t="str">
        <f t="shared" si="1"/>
        <v>Matched Pair</v>
      </c>
    </row>
    <row r="20" spans="2:12" x14ac:dyDescent="0.3">
      <c r="L20" s="7">
        <f>IF(I7=VLOOKUP(B16,$K$5:$L$10,2,0),"Matched Pair",I7)</f>
        <v>56</v>
      </c>
    </row>
  </sheetData>
  <sortState xmlns:xlrd2="http://schemas.microsoft.com/office/spreadsheetml/2017/richdata2" ref="K5:L10">
    <sortCondition ref="K5:K10"/>
  </sortState>
  <mergeCells count="2">
    <mergeCell ref="H3:I3"/>
    <mergeCell ref="K3:L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22"/>
  <sheetViews>
    <sheetView topLeftCell="K1" workbookViewId="0">
      <selection activeCell="J15" sqref="J15"/>
    </sheetView>
  </sheetViews>
  <sheetFormatPr defaultColWidth="8.90625" defaultRowHeight="14" x14ac:dyDescent="0.3"/>
  <cols>
    <col min="1" max="1" width="8.90625" style="7"/>
    <col min="2" max="2" width="10.08984375" style="7" customWidth="1"/>
    <col min="3" max="3" width="11.1796875" style="7" customWidth="1"/>
    <col min="4" max="5" width="10.6328125" style="7" bestFit="1" customWidth="1"/>
    <col min="6" max="6" width="11.54296875" style="7" customWidth="1"/>
    <col min="7" max="12" width="6.1796875" style="7" bestFit="1" customWidth="1"/>
    <col min="13" max="18" width="5.26953125" style="7" bestFit="1" customWidth="1"/>
    <col min="19" max="24" width="8.1796875" style="7" bestFit="1" customWidth="1"/>
    <col min="25" max="16384" width="8.90625" style="7"/>
  </cols>
  <sheetData>
    <row r="1" spans="2:24" x14ac:dyDescent="0.3">
      <c r="B1" s="6" t="s">
        <v>90</v>
      </c>
    </row>
    <row r="3" spans="2:24" ht="14.5" thickBot="1" x14ac:dyDescent="0.35">
      <c r="B3" s="6" t="s">
        <v>88</v>
      </c>
      <c r="F3" s="6" t="s">
        <v>87</v>
      </c>
    </row>
    <row r="4" spans="2:24" ht="14.5" customHeight="1" x14ac:dyDescent="0.3">
      <c r="B4" s="8" t="s">
        <v>44</v>
      </c>
      <c r="C4" s="9" t="s">
        <v>45</v>
      </c>
      <c r="D4" s="10" t="s">
        <v>17</v>
      </c>
      <c r="F4" s="83" t="s">
        <v>44</v>
      </c>
      <c r="G4" s="84" t="s">
        <v>0</v>
      </c>
      <c r="H4" s="84" t="s">
        <v>0</v>
      </c>
      <c r="I4" s="84" t="s">
        <v>0</v>
      </c>
      <c r="J4" s="84" t="s">
        <v>0</v>
      </c>
      <c r="K4" s="84" t="s">
        <v>0</v>
      </c>
      <c r="L4" s="84" t="s">
        <v>0</v>
      </c>
      <c r="M4" s="84" t="s">
        <v>1</v>
      </c>
      <c r="N4" s="84" t="s">
        <v>1</v>
      </c>
      <c r="O4" s="84" t="s">
        <v>1</v>
      </c>
      <c r="P4" s="84" t="s">
        <v>1</v>
      </c>
      <c r="Q4" s="84" t="s">
        <v>1</v>
      </c>
      <c r="R4" s="84" t="s">
        <v>1</v>
      </c>
      <c r="S4" s="84" t="s">
        <v>4</v>
      </c>
      <c r="T4" s="84" t="s">
        <v>4</v>
      </c>
      <c r="U4" s="84" t="s">
        <v>4</v>
      </c>
      <c r="V4" s="84" t="s">
        <v>4</v>
      </c>
      <c r="W4" s="84" t="s">
        <v>4</v>
      </c>
      <c r="X4" s="85" t="s">
        <v>4</v>
      </c>
    </row>
    <row r="5" spans="2:24" ht="14.5" customHeight="1" x14ac:dyDescent="0.3">
      <c r="B5" s="11" t="s">
        <v>0</v>
      </c>
      <c r="C5" s="12" t="s">
        <v>5</v>
      </c>
      <c r="D5" s="13">
        <v>109</v>
      </c>
      <c r="F5" s="86" t="s">
        <v>45</v>
      </c>
      <c r="G5" s="32" t="s">
        <v>5</v>
      </c>
      <c r="H5" s="32" t="s">
        <v>6</v>
      </c>
      <c r="I5" s="12" t="str">
        <f t="array" ref="I5:X6">TRANSPOSE(C7:D22)</f>
        <v>C</v>
      </c>
      <c r="J5" s="32" t="str">
        <v>D</v>
      </c>
      <c r="K5" s="32" t="str">
        <v>E</v>
      </c>
      <c r="L5" s="32" t="str">
        <v>F</v>
      </c>
      <c r="M5" s="32" t="str">
        <v>A</v>
      </c>
      <c r="N5" s="32" t="str">
        <v>B</v>
      </c>
      <c r="O5" s="32" t="str">
        <v>C</v>
      </c>
      <c r="P5" s="32" t="str">
        <v>D</v>
      </c>
      <c r="Q5" s="32" t="str">
        <v>E</v>
      </c>
      <c r="R5" s="32" t="str">
        <v>F</v>
      </c>
      <c r="S5" s="32" t="str">
        <v>A</v>
      </c>
      <c r="T5" s="32" t="str">
        <v>B</v>
      </c>
      <c r="U5" s="32" t="str">
        <v>C</v>
      </c>
      <c r="V5" s="32" t="str">
        <v>D</v>
      </c>
      <c r="W5" s="32" t="str">
        <v>E</v>
      </c>
      <c r="X5" s="33" t="str">
        <v>F</v>
      </c>
    </row>
    <row r="6" spans="2:24" ht="14.5" customHeight="1" thickBot="1" x14ac:dyDescent="0.35">
      <c r="B6" s="11" t="s">
        <v>0</v>
      </c>
      <c r="C6" s="12" t="s">
        <v>6</v>
      </c>
      <c r="D6" s="13">
        <v>97</v>
      </c>
      <c r="F6" s="87" t="s">
        <v>17</v>
      </c>
      <c r="G6" s="35">
        <v>109</v>
      </c>
      <c r="H6" s="35">
        <v>97</v>
      </c>
      <c r="I6" s="26">
        <v>135</v>
      </c>
      <c r="J6" s="35">
        <v>104</v>
      </c>
      <c r="K6" s="35">
        <v>108</v>
      </c>
      <c r="L6" s="35">
        <v>102</v>
      </c>
      <c r="M6" s="35">
        <v>94</v>
      </c>
      <c r="N6" s="35">
        <v>142</v>
      </c>
      <c r="O6" s="35">
        <v>139</v>
      </c>
      <c r="P6" s="35">
        <v>111</v>
      </c>
      <c r="Q6" s="35">
        <v>108</v>
      </c>
      <c r="R6" s="35">
        <v>95</v>
      </c>
      <c r="S6" s="35">
        <v>98</v>
      </c>
      <c r="T6" s="35">
        <v>153</v>
      </c>
      <c r="U6" s="35">
        <v>111</v>
      </c>
      <c r="V6" s="35">
        <v>127</v>
      </c>
      <c r="W6" s="35">
        <v>155</v>
      </c>
      <c r="X6" s="36">
        <v>158</v>
      </c>
    </row>
    <row r="7" spans="2:24" ht="14.5" customHeight="1" x14ac:dyDescent="0.3">
      <c r="B7" s="11" t="s">
        <v>0</v>
      </c>
      <c r="C7" s="12" t="s">
        <v>7</v>
      </c>
      <c r="D7" s="13">
        <v>135</v>
      </c>
    </row>
    <row r="8" spans="2:24" ht="14.5" customHeight="1" x14ac:dyDescent="0.3">
      <c r="B8" s="11" t="s">
        <v>0</v>
      </c>
      <c r="C8" s="12" t="s">
        <v>8</v>
      </c>
      <c r="D8" s="13">
        <v>104</v>
      </c>
    </row>
    <row r="9" spans="2:24" ht="14.5" customHeight="1" x14ac:dyDescent="0.3">
      <c r="B9" s="11" t="s">
        <v>0</v>
      </c>
      <c r="C9" s="12" t="s">
        <v>9</v>
      </c>
      <c r="D9" s="13">
        <v>108</v>
      </c>
    </row>
    <row r="10" spans="2:24" ht="14.5" customHeight="1" x14ac:dyDescent="0.3">
      <c r="B10" s="11" t="s">
        <v>0</v>
      </c>
      <c r="C10" s="12" t="s">
        <v>10</v>
      </c>
      <c r="D10" s="13">
        <v>102</v>
      </c>
    </row>
    <row r="11" spans="2:24" ht="14.5" customHeight="1" x14ac:dyDescent="0.3">
      <c r="B11" s="23" t="s">
        <v>1</v>
      </c>
      <c r="C11" s="12" t="s">
        <v>5</v>
      </c>
      <c r="D11" s="13">
        <v>94</v>
      </c>
    </row>
    <row r="12" spans="2:24" ht="14.5" customHeight="1" x14ac:dyDescent="0.3">
      <c r="B12" s="23" t="s">
        <v>1</v>
      </c>
      <c r="C12" s="12" t="s">
        <v>6</v>
      </c>
      <c r="D12" s="13">
        <v>142</v>
      </c>
    </row>
    <row r="13" spans="2:24" ht="14.5" customHeight="1" x14ac:dyDescent="0.3">
      <c r="B13" s="23" t="s">
        <v>1</v>
      </c>
      <c r="C13" s="12" t="s">
        <v>7</v>
      </c>
      <c r="D13" s="13">
        <v>139</v>
      </c>
    </row>
    <row r="14" spans="2:24" ht="14.5" customHeight="1" x14ac:dyDescent="0.3">
      <c r="B14" s="23" t="s">
        <v>1</v>
      </c>
      <c r="C14" s="12" t="s">
        <v>8</v>
      </c>
      <c r="D14" s="13">
        <v>111</v>
      </c>
    </row>
    <row r="15" spans="2:24" ht="14.5" customHeight="1" x14ac:dyDescent="0.3">
      <c r="B15" s="23" t="s">
        <v>1</v>
      </c>
      <c r="C15" s="12" t="s">
        <v>9</v>
      </c>
      <c r="D15" s="13">
        <v>108</v>
      </c>
    </row>
    <row r="16" spans="2:24" ht="14.5" customHeight="1" x14ac:dyDescent="0.3">
      <c r="B16" s="23" t="s">
        <v>1</v>
      </c>
      <c r="C16" s="12" t="s">
        <v>10</v>
      </c>
      <c r="D16" s="13">
        <v>95</v>
      </c>
    </row>
    <row r="17" spans="2:4" ht="14.5" customHeight="1" x14ac:dyDescent="0.3">
      <c r="B17" s="11" t="s">
        <v>4</v>
      </c>
      <c r="C17" s="12" t="s">
        <v>5</v>
      </c>
      <c r="D17" s="13">
        <v>98</v>
      </c>
    </row>
    <row r="18" spans="2:4" ht="14.5" customHeight="1" x14ac:dyDescent="0.3">
      <c r="B18" s="11" t="s">
        <v>4</v>
      </c>
      <c r="C18" s="12" t="s">
        <v>6</v>
      </c>
      <c r="D18" s="13">
        <v>153</v>
      </c>
    </row>
    <row r="19" spans="2:4" ht="14.5" customHeight="1" x14ac:dyDescent="0.3">
      <c r="B19" s="11" t="s">
        <v>4</v>
      </c>
      <c r="C19" s="12" t="s">
        <v>7</v>
      </c>
      <c r="D19" s="13">
        <v>111</v>
      </c>
    </row>
    <row r="20" spans="2:4" ht="14.5" customHeight="1" x14ac:dyDescent="0.3">
      <c r="B20" s="11" t="s">
        <v>4</v>
      </c>
      <c r="C20" s="12" t="s">
        <v>8</v>
      </c>
      <c r="D20" s="13">
        <v>127</v>
      </c>
    </row>
    <row r="21" spans="2:4" ht="14.5" customHeight="1" x14ac:dyDescent="0.3">
      <c r="B21" s="11" t="s">
        <v>4</v>
      </c>
      <c r="C21" s="12" t="s">
        <v>9</v>
      </c>
      <c r="D21" s="13">
        <v>155</v>
      </c>
    </row>
    <row r="22" spans="2:4" ht="14.5" customHeight="1" thickBot="1" x14ac:dyDescent="0.35">
      <c r="B22" s="25" t="s">
        <v>4</v>
      </c>
      <c r="C22" s="26" t="s">
        <v>10</v>
      </c>
      <c r="D22" s="27">
        <v>158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tabSelected="1" workbookViewId="0">
      <selection activeCell="B3" sqref="B3:B7"/>
    </sheetView>
  </sheetViews>
  <sheetFormatPr defaultColWidth="8.90625" defaultRowHeight="14" x14ac:dyDescent="0.3"/>
  <cols>
    <col min="1" max="1" width="6.26953125" style="7" bestFit="1" customWidth="1"/>
    <col min="2" max="2" width="45.453125" style="7" bestFit="1" customWidth="1"/>
    <col min="3" max="3" width="8.6328125" style="7" customWidth="1"/>
    <col min="4" max="4" width="18.1796875" style="7" bestFit="1" customWidth="1"/>
    <col min="5" max="5" width="10.08984375" style="7" customWidth="1"/>
    <col min="6" max="16384" width="8.90625" style="7"/>
  </cols>
  <sheetData>
    <row r="1" spans="1:10" ht="14.5" thickBot="1" x14ac:dyDescent="0.35">
      <c r="A1" s="6"/>
      <c r="B1" s="6" t="s">
        <v>25</v>
      </c>
      <c r="C1" s="6"/>
      <c r="D1" s="6" t="s">
        <v>41</v>
      </c>
    </row>
    <row r="2" spans="1:10" ht="14.5" thickBot="1" x14ac:dyDescent="0.35">
      <c r="D2" s="45" t="s">
        <v>26</v>
      </c>
      <c r="E2" s="46" t="s">
        <v>27</v>
      </c>
      <c r="F2" s="47" t="s">
        <v>28</v>
      </c>
      <c r="G2" s="47" t="s">
        <v>29</v>
      </c>
      <c r="H2" s="47" t="s">
        <v>30</v>
      </c>
      <c r="I2" s="47" t="s">
        <v>31</v>
      </c>
      <c r="J2" s="48" t="s">
        <v>32</v>
      </c>
    </row>
    <row r="3" spans="1:10" x14ac:dyDescent="0.3">
      <c r="A3" s="52"/>
      <c r="B3" s="51" t="s">
        <v>20</v>
      </c>
      <c r="D3" s="5" t="s">
        <v>0</v>
      </c>
      <c r="E3" s="42">
        <v>115</v>
      </c>
      <c r="F3" s="43">
        <v>54</v>
      </c>
      <c r="G3" s="43">
        <v>56</v>
      </c>
      <c r="H3" s="43">
        <v>132</v>
      </c>
      <c r="I3" s="43">
        <v>29</v>
      </c>
      <c r="J3" s="44">
        <v>108</v>
      </c>
    </row>
    <row r="4" spans="1:10" x14ac:dyDescent="0.3">
      <c r="A4" s="52"/>
      <c r="B4" s="49" t="s">
        <v>21</v>
      </c>
      <c r="D4" s="49" t="s">
        <v>1</v>
      </c>
      <c r="E4" s="31">
        <v>22</v>
      </c>
      <c r="F4" s="32">
        <v>182</v>
      </c>
      <c r="G4" s="32">
        <v>18</v>
      </c>
      <c r="H4" s="32">
        <v>82</v>
      </c>
      <c r="I4" s="32">
        <v>147</v>
      </c>
      <c r="J4" s="33">
        <v>122</v>
      </c>
    </row>
    <row r="5" spans="1:10" x14ac:dyDescent="0.3">
      <c r="A5" s="52"/>
      <c r="B5" s="49" t="s">
        <v>22</v>
      </c>
      <c r="D5" s="49" t="s">
        <v>4</v>
      </c>
      <c r="E5" s="31">
        <v>30</v>
      </c>
      <c r="F5" s="32">
        <v>98</v>
      </c>
      <c r="G5" s="32">
        <v>139</v>
      </c>
      <c r="H5" s="32">
        <v>97</v>
      </c>
      <c r="I5" s="32">
        <v>176</v>
      </c>
      <c r="J5" s="33">
        <v>94</v>
      </c>
    </row>
    <row r="6" spans="1:10" x14ac:dyDescent="0.3">
      <c r="A6" s="52"/>
      <c r="B6" s="49" t="s">
        <v>23</v>
      </c>
      <c r="D6" s="49" t="s">
        <v>2</v>
      </c>
      <c r="E6" s="31">
        <v>104</v>
      </c>
      <c r="F6" s="32">
        <v>199</v>
      </c>
      <c r="G6" s="32">
        <v>181</v>
      </c>
      <c r="H6" s="32">
        <v>8</v>
      </c>
      <c r="I6" s="32">
        <v>115</v>
      </c>
      <c r="J6" s="33">
        <v>185</v>
      </c>
    </row>
    <row r="7" spans="1:10" ht="14.5" thickBot="1" x14ac:dyDescent="0.35">
      <c r="A7" s="52"/>
      <c r="B7" s="50" t="s">
        <v>24</v>
      </c>
      <c r="D7" s="50" t="s">
        <v>3</v>
      </c>
      <c r="E7" s="34">
        <v>170</v>
      </c>
      <c r="F7" s="35">
        <v>147</v>
      </c>
      <c r="G7" s="35">
        <v>165</v>
      </c>
      <c r="H7" s="35">
        <v>111</v>
      </c>
      <c r="I7" s="35">
        <v>90</v>
      </c>
      <c r="J7" s="36">
        <v>32</v>
      </c>
    </row>
    <row r="9" spans="1:10" ht="14.5" x14ac:dyDescent="0.35">
      <c r="B9" s="41" t="s">
        <v>91</v>
      </c>
    </row>
    <row r="10" spans="1:10" x14ac:dyDescent="0.3">
      <c r="I10" s="7" t="s">
        <v>33</v>
      </c>
    </row>
    <row r="11" spans="1:10" x14ac:dyDescent="0.3">
      <c r="D11" s="53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7599-3E4C-466B-8FAA-338B679072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 data from long table</vt:lpstr>
      <vt:lpstr>Extract data from wide table</vt:lpstr>
      <vt:lpstr>Extract string</vt:lpstr>
      <vt:lpstr>Tabulate data</vt:lpstr>
      <vt:lpstr>Basic Summary Stats</vt:lpstr>
      <vt:lpstr>Advanced Summary Stats</vt:lpstr>
      <vt:lpstr>Match datasets</vt:lpstr>
      <vt:lpstr>Reshape tables</vt:lpstr>
      <vt:lpstr>Clean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2023-12-20T07:23:51Z</dcterms:modified>
</cp:coreProperties>
</file>