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 scenarios" sheetId="1" r:id="rId4"/>
    <sheet state="visible" name="P&amp;L Statement Dashboard" sheetId="2" r:id="rId5"/>
    <sheet state="visible" name="Summary statistics" sheetId="3" r:id="rId6"/>
    <sheet state="visible" name="Graphs_Data" sheetId="4" r:id="rId7"/>
    <sheet state="visible" name="Data file_all" sheetId="5" r:id="rId8"/>
    <sheet state="visible" name="Data file_Consumer Staples" sheetId="6" r:id="rId9"/>
    <sheet state="visible" name="Data file_Consumer Discretionar" sheetId="7" r:id="rId10"/>
    <sheet state="visible" name="Pivot Table_Dashboard" sheetId="8" r:id="rId11"/>
  </sheets>
  <definedNames>
    <definedName name="total_revenue_disc">'Data file_Consumer Discretionar'!$R:$R</definedName>
    <definedName name="r_and_d">'Data file_all'!$H:$H</definedName>
    <definedName name="cost_of_goods_staple">'Data file_Consumer Staples'!$F:$F</definedName>
    <definedName name="ticker_symbol">'Data file_all'!$B:$B</definedName>
    <definedName name="SGA">'Data file_all'!$G:$G</definedName>
    <definedName name="period_end_disc">'Data file_Consumer Discretionar'!$D:$D</definedName>
    <definedName name="period_end_staple">'Data file_Consumer Staples'!$Q:$Q</definedName>
    <definedName name="gross_profit_disc">'Data file_Consumer Discretionar'!$L:$L</definedName>
    <definedName name="ticker_symbol_pivot">'Pivot Table_Dashboard'!$D$3:$D$432</definedName>
    <definedName name="year_disc">'Data file_Consumer Discretionar'!$P:$P</definedName>
    <definedName name="year">'Data file_all'!$C:$C</definedName>
    <definedName name="year_staple">'Data file_Consumer Staples'!$P:$P</definedName>
    <definedName name="cost_of_goods_disc">'Data file_Consumer Discretionar'!$F:$F</definedName>
    <definedName name="COGS">'Data file_all'!$F:$F</definedName>
    <definedName name="operating_margin_disc">'Data file_Consumer Discretionar'!$O:$O</definedName>
    <definedName name="ticker_symbol_staple">'Data file_Consumer Staples'!$O:$O</definedName>
    <definedName name="other_operating">'Data file_all'!$I:$I</definedName>
    <definedName name="operating_margin">'Data file_all'!$O:$O</definedName>
    <definedName name="gross_profit_staple">'Data file_Consumer Staples'!$L:$L</definedName>
    <definedName name="gross_margin">'Data file_all'!$N:$N</definedName>
    <definedName name="total_revenue_staple">'Data file_Consumer Staples'!$R:$R</definedName>
    <definedName name="total_revenue">'Data file_all'!$E:$E</definedName>
    <definedName hidden="1" localSheetId="5" name="_xlnm._FilterDatabase">'Data file_Consumer Staples'!$C$1:$C$1164</definedName>
    <definedName hidden="1" localSheetId="6" name="_xlnm._FilterDatabase">'Data file_Consumer Discretionar'!$A$1:$AB$1227</definedName>
    <definedName hidden="1" localSheetId="4" name="_xlnm._FilterDatabase">'Data file_all'!$A$1:$Z$1713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<sst xmlns="http://schemas.openxmlformats.org/spreadsheetml/2006/main" count="9591" uniqueCount="638">
  <si>
    <t>Consumer Discretionary vs. Consumer Staples - Gross Profit Years 1-4</t>
  </si>
  <si>
    <t>Ticker Symbol</t>
  </si>
  <si>
    <t>AAPL</t>
  </si>
  <si>
    <t>ABBV</t>
  </si>
  <si>
    <t>Profit and Loss Statement Dashboard</t>
  </si>
  <si>
    <t>Historical</t>
  </si>
  <si>
    <t>Measures of Center</t>
  </si>
  <si>
    <t>Year 1</t>
  </si>
  <si>
    <t>Assumptions</t>
  </si>
  <si>
    <t>Year 2</t>
  </si>
  <si>
    <t>Year 3</t>
  </si>
  <si>
    <t>Year 4</t>
  </si>
  <si>
    <t>Year 5</t>
  </si>
  <si>
    <t>Revenue</t>
  </si>
  <si>
    <t>Mean</t>
  </si>
  <si>
    <t>Median</t>
  </si>
  <si>
    <t>Mode</t>
  </si>
  <si>
    <t>Year 6</t>
  </si>
  <si>
    <t>Discretionary</t>
  </si>
  <si>
    <t>Staples</t>
  </si>
  <si>
    <t>Percentage difference, discretionary/staples</t>
  </si>
  <si>
    <t>N/A</t>
  </si>
  <si>
    <t>5 number summary</t>
  </si>
  <si>
    <t>1st quartile</t>
  </si>
  <si>
    <t>3rd quartile</t>
  </si>
  <si>
    <t>Min</t>
  </si>
  <si>
    <t>Max</t>
  </si>
  <si>
    <t>Measures of Spread</t>
  </si>
  <si>
    <t>Variance</t>
  </si>
  <si>
    <t>Standard deviation</t>
  </si>
  <si>
    <t>Range</t>
  </si>
  <si>
    <t>Interquartile range</t>
  </si>
  <si>
    <t>COGS</t>
  </si>
  <si>
    <t>Gross Profit</t>
  </si>
  <si>
    <t>Sales, general, admin</t>
  </si>
  <si>
    <t>Research &amp; development</t>
  </si>
  <si>
    <t>Year</t>
  </si>
  <si>
    <t>Consumer Staples Mean</t>
  </si>
  <si>
    <t>Consumer Discretionary Mean</t>
  </si>
  <si>
    <t>Gross Profit Staples Year 1</t>
  </si>
  <si>
    <t>Gross Profit Staples Year 2</t>
  </si>
  <si>
    <t>Gross Profit Staples Year 3</t>
  </si>
  <si>
    <t>Gross Profit Staples Year 4</t>
  </si>
  <si>
    <t>Gross Profit Discretionary Year 1</t>
  </si>
  <si>
    <t>Gross Profit Discretionary Year 2</t>
  </si>
  <si>
    <t>Gross Profit Discretionary Year 3</t>
  </si>
  <si>
    <t>Gross Profit Discretionary Year 4</t>
  </si>
  <si>
    <t>Consumer Staples Median</t>
  </si>
  <si>
    <t>Consumer Discretionary Median</t>
  </si>
  <si>
    <t>Other operating expenses</t>
  </si>
  <si>
    <t>Total operating expenses</t>
  </si>
  <si>
    <t>Operating income/EBIT</t>
  </si>
  <si>
    <t>Operating statistics</t>
  </si>
  <si>
    <t>Revenue growth</t>
  </si>
  <si>
    <t>ticker_symbol</t>
  </si>
  <si>
    <t>year</t>
  </si>
  <si>
    <t>period_end</t>
  </si>
  <si>
    <t>total_revenue</t>
  </si>
  <si>
    <t>cost_of_goods</t>
  </si>
  <si>
    <t>SGA</t>
  </si>
  <si>
    <t>r_and_d</t>
  </si>
  <si>
    <t>other_operating</t>
  </si>
  <si>
    <t>GICS Sector</t>
  </si>
  <si>
    <t>GICS Sub Industry</t>
  </si>
  <si>
    <t>gross_profit</t>
  </si>
  <si>
    <t>operating_profit</t>
  </si>
  <si>
    <t>gross_margin</t>
  </si>
  <si>
    <t>operating_margin</t>
  </si>
  <si>
    <t>AAL</t>
  </si>
  <si>
    <t>Industrials</t>
  </si>
  <si>
    <t>Airlines</t>
  </si>
  <si>
    <t>Gross margin</t>
  </si>
  <si>
    <t>AAP</t>
  </si>
  <si>
    <t>Consumer Discretionary</t>
  </si>
  <si>
    <t>Automotive Retail</t>
  </si>
  <si>
    <t>Information Technology</t>
  </si>
  <si>
    <t>Computer Hardware</t>
  </si>
  <si>
    <t>Health Care</t>
  </si>
  <si>
    <t>Pharmaceuticals</t>
  </si>
  <si>
    <t>ABC</t>
  </si>
  <si>
    <t>Health Care Distributors</t>
  </si>
  <si>
    <t>Operating margin</t>
  </si>
  <si>
    <t>ABT</t>
  </si>
  <si>
    <t>Health Care Equipment</t>
  </si>
  <si>
    <t>ADBE</t>
  </si>
  <si>
    <t>Application Software</t>
  </si>
  <si>
    <t>ADI</t>
  </si>
  <si>
    <t>Semiconductors</t>
  </si>
  <si>
    <t>Scenario</t>
  </si>
  <si>
    <t>Weak case</t>
  </si>
  <si>
    <t>Operating scenarios - sensitivity analysis</t>
  </si>
  <si>
    <t>ADM</t>
  </si>
  <si>
    <t>Consumer Staples</t>
  </si>
  <si>
    <t>Agricultural Products</t>
  </si>
  <si>
    <t>Revenue growth %</t>
  </si>
  <si>
    <t>Strong case</t>
  </si>
  <si>
    <t>ADS</t>
  </si>
  <si>
    <t>Data Processing &amp; Outsourced Services</t>
  </si>
  <si>
    <t>Base case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</si>
  <si>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</si>
  <si>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</si>
  <si>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</si>
  <si>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</si>
  <si>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</si>
  <si>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</si>
  <si>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</si>
  <si>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</si>
  <si>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</si>
  <si>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</si>
  <si>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</si>
  <si>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</si>
  <si>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</si>
  <si>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</si>
  <si>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</si>
  <si>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</si>
  <si>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</si>
  <si>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</si>
  <si>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gross_margin 1</t>
  </si>
  <si>
    <t>ALB</t>
  </si>
  <si>
    <t>Materials</t>
  </si>
  <si>
    <t>Specialty Chemicals</t>
  </si>
  <si>
    <t>CAG</t>
  </si>
  <si>
    <t>Packaged Foods &amp; Meats</t>
  </si>
  <si>
    <t>ALK</t>
  </si>
  <si>
    <t>Average</t>
  </si>
  <si>
    <t>K</t>
  </si>
  <si>
    <t>ALL</t>
  </si>
  <si>
    <t>CHD</t>
  </si>
  <si>
    <t>Household Products</t>
  </si>
  <si>
    <t>CL</t>
  </si>
  <si>
    <t>ALLE</t>
  </si>
  <si>
    <t>Building Products</t>
  </si>
  <si>
    <t>ALXN</t>
  </si>
  <si>
    <t>Biotechnology</t>
  </si>
  <si>
    <t>HSY</t>
  </si>
  <si>
    <t>KO</t>
  </si>
  <si>
    <t>Soft Drinks</t>
  </si>
  <si>
    <t>AMAT</t>
  </si>
  <si>
    <t>CLX</t>
  </si>
  <si>
    <t>Semiconductor Equipment</t>
  </si>
  <si>
    <t>MDLZ</t>
  </si>
  <si>
    <t>AME</t>
  </si>
  <si>
    <t>Electrical Components &amp; Equipment</t>
  </si>
  <si>
    <t>COST</t>
  </si>
  <si>
    <t>Hypermarkets &amp; Super Centers</t>
  </si>
  <si>
    <t>AMGN</t>
  </si>
  <si>
    <t>CPB</t>
  </si>
  <si>
    <t>AMP</t>
  </si>
  <si>
    <t>Asset Management &amp; Custody Banks</t>
  </si>
  <si>
    <t>MJN</t>
  </si>
  <si>
    <t>MNST</t>
  </si>
  <si>
    <t>CVS</t>
  </si>
  <si>
    <t>Drug Retail</t>
  </si>
  <si>
    <t>AMT</t>
  </si>
  <si>
    <t>Specialized REITs</t>
  </si>
  <si>
    <t>MO</t>
  </si>
  <si>
    <t>Tobacco</t>
  </si>
  <si>
    <t>DPS</t>
  </si>
  <si>
    <t>AMZN</t>
  </si>
  <si>
    <t>Internet &amp; Direct Marketing Retail</t>
  </si>
  <si>
    <t>EL</t>
  </si>
  <si>
    <t>Personal Products</t>
  </si>
  <si>
    <t>AN</t>
  </si>
  <si>
    <t>Specialty Stores</t>
  </si>
  <si>
    <t>WMT</t>
  </si>
  <si>
    <t>GIS</t>
  </si>
  <si>
    <t>ANTM</t>
  </si>
  <si>
    <t>Managed Health Care</t>
  </si>
  <si>
    <t>KR</t>
  </si>
  <si>
    <t>Food Retail</t>
  </si>
  <si>
    <t>APA</t>
  </si>
  <si>
    <t>HRL</t>
  </si>
  <si>
    <t>Energy</t>
  </si>
  <si>
    <t>Oil &amp; Gas Exploration &amp; Production</t>
  </si>
  <si>
    <t>STZ</t>
  </si>
  <si>
    <t>Distillers &amp; Vintners</t>
  </si>
  <si>
    <t>APC</t>
  </si>
  <si>
    <t>SJM</t>
  </si>
  <si>
    <t>APD</t>
  </si>
  <si>
    <t>Industrial Gases</t>
  </si>
  <si>
    <t>KMB</t>
  </si>
  <si>
    <t>APH</t>
  </si>
  <si>
    <t>Electronic Components</t>
  </si>
  <si>
    <t>ARNC</t>
  </si>
  <si>
    <t>Aerospace &amp; Defense</t>
  </si>
  <si>
    <t>ATVI</t>
  </si>
  <si>
    <t>Home Entertainment Software</t>
  </si>
  <si>
    <t>SYY</t>
  </si>
  <si>
    <t>Food Distributors</t>
  </si>
  <si>
    <t>AVGO</t>
  </si>
  <si>
    <t>AVY</t>
  </si>
  <si>
    <t>Paper Packaging</t>
  </si>
  <si>
    <t>AWK</t>
  </si>
  <si>
    <t>Water Utilities</t>
  </si>
  <si>
    <t>MKC</t>
  </si>
  <si>
    <t>AXP</t>
  </si>
  <si>
    <t>Consumer Finance</t>
  </si>
  <si>
    <t>AYI</t>
  </si>
  <si>
    <t>WFM</t>
  </si>
  <si>
    <t>AZO</t>
  </si>
  <si>
    <t>TSN</t>
  </si>
  <si>
    <t>PEP</t>
  </si>
  <si>
    <t>BA</t>
  </si>
  <si>
    <t>PG</t>
  </si>
  <si>
    <t>BAC</t>
  </si>
  <si>
    <t>Banks</t>
  </si>
  <si>
    <t>PM</t>
  </si>
  <si>
    <t>BAX</t>
  </si>
  <si>
    <t>BBBY</t>
  </si>
  <si>
    <t>BBT</t>
  </si>
  <si>
    <t>BBY</t>
  </si>
  <si>
    <t>Computer &amp; Electronics Retail</t>
  </si>
  <si>
    <t>TAP</t>
  </si>
  <si>
    <t>Brewers</t>
  </si>
  <si>
    <t>BCR</t>
  </si>
  <si>
    <t>BDX</t>
  </si>
  <si>
    <t>BHI</t>
  </si>
  <si>
    <t>Oil &amp; Gas Equipment &amp; Services</t>
  </si>
  <si>
    <t>BIIB</t>
  </si>
  <si>
    <t>GRMN</t>
  </si>
  <si>
    <t>Consumer Electronics</t>
  </si>
  <si>
    <t>BLL</t>
  </si>
  <si>
    <t>TSCO</t>
  </si>
  <si>
    <t>Metal &amp; Glass Containers</t>
  </si>
  <si>
    <t>Specialty Retail</t>
  </si>
  <si>
    <t>YUM</t>
  </si>
  <si>
    <t>Restaurants</t>
  </si>
  <si>
    <t>TGNA</t>
  </si>
  <si>
    <t>Publishing</t>
  </si>
  <si>
    <t>GPC</t>
  </si>
  <si>
    <t>BMY</t>
  </si>
  <si>
    <t>HAS</t>
  </si>
  <si>
    <t>Leisure Products</t>
  </si>
  <si>
    <t>HOG</t>
  </si>
  <si>
    <t>Motorcycle Manufacturers</t>
  </si>
  <si>
    <t>IPG</t>
  </si>
  <si>
    <t>Advertising</t>
  </si>
  <si>
    <t>LKQ</t>
  </si>
  <si>
    <t>Distributors</t>
  </si>
  <si>
    <t>MAR</t>
  </si>
  <si>
    <t>Hotels, Resorts &amp; Cruise Lines</t>
  </si>
  <si>
    <t>BSX</t>
  </si>
  <si>
    <t>MAT</t>
  </si>
  <si>
    <t>MCD</t>
  </si>
  <si>
    <t>MHK</t>
  </si>
  <si>
    <t>Home Furnishings</t>
  </si>
  <si>
    <t>NWL</t>
  </si>
  <si>
    <t>Housewares &amp; Specialties</t>
  </si>
  <si>
    <t>ORLY</t>
  </si>
  <si>
    <t>PCLN</t>
  </si>
  <si>
    <t>BWA</t>
  </si>
  <si>
    <t>Auto Parts &amp; Equipment</t>
  </si>
  <si>
    <t>RCL</t>
  </si>
  <si>
    <t>SNI</t>
  </si>
  <si>
    <t>Broadcasting &amp; Cable TV</t>
  </si>
  <si>
    <t>TRIP</t>
  </si>
  <si>
    <t>UA</t>
  </si>
  <si>
    <t>BXP</t>
  </si>
  <si>
    <t>Apparel, Accessories &amp; Luxury Goods</t>
  </si>
  <si>
    <t>UAA</t>
  </si>
  <si>
    <t>VFC</t>
  </si>
  <si>
    <t>WYN</t>
  </si>
  <si>
    <t>WYNN</t>
  </si>
  <si>
    <t>Casinos &amp; Gaming</t>
  </si>
  <si>
    <t>TIF</t>
  </si>
  <si>
    <t>URBN</t>
  </si>
  <si>
    <t>Apparel Retail</t>
  </si>
  <si>
    <t>DG</t>
  </si>
  <si>
    <t>General Merchandise Stores</t>
  </si>
  <si>
    <t>CAH</t>
  </si>
  <si>
    <t>LOW</t>
  </si>
  <si>
    <t>Home Improvement Retail</t>
  </si>
  <si>
    <t>DLTR</t>
  </si>
  <si>
    <t>FL</t>
  </si>
  <si>
    <t>GPS</t>
  </si>
  <si>
    <t>JWN</t>
  </si>
  <si>
    <t>Department Stores</t>
  </si>
  <si>
    <t>CAT</t>
  </si>
  <si>
    <t>KSS</t>
  </si>
  <si>
    <t>Construction &amp; Farm Machinery &amp; Heavy Trucks</t>
  </si>
  <si>
    <t>LB</t>
  </si>
  <si>
    <t>M</t>
  </si>
  <si>
    <t>ROST</t>
  </si>
  <si>
    <t>SIG</t>
  </si>
  <si>
    <t>CB</t>
  </si>
  <si>
    <t>SPLS</t>
  </si>
  <si>
    <t>TGT</t>
  </si>
  <si>
    <t>TJX</t>
  </si>
  <si>
    <t>ULTA</t>
  </si>
  <si>
    <t>HD</t>
  </si>
  <si>
    <t>CBG</t>
  </si>
  <si>
    <t>Real Estate Services</t>
  </si>
  <si>
    <t>PVH</t>
  </si>
  <si>
    <t>KMX</t>
  </si>
  <si>
    <t>KORS</t>
  </si>
  <si>
    <t>RL</t>
  </si>
  <si>
    <t>CCI</t>
  </si>
  <si>
    <t>DRI</t>
  </si>
  <si>
    <t>NKE</t>
  </si>
  <si>
    <t>HAR</t>
  </si>
  <si>
    <t>CCL</t>
  </si>
  <si>
    <t>DIS</t>
  </si>
  <si>
    <t>SBUX</t>
  </si>
  <si>
    <t>DHI</t>
  </si>
  <si>
    <t>Homebuilding</t>
  </si>
  <si>
    <t>VIAB</t>
  </si>
  <si>
    <t>CELG</t>
  </si>
  <si>
    <t>LEN</t>
  </si>
  <si>
    <t>HBI</t>
  </si>
  <si>
    <t>CERN</t>
  </si>
  <si>
    <t>Health Care Technology</t>
  </si>
  <si>
    <t>SWK</t>
  </si>
  <si>
    <t>Household Appliances</t>
  </si>
  <si>
    <t>CF</t>
  </si>
  <si>
    <t>Fertilizers &amp; Agricultural Chemicals</t>
  </si>
  <si>
    <t>CHTR</t>
  </si>
  <si>
    <t>Cable &amp; Satellite</t>
  </si>
  <si>
    <t>CFG</t>
  </si>
  <si>
    <t>CMG</t>
  </si>
  <si>
    <t>Regional Banks</t>
  </si>
  <si>
    <t>DISCA</t>
  </si>
  <si>
    <t>DISCK</t>
  </si>
  <si>
    <t>DLPH</t>
  </si>
  <si>
    <t>EXPE</t>
  </si>
  <si>
    <t>F</t>
  </si>
  <si>
    <t>Automobile Manufacturers</t>
  </si>
  <si>
    <t>GM</t>
  </si>
  <si>
    <t>GT</t>
  </si>
  <si>
    <t>Tires &amp; Rubber</t>
  </si>
  <si>
    <t>CHK</t>
  </si>
  <si>
    <t>Integrated Oil &amp; Gas</t>
  </si>
  <si>
    <t>CHRW</t>
  </si>
  <si>
    <t>Air Freight &amp; Logistics</t>
  </si>
  <si>
    <t>PHM</t>
  </si>
  <si>
    <t>SNA</t>
  </si>
  <si>
    <t>CI</t>
  </si>
  <si>
    <t>WHR</t>
  </si>
  <si>
    <t>CINF</t>
  </si>
  <si>
    <t>CMA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</si>
  <si>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</si>
  <si>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</si>
  <si>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</si>
  <si>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</si>
  <si>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</si>
  <si>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</si>
  <si>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</si>
  <si>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</si>
  <si>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</si>
  <si>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</si>
  <si>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</si>
  <si>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OMC</t>
  </si>
  <si>
    <t>COTY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</si>
  <si>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</si>
  <si>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</si>
  <si>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</si>
  <si>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</si>
  <si>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</si>
  <si>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</si>
  <si>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</si>
  <si>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</si>
  <si>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</si>
  <si>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</si>
  <si>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</si>
  <si>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</si>
  <si>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</si>
  <si>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</si>
  <si>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</si>
  <si>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</si>
  <si>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</si>
  <si>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</si>
  <si>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</si>
  <si>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</si>
  <si>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</si>
  <si>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</si>
  <si>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DGX</t>
  </si>
  <si>
    <t>DHR</t>
  </si>
  <si>
    <t>DLR</t>
  </si>
  <si>
    <t>DNB</t>
  </si>
  <si>
    <t>DOV</t>
  </si>
  <si>
    <t>DUK</t>
  </si>
  <si>
    <t>DVA</t>
  </si>
  <si>
    <t>DVN</t>
  </si>
  <si>
    <t>Health Care Facilities</t>
  </si>
  <si>
    <t>EA</t>
  </si>
  <si>
    <t>EBAY</t>
  </si>
  <si>
    <t>ECL</t>
  </si>
  <si>
    <t>ED</t>
  </si>
  <si>
    <t>EFX</t>
  </si>
  <si>
    <t>EIX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</si>
  <si>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</si>
  <si>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</si>
  <si>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</si>
  <si>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</si>
  <si>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</si>
  <si>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</si>
  <si>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</si>
  <si>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</si>
  <si>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</si>
  <si>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</si>
  <si>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</si>
  <si>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</si>
  <si>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</si>
  <si>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</si>
  <si>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EXR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</si>
  <si>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</si>
  <si>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</si>
  <si>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</si>
  <si>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</si>
  <si>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</si>
  <si>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</si>
  <si>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</si>
  <si>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</si>
  <si>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</si>
  <si>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</si>
  <si>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</si>
  <si>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</si>
  <si>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</si>
  <si>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</si>
  <si>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</si>
  <si>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</si>
  <si>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</si>
  <si>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</si>
  <si>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</si>
  <si>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GLW</t>
  </si>
  <si>
    <t>GPN</t>
  </si>
  <si>
    <t>GWW</t>
  </si>
  <si>
    <t>HAL</t>
  </si>
  <si>
    <t>HBAN</t>
  </si>
  <si>
    <t>HCA</t>
  </si>
  <si>
    <t>HCN</t>
  </si>
  <si>
    <t>HCP</t>
  </si>
  <si>
    <t>HES</t>
  </si>
  <si>
    <t>HIG</t>
  </si>
  <si>
    <t>HOLX</t>
  </si>
  <si>
    <t>HON</t>
  </si>
  <si>
    <t>HP</t>
  </si>
  <si>
    <t>HPE</t>
  </si>
  <si>
    <t>HPQ</t>
  </si>
  <si>
    <t>HRB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</si>
  <si>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</si>
  <si>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</si>
  <si>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</si>
  <si>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</si>
  <si>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</si>
  <si>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</si>
  <si>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</si>
  <si>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</si>
  <si>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</si>
  <si>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</si>
  <si>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</si>
  <si>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IRM</t>
  </si>
  <si>
    <t>ISRG</t>
  </si>
  <si>
    <t>ITW</t>
  </si>
  <si>
    <t>IVZ</t>
  </si>
  <si>
    <t>JBHT</t>
  </si>
  <si>
    <t>JEC</t>
  </si>
  <si>
    <t>JNPR</t>
  </si>
  <si>
    <t>JPM</t>
  </si>
  <si>
    <t>KEY</t>
  </si>
  <si>
    <t>KIM</t>
  </si>
  <si>
    <t>KLAC</t>
  </si>
  <si>
    <t>KMI</t>
  </si>
  <si>
    <t>KSU</t>
  </si>
  <si>
    <t>LEG</t>
  </si>
  <si>
    <t>LH</t>
  </si>
  <si>
    <t>LLL</t>
  </si>
  <si>
    <t>LLTC</t>
  </si>
  <si>
    <t>LLY</t>
  </si>
  <si>
    <t>LMT</t>
  </si>
  <si>
    <t>LNT</t>
  </si>
  <si>
    <t>LRCX</t>
  </si>
  <si>
    <t>LUK</t>
  </si>
  <si>
    <t>LUV</t>
  </si>
  <si>
    <t>LVLT</t>
  </si>
  <si>
    <t>LYB</t>
  </si>
  <si>
    <t>MA</t>
  </si>
  <si>
    <t>MAA</t>
  </si>
  <si>
    <t>MAC</t>
  </si>
  <si>
    <t>MAS</t>
  </si>
  <si>
    <t>MCHP</t>
  </si>
  <si>
    <t>MCK</t>
  </si>
  <si>
    <t>MCO</t>
  </si>
  <si>
    <t>MET</t>
  </si>
  <si>
    <t>MLM</t>
  </si>
  <si>
    <t>MMC</t>
  </si>
  <si>
    <t>MMM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</si>
  <si>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</si>
  <si>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</si>
  <si>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</si>
  <si>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</si>
  <si>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</si>
  <si>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</si>
  <si>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</si>
  <si>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</si>
  <si>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</si>
  <si>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</si>
  <si>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</si>
  <si>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</si>
  <si>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</si>
  <si>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</si>
  <si>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</si>
  <si>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</si>
  <si>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</si>
  <si>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NLSN</t>
  </si>
  <si>
    <t>NOV</t>
  </si>
  <si>
    <t>NSC</t>
  </si>
  <si>
    <t>NTAP</t>
  </si>
  <si>
    <t>NUE</t>
  </si>
  <si>
    <t>NVDA</t>
  </si>
  <si>
    <t>O</t>
  </si>
  <si>
    <t>OKE</t>
  </si>
  <si>
    <t>OXY</t>
  </si>
  <si>
    <t>PBCT</t>
  </si>
  <si>
    <t>PBI</t>
  </si>
  <si>
    <t>PCAR</t>
  </si>
  <si>
    <t>PCG</t>
  </si>
  <si>
    <t>PDCO</t>
  </si>
  <si>
    <t>PEG</t>
  </si>
  <si>
    <t>PFE</t>
  </si>
  <si>
    <t>PFG</t>
  </si>
  <si>
    <t>PGR</t>
  </si>
  <si>
    <t>PH</t>
  </si>
  <si>
    <t>PKI</t>
  </si>
  <si>
    <t>PNC</t>
  </si>
  <si>
    <t>PNR</t>
  </si>
  <si>
    <t>PNW</t>
  </si>
  <si>
    <t>PPG</t>
  </si>
  <si>
    <t>PPL</t>
  </si>
  <si>
    <t>PRU</t>
  </si>
  <si>
    <t>PSX</t>
  </si>
  <si>
    <t>PWR</t>
  </si>
  <si>
    <t>PX</t>
  </si>
  <si>
    <t>QCOM</t>
  </si>
  <si>
    <t>QRVO</t>
  </si>
  <si>
    <t>R</t>
  </si>
  <si>
    <t>REGN</t>
  </si>
  <si>
    <t>RHI</t>
  </si>
  <si>
    <t>RHT</t>
  </si>
  <si>
    <t>ROK</t>
  </si>
  <si>
    <t>ROP</t>
  </si>
  <si>
    <t>RRC</t>
  </si>
  <si>
    <t>RSG</t>
  </si>
  <si>
    <t>SCG</t>
  </si>
  <si>
    <t>SE</t>
  </si>
  <si>
    <t>SEE</t>
  </si>
  <si>
    <t>SHW</t>
  </si>
  <si>
    <t>SLG</t>
  </si>
  <si>
    <t>SO</t>
  </si>
  <si>
    <t>SPG</t>
  </si>
  <si>
    <t>SRCL</t>
  </si>
  <si>
    <t>SRE</t>
  </si>
  <si>
    <t>STI</t>
  </si>
  <si>
    <t>STX</t>
  </si>
  <si>
    <t>SWKS</t>
  </si>
  <si>
    <t>SWN</t>
  </si>
  <si>
    <t>SYF</t>
  </si>
  <si>
    <t>SYK</t>
  </si>
  <si>
    <t>SYMC</t>
  </si>
  <si>
    <t>T</t>
  </si>
  <si>
    <t>TDC</t>
  </si>
  <si>
    <t>TDG</t>
  </si>
  <si>
    <t>TEL</t>
  </si>
  <si>
    <t>TMK</t>
  </si>
  <si>
    <t>TMO</t>
  </si>
  <si>
    <t>TRV</t>
  </si>
  <si>
    <t>TSO</t>
  </si>
  <si>
    <t>TSS</t>
  </si>
  <si>
    <t>TXN</t>
  </si>
  <si>
    <t>TXT</t>
  </si>
  <si>
    <t>UAL</t>
  </si>
  <si>
    <t>UDR</t>
  </si>
  <si>
    <t>UNH</t>
  </si>
  <si>
    <t>UNM</t>
  </si>
  <si>
    <t>UNP</t>
  </si>
  <si>
    <t>UPS</t>
  </si>
  <si>
    <t>USB</t>
  </si>
  <si>
    <t>UTX</t>
  </si>
  <si>
    <t>V</t>
  </si>
  <si>
    <t>VAR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</si>
  <si>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</si>
  <si>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</si>
  <si>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</si>
  <si>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</si>
  <si>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</si>
  <si>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</si>
  <si>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</si>
  <si>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</si>
  <si>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</si>
  <si>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</si>
  <si>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</si>
  <si>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</si>
  <si>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WM</t>
  </si>
  <si>
    <t>WMB</t>
  </si>
  <si>
    <t>WRK</t>
  </si>
  <si>
    <t>WU</t>
  </si>
  <si>
    <t>WY</t>
  </si>
  <si>
    <t>XEC</t>
  </si>
  <si>
    <t>XEL</t>
  </si>
  <si>
    <t>Research &amp; Consulting Services</t>
  </si>
  <si>
    <t>XL</t>
  </si>
  <si>
    <t>XLNX</t>
  </si>
  <si>
    <t>XOM</t>
  </si>
  <si>
    <t>XRAY</t>
  </si>
  <si>
    <t>XRX</t>
  </si>
  <si>
    <t>XYL</t>
  </si>
  <si>
    <t>YHOO</t>
  </si>
  <si>
    <t>ZBH</t>
  </si>
  <si>
    <t>ZION</t>
  </si>
  <si>
    <t>ZTS</t>
  </si>
  <si>
    <t>Grand Total</t>
  </si>
  <si>
    <t>Residential REITs</t>
  </si>
  <si>
    <t>Investment Banking &amp; Brokerage</t>
  </si>
  <si>
    <t>Copper</t>
  </si>
  <si>
    <t>Electronic Equipment &amp; Instruments</t>
  </si>
  <si>
    <t>Diversified Commercial Services</t>
  </si>
  <si>
    <t>Retail REITs</t>
  </si>
  <si>
    <t>Industrial Materials</t>
  </si>
  <si>
    <t>Oil &amp; Gas Drilling</t>
  </si>
  <si>
    <t>Technology Hardware, Storage &amp; Peripherals</t>
  </si>
  <si>
    <t>Telecommunications Equipment</t>
  </si>
  <si>
    <t>Life Sciences Tools &amp; Services</t>
  </si>
  <si>
    <t>Trucking</t>
  </si>
  <si>
    <t>Oil &amp; Gas Refining &amp; Marketing &amp; Transportation</t>
  </si>
  <si>
    <t>Multi-Sector Holdings</t>
  </si>
  <si>
    <t>Alternative Carriers</t>
  </si>
  <si>
    <t>Diversified Financial Services</t>
  </si>
  <si>
    <t>Construction Materials</t>
  </si>
  <si>
    <t>Insurance Brokers</t>
  </si>
  <si>
    <t>Systems Software</t>
  </si>
  <si>
    <t>Gold</t>
  </si>
  <si>
    <t>Steel</t>
  </si>
  <si>
    <t>Thrifts &amp; Mortgage Finance</t>
  </si>
  <si>
    <t>Technology, Hardware, Software and Supplies</t>
  </si>
  <si>
    <t>Human Resource &amp; Employment Services</t>
  </si>
  <si>
    <t>Office REITs</t>
  </si>
  <si>
    <t>Computer Storage &amp; Peripherals</t>
  </si>
  <si>
    <t>Electronic Manufacturing Services</t>
  </si>
  <si>
    <t>Environmental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</si>
</sst>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000"/>
    <numFmt numFmtId="165" formatCode="&quot;$&quot;#,##0"/>
    <numFmt numFmtId="166" formatCode="&quot;$&quot;#,##0.00"/>
    <numFmt numFmtId="167" formatCode="mmmm&quot;//&quot;yyyy"/>
    <numFmt numFmtId="168" formatCode="m/d/yyyy"/>
    <numFmt numFmtId="169" formatCode="yyyy"/>
    <numFmt numFmtId="170" formatCode="mmmm yyyy"/>
  </numFmts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color rgb="FF4A86E8"/>
      <name val="Arial"/>
    </font>
    <font>
      <b/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2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2" fillId="0" fontId="2" numFmtId="0" xfId="0" applyBorder="1" applyFont="1"/>
    <xf borderId="3" fillId="4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1" numFmtId="164" xfId="0" applyFont="1" applyNumberFormat="1"/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3" fillId="2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3" fillId="5" fontId="1" numFmtId="0" xfId="0" applyAlignment="1" applyBorder="1" applyFill="1" applyFont="1">
      <alignment horizontal="center" vertical="bottom"/>
    </xf>
    <xf borderId="7" fillId="0" fontId="3" numFmtId="0" xfId="0" applyAlignment="1" applyBorder="1" applyFont="1">
      <alignment horizontal="center" readingOrder="0" vertical="bottom"/>
    </xf>
    <xf borderId="8" fillId="6" fontId="1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vertical="bottom"/>
    </xf>
    <xf borderId="9" fillId="2" fontId="1" numFmtId="0" xfId="0" applyAlignment="1" applyBorder="1" applyFont="1">
      <alignment horizontal="center" readingOrder="0"/>
    </xf>
    <xf borderId="7" fillId="2" fontId="3" numFmtId="165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11" fillId="0" fontId="4" numFmtId="166" xfId="0" applyAlignment="1" applyBorder="1" applyFont="1" applyNumberFormat="1">
      <alignment horizontal="center"/>
    </xf>
    <xf borderId="11" fillId="0" fontId="4" numFmtId="166" xfId="0" applyAlignment="1" applyBorder="1" applyFont="1" applyNumberFormat="1">
      <alignment horizontal="center" readingOrder="0"/>
    </xf>
    <xf borderId="0" fillId="0" fontId="4" numFmtId="166" xfId="0" applyAlignment="1" applyFont="1" applyNumberFormat="1">
      <alignment horizontal="center"/>
    </xf>
    <xf borderId="12" fillId="2" fontId="1" numFmtId="0" xfId="0" applyAlignment="1" applyBorder="1" applyFont="1">
      <alignment horizontal="center" readingOrder="0"/>
    </xf>
    <xf borderId="7" fillId="0" fontId="1" numFmtId="165" xfId="0" applyAlignment="1" applyBorder="1" applyFont="1" applyNumberFormat="1">
      <alignment horizontal="right" vertical="bottom"/>
    </xf>
    <xf borderId="7" fillId="0" fontId="4" numFmtId="166" xfId="0" applyAlignment="1" applyBorder="1" applyFont="1" applyNumberFormat="1">
      <alignment horizontal="center"/>
    </xf>
    <xf borderId="12" fillId="3" fontId="1" numFmtId="164" xfId="0" applyAlignment="1" applyBorder="1" applyFont="1" applyNumberFormat="1">
      <alignment horizontal="center" readingOrder="0" shrinkToFit="0" wrapText="1"/>
    </xf>
    <xf borderId="6" fillId="0" fontId="4" numFmtId="10" xfId="0" applyAlignment="1" applyBorder="1" applyFont="1" applyNumberFormat="1">
      <alignment horizontal="center"/>
    </xf>
    <xf borderId="7" fillId="0" fontId="4" numFmtId="10" xfId="0" applyAlignment="1" applyBorder="1" applyFont="1" applyNumberFormat="1">
      <alignment horizontal="center"/>
    </xf>
    <xf borderId="7" fillId="0" fontId="4" numFmtId="0" xfId="0" applyAlignment="1" applyBorder="1" applyFont="1">
      <alignment horizontal="center" readingOrder="0"/>
    </xf>
    <xf borderId="0" fillId="0" fontId="4" numFmtId="10" xfId="0" applyAlignment="1" applyFont="1" applyNumberFormat="1">
      <alignment horizontal="center"/>
    </xf>
    <xf borderId="0" fillId="0" fontId="1" numFmtId="0" xfId="0" applyFont="1"/>
    <xf borderId="3" fillId="0" fontId="1" numFmtId="0" xfId="0" applyAlignment="1" applyBorder="1" applyFont="1">
      <alignment vertical="bottom"/>
    </xf>
    <xf borderId="7" fillId="2" fontId="4" numFmtId="165" xfId="0" applyAlignment="1" applyBorder="1" applyFont="1" applyNumberFormat="1">
      <alignment horizontal="right" vertical="bottom"/>
    </xf>
    <xf borderId="7" fillId="0" fontId="4" numFmtId="165" xfId="0" applyAlignment="1" applyBorder="1" applyFont="1" applyNumberFormat="1">
      <alignment horizontal="right" vertical="bottom"/>
    </xf>
    <xf borderId="7" fillId="2" fontId="1" numFmtId="165" xfId="0" applyAlignment="1" applyBorder="1" applyFont="1" applyNumberFormat="1">
      <alignment vertical="bottom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1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 shrinkToFit="0" vertical="bottom" wrapText="1"/>
    </xf>
    <xf borderId="13" fillId="0" fontId="1" numFmtId="165" xfId="0" applyAlignment="1" applyBorder="1" applyFont="1" applyNumberFormat="1">
      <alignment readingOrder="0" shrinkToFit="0" wrapText="1"/>
    </xf>
    <xf borderId="14" fillId="0" fontId="1" numFmtId="165" xfId="0" applyAlignment="1" applyBorder="1" applyFont="1" applyNumberFormat="1">
      <alignment readingOrder="0" shrinkToFit="0" wrapText="1"/>
    </xf>
    <xf borderId="15" fillId="0" fontId="1" numFmtId="165" xfId="0" applyAlignment="1" applyBorder="1" applyFont="1" applyNumberFormat="1">
      <alignment readingOrder="0" shrinkToFit="0" wrapText="1"/>
    </xf>
    <xf borderId="13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readingOrder="0" shrinkToFit="0" vertical="bottom" wrapText="1"/>
    </xf>
    <xf borderId="16" fillId="0" fontId="1" numFmtId="0" xfId="0" applyAlignment="1" applyBorder="1" applyFont="1">
      <alignment readingOrder="0"/>
    </xf>
    <xf borderId="0" fillId="0" fontId="1" numFmtId="165" xfId="0" applyFont="1" applyNumberFormat="1"/>
    <xf borderId="17" fillId="0" fontId="1" numFmtId="165" xfId="0" applyBorder="1" applyFont="1" applyNumberFormat="1"/>
    <xf borderId="16" fillId="0" fontId="1" numFmtId="165" xfId="0" applyBorder="1" applyFont="1" applyNumberFormat="1"/>
    <xf borderId="7" fillId="2" fontId="1" numFmtId="165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readingOrder="0"/>
    </xf>
    <xf borderId="19" fillId="0" fontId="1" numFmtId="165" xfId="0" applyBorder="1" applyFont="1" applyNumberFormat="1"/>
    <xf borderId="20" fillId="0" fontId="1" numFmtId="165" xfId="0" applyBorder="1" applyFont="1" applyNumberFormat="1"/>
    <xf borderId="15" fillId="0" fontId="1" numFmtId="0" xfId="0" applyAlignment="1" applyBorder="1" applyFont="1">
      <alignment readingOrder="0" shrinkToFit="0" wrapText="1"/>
    </xf>
    <xf borderId="0" fillId="0" fontId="1" numFmtId="167" xfId="0" applyFont="1" applyNumberFormat="1"/>
    <xf borderId="0" fillId="0" fontId="1" numFmtId="167" xfId="0" applyAlignment="1" applyFont="1" applyNumberFormat="1">
      <alignment readingOrder="0"/>
    </xf>
    <xf borderId="3" fillId="0" fontId="5" numFmtId="0" xfId="0" applyAlignment="1" applyBorder="1" applyFont="1">
      <alignment shrinkToFit="0" vertical="bottom" wrapText="0"/>
    </xf>
    <xf borderId="3" fillId="5" fontId="3" numFmtId="0" xfId="0" applyAlignment="1" applyBorder="1" applyFont="1">
      <alignment shrinkToFit="0" vertical="bottom" wrapText="0"/>
    </xf>
    <xf borderId="7" fillId="5" fontId="1" numFmtId="165" xfId="0" applyAlignment="1" applyBorder="1" applyFont="1" applyNumberFormat="1">
      <alignment horizontal="right" vertical="bottom"/>
    </xf>
    <xf borderId="7" fillId="3" fontId="1" numFmtId="165" xfId="0" applyAlignment="1" applyBorder="1" applyFont="1" applyNumberFormat="1">
      <alignment horizontal="right" vertical="bottom"/>
    </xf>
    <xf borderId="3" fillId="4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10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7" fillId="0" fontId="1" numFmtId="0" xfId="0" applyAlignment="1" applyBorder="1" applyFont="1">
      <alignment shrinkToFit="0" vertical="bottom" wrapText="0"/>
    </xf>
    <xf borderId="7" fillId="2" fontId="1" numFmtId="10" xfId="0" applyAlignment="1" applyBorder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7" fillId="0" fontId="1" numFmtId="164" xfId="0" applyAlignment="1" applyBorder="1" applyFont="1" applyNumberFormat="1">
      <alignment horizontal="right" vertical="bottom"/>
    </xf>
    <xf borderId="7" fillId="2" fontId="1" numFmtId="16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2" fillId="0" fontId="1" numFmtId="0" xfId="0" applyAlignment="1" applyBorder="1" applyFont="1">
      <alignment horizontal="right" vertical="bottom"/>
    </xf>
    <xf borderId="22" fillId="0" fontId="1" numFmtId="0" xfId="0" applyAlignment="1" applyBorder="1" applyFont="1">
      <alignment vertical="bottom"/>
    </xf>
    <xf borderId="7" fillId="2" fontId="1" numFmtId="10" xfId="0" applyAlignment="1" applyBorder="1" applyFont="1" applyNumberFormat="1">
      <alignment horizontal="right" readingOrder="0" vertical="bottom"/>
    </xf>
    <xf borderId="23" fillId="0" fontId="1" numFmtId="0" xfId="0" applyAlignment="1" applyBorder="1" applyFont="1">
      <alignment vertical="bottom"/>
    </xf>
    <xf borderId="24" fillId="0" fontId="1" numFmtId="0" xfId="0" applyAlignment="1" applyBorder="1" applyFont="1">
      <alignment vertical="bottom"/>
    </xf>
    <xf borderId="25" fillId="0" fontId="1" numFmtId="0" xfId="0" applyAlignment="1" applyBorder="1" applyFont="1">
      <alignment horizontal="right" vertical="bottom"/>
    </xf>
    <xf borderId="25" fillId="0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0" fillId="0" fontId="1" numFmtId="169" xfId="0" applyAlignment="1" applyFont="1" applyNumberFormat="1">
      <alignment vertical="bottom"/>
    </xf>
    <xf borderId="16" fillId="0" fontId="1" numFmtId="0" xfId="0" applyBorder="1" applyFont="1"/>
    <xf borderId="17" fillId="0" fontId="1" numFmtId="0" xfId="0" applyBorder="1" applyFont="1"/>
    <xf borderId="0" fillId="0" fontId="1" numFmtId="170" xfId="0" applyAlignment="1" applyFont="1" applyNumberFormat="1">
      <alignment horizontal="right" readingOrder="0" vertical="bottom"/>
    </xf>
    <xf borderId="0" fillId="0" fontId="1" numFmtId="169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7" fillId="0" fontId="1" numFmtId="0" xfId="0" applyBorder="1" applyFont="1"/>
    <xf borderId="18" fillId="0" fontId="1" numFmtId="165" xfId="0" applyBorder="1" applyFont="1" applyNumberForma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0" fillId="0" fontId="1" numFmtId="169" xfId="0" applyAlignment="1" applyFont="1" applyNumberFormat="1">
      <alignment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16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sans-serif"/>
              </a:defRPr>
            </a:pPr>
            <a:r>
              <a:t>Consumer Staples and Consumer Discretionary Gross Profit Medians - Years 1-4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Graphs_Data!$K$7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cat>
            <c:strRef>
              <c:f>Graphs_Data!$J$8:$J$11</c:f>
            </c:strRef>
          </c:cat>
          <c:val>
            <c:numRef>
              <c:f>Graphs_Data!$K$8:$K$11</c:f>
            </c:numRef>
          </c:val>
          <c:smooth val="1"/>
        </c:ser>
        <c:ser>
          <c:idx val="1"/>
          <c:order val="1"/>
          <c:tx>
            <c:strRef>
              <c:f>Graphs_Data!$L$7</c:f>
            </c:strRef>
          </c:tx>
          <c:marker>
            <c:symbol val="none"/>
          </c:marker>
          <c:cat>
            <c:strRef>
              <c:f>Graphs_Data!$J$8:$J$11</c:f>
            </c:strRef>
          </c:cat>
          <c:val>
            <c:numRef>
              <c:f>Graphs_Data!$L$8:$L$11</c:f>
            </c:numRef>
          </c:val>
          <c:smooth val="1"/>
        </c:ser>
        <c:axId val="1000438441"/>
        <c:axId val="1996301781"/>
      </c:lineChart>
      <c:catAx>
        <c:axId val="1000438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2400">
                    <a:solidFill>
                      <a:srgbClr val="000000"/>
                    </a:solidFill>
                    <a:latin typeface="sans-serif"/>
                  </a:defRPr>
                </a:pPr>
                <a:r>
                  <a:t>Financial Year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sans-serif"/>
              </a:defRPr>
            </a:pPr>
          </a:p>
        </c:txPr>
        <c:crossAx val="1996301781"/>
      </c:catAx>
      <c:valAx>
        <c:axId val="1996301781"/>
        <c:scaling>
          <c:orientation val="minMax"/>
          <c:max val="5.0E9"/>
        </c:scaling>
        <c:delete val="0"/>
        <c:axPos val="l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2400">
                    <a:solidFill>
                      <a:srgbClr val="000000"/>
                    </a:solidFill>
                    <a:latin typeface="sans-serif"/>
                  </a:defRPr>
                </a:pPr>
                <a:r>
                  <a:t>Gross Profit Median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sans-serif"/>
              </a:defRPr>
            </a:pPr>
          </a:p>
        </c:txPr>
        <c:crossAx val="1000438441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sans-serif"/>
              </a:defRPr>
            </a:pPr>
            <a:r>
              <a:t>Consumer Staples and Consumer Discretionary Gross Profit Means - Years 1-4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Graphs_Data!$K$1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cat>
            <c:strRef>
              <c:f>Graphs_Data!$J$2:$J$5</c:f>
            </c:strRef>
          </c:cat>
          <c:val>
            <c:numRef>
              <c:f>Graphs_Data!$K$2:$K$5</c:f>
            </c:numRef>
          </c:val>
          <c:smooth val="1"/>
        </c:ser>
        <c:ser>
          <c:idx val="1"/>
          <c:order val="1"/>
          <c:tx>
            <c:strRef>
              <c:f>Graphs_Data!$L$1</c:f>
            </c:strRef>
          </c:tx>
          <c:marker>
            <c:symbol val="none"/>
          </c:marker>
          <c:cat>
            <c:strRef>
              <c:f>Graphs_Data!$J$2:$J$5</c:f>
            </c:strRef>
          </c:cat>
          <c:val>
            <c:numRef>
              <c:f>Graphs_Data!$L$2:$L$5</c:f>
            </c:numRef>
          </c:val>
          <c:smooth val="1"/>
        </c:ser>
        <c:axId val="686763943"/>
        <c:axId val="2080625871"/>
      </c:lineChart>
      <c:catAx>
        <c:axId val="686763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2400">
                    <a:solidFill>
                      <a:srgbClr val="000000"/>
                    </a:solidFill>
                    <a:latin typeface="sans-serif"/>
                  </a:defRPr>
                </a:pPr>
                <a:r>
                  <a:t>Financial Year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sans-serif"/>
              </a:defRPr>
            </a:pPr>
          </a:p>
        </c:txPr>
        <c:crossAx val="2080625871"/>
      </c:catAx>
      <c:valAx>
        <c:axId val="2080625871"/>
        <c:scaling>
          <c:orientation val="minMax"/>
          <c:max val="1.25E10"/>
        </c:scaling>
        <c:delete val="0"/>
        <c:axPos val="l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2400">
                    <a:solidFill>
                      <a:srgbClr val="000000"/>
                    </a:solidFill>
                    <a:latin typeface="sans-serif"/>
                  </a:defRPr>
                </a:pPr>
                <a:r>
                  <a:t>Gross Profit Mean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sans-serif"/>
              </a:defRPr>
            </a:pPr>
          </a:p>
        </c:txPr>
        <c:crossAx val="686763943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76200</xdr:rowOff>
    </xdr:from>
    <xdr:ext cx="83820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32</xdr:row>
      <xdr:rowOff>38100</xdr:rowOff>
    </xdr:from>
    <xdr:ext cx="83820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3" sheet="Data file_all"/>
  </cacheSource>
  <cacheFields>
    <cacheField name="ticker_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_Dashboard" cacheId="0" dataCaption="" compact="0" compactData="0">
  <location ref="A1:B433" firstHeaderRow="0" firstDataRow="1" firstDataCol="0"/>
  <pivotFields>
    <pivotField name="ticker_symbol" axis="axisRow" compact="0" outline="0" multipleItemSelectionAllowed="1" showAll="0" sortType="ascending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9.14"/>
    <col customWidth="1" min="4" max="4" width="16.29"/>
    <col customWidth="1" min="5" max="5" width="15.71"/>
    <col customWidth="1" min="6" max="6" width="15.86"/>
    <col customWidth="1" min="7" max="7" width="15.57"/>
  </cols>
  <sheetData>
    <row r="1">
      <c r="A1" s="1" t="s">
        <v>1</v>
      </c>
      <c r="B1" s="3" t="s">
        <v>2</v>
      </c>
    </row>
    <row r="2">
      <c r="B2" s="5" t="s">
        <v>4</v>
      </c>
      <c r="C2" s="6"/>
      <c r="D2" s="6"/>
      <c r="E2" s="6"/>
      <c r="F2" s="6"/>
      <c r="G2" s="6"/>
      <c r="H2" s="6"/>
      <c r="I2" s="8"/>
    </row>
    <row r="3">
      <c r="D3" s="12" t="s">
        <v>5</v>
      </c>
      <c r="E3" s="6"/>
      <c r="F3" s="6"/>
      <c r="G3" s="8"/>
      <c r="H3" s="14" t="s">
        <v>8</v>
      </c>
      <c r="I3" s="8"/>
    </row>
    <row r="4">
      <c r="B4" s="11"/>
      <c r="C4" s="11"/>
      <c r="D4" s="13" t="s">
        <v>7</v>
      </c>
      <c r="E4" s="13" t="s">
        <v>9</v>
      </c>
      <c r="F4" s="13" t="s">
        <v>10</v>
      </c>
      <c r="G4" s="15" t="s">
        <v>11</v>
      </c>
      <c r="H4" s="19" t="s">
        <v>12</v>
      </c>
      <c r="I4" s="19" t="s">
        <v>17</v>
      </c>
    </row>
    <row r="5">
      <c r="B5" s="17" t="s">
        <v>13</v>
      </c>
      <c r="C5" s="8"/>
      <c r="D5" s="26">
        <f t="array" ref="D5">INDEX(total_revenue,MATCH(1,($B$1=ticker_symbol)*(D4=year),0))</f>
        <v>170910000000</v>
      </c>
      <c r="E5" s="26">
        <f t="array" ref="E5">INDEX(total_revenue,MATCH(1,($B$1=ticker_symbol)*(E4=year),0))</f>
        <v>182795000000</v>
      </c>
      <c r="F5" s="26">
        <f t="array" ref="F5">INDEX(total_revenue,MATCH(1,($B$1=ticker_symbol)*(F4=year),0))</f>
        <v>233715000000</v>
      </c>
      <c r="G5" s="26">
        <f t="array" ref="G5">INDEX(total_revenue,MATCH(1,($B$1=ticker_symbol)*(G4=year),0))</f>
        <v>215639000000</v>
      </c>
      <c r="H5" s="35">
        <f t="shared" ref="H5:I5" si="1">G5*(1+H16)</f>
        <v>230788421790</v>
      </c>
      <c r="I5" s="35">
        <f t="shared" si="1"/>
        <v>248156087511</v>
      </c>
    </row>
    <row r="6">
      <c r="B6" s="34" t="s">
        <v>32</v>
      </c>
      <c r="C6" s="8"/>
      <c r="D6" s="26">
        <f t="array" ref="D6">INDEX(COGS,MATCH(1,($B$1=ticker_symbol)*(D4=year),0))</f>
        <v>106606000000</v>
      </c>
      <c r="E6" s="26">
        <f t="array" ref="E6">INDEX(COGS,MATCH(1,($B$1=ticker_symbol)*(E4=year),0))</f>
        <v>112258000000</v>
      </c>
      <c r="F6" s="26">
        <f t="array" ref="F6">INDEX(COGS,MATCH(1,($B$1=ticker_symbol)*(F4=year),0))</f>
        <v>140089000000</v>
      </c>
      <c r="G6" s="26">
        <f t="array" ref="G6">INDEX(COGS,MATCH(1,($B$1=ticker_symbol)*(G4=year),0))</f>
        <v>131376000000</v>
      </c>
      <c r="H6" s="37"/>
      <c r="I6" s="37"/>
    </row>
    <row r="7">
      <c r="B7" s="17" t="s">
        <v>33</v>
      </c>
      <c r="C7" s="8"/>
      <c r="D7" s="36">
        <f t="shared" ref="D7:G7" si="2">D5-D6</f>
        <v>64304000000</v>
      </c>
      <c r="E7" s="36">
        <f t="shared" si="2"/>
        <v>70537000000</v>
      </c>
      <c r="F7" s="36">
        <f t="shared" si="2"/>
        <v>93626000000</v>
      </c>
      <c r="G7" s="36">
        <f t="shared" si="2"/>
        <v>84263000000</v>
      </c>
      <c r="H7" s="35">
        <f t="shared" ref="H7:I7" si="3">H5*H17</f>
        <v>85015746817</v>
      </c>
      <c r="I7" s="35">
        <f t="shared" si="3"/>
        <v>92654270522</v>
      </c>
    </row>
    <row r="8">
      <c r="B8" s="34" t="s">
        <v>34</v>
      </c>
      <c r="C8" s="8"/>
      <c r="D8" s="26">
        <f t="array" ref="D8">INDEX(SGA,MATCH(1,($B$1=ticker_symbol)*(D4=year),0))</f>
        <v>10830000000</v>
      </c>
      <c r="E8" s="26">
        <f t="array" ref="E8">INDEX(SGA,MATCH(1,($B$1=ticker_symbol)*(E4=year),0))</f>
        <v>11993000000</v>
      </c>
      <c r="F8" s="26">
        <f t="array" ref="F8">INDEX(SGA,MATCH(1,($B$1=ticker_symbol)*(F4=year),0))</f>
        <v>14329000000</v>
      </c>
      <c r="G8" s="26">
        <f t="array" ref="G8">INDEX(SGA,MATCH(1,($B$1=ticker_symbol)*(G4=year),0))</f>
        <v>14194000000</v>
      </c>
      <c r="H8" s="54"/>
      <c r="I8" s="54"/>
    </row>
    <row r="9">
      <c r="B9" s="42" t="s">
        <v>35</v>
      </c>
      <c r="C9" s="8"/>
      <c r="D9" s="26">
        <f t="array" ref="D9">INDEX(r_and_d,MATCH(1,($B$1=ticker_symbol)*(D4=year),0))</f>
        <v>4475000000</v>
      </c>
      <c r="E9" s="26">
        <f t="array" ref="E9">INDEX(r_and_d,MATCH(1,($B$1=ticker_symbol)*(E4=year),0))</f>
        <v>6041000000</v>
      </c>
      <c r="F9" s="26">
        <f t="array" ref="F9">INDEX(r_and_d,MATCH(1,($B$1=ticker_symbol)*(F4=year),0))</f>
        <v>8067000000</v>
      </c>
      <c r="G9" s="26">
        <f t="array" ref="G9">INDEX(r_and_d,MATCH(1,($B$1=ticker_symbol)*(G4=year),0))</f>
        <v>10045000000</v>
      </c>
      <c r="H9" s="54"/>
      <c r="I9" s="54"/>
    </row>
    <row r="10">
      <c r="B10" s="34" t="s">
        <v>49</v>
      </c>
      <c r="C10" s="8"/>
      <c r="D10" s="26">
        <f t="array" ref="D10">INDEX(other_operating,MATCH(1,($B$1=ticker_symbol)*(D4=year),0))</f>
        <v>0</v>
      </c>
      <c r="E10" s="26">
        <f t="array" ref="E10">INDEX(other_operating,MATCH(1,($B$1=ticker_symbol)*(E4=year),0))</f>
        <v>0</v>
      </c>
      <c r="F10" s="26">
        <f t="array" ref="F10">INDEX(other_operating,MATCH(1,($B$1=ticker_symbol)*(F4=year),0))</f>
        <v>0</v>
      </c>
      <c r="G10" s="26">
        <f t="array" ref="G10">INDEX(other_operating,MATCH(1,($B$1=ticker_symbol)*(G4=year),0))</f>
        <v>0</v>
      </c>
      <c r="H10" s="54"/>
      <c r="I10" s="54"/>
    </row>
    <row r="11">
      <c r="B11" s="61" t="s">
        <v>50</v>
      </c>
      <c r="C11" s="8"/>
      <c r="D11" s="36">
        <f t="shared" ref="D11:G11" si="4">SUM(D8:D10)</f>
        <v>15305000000</v>
      </c>
      <c r="E11" s="36">
        <f t="shared" si="4"/>
        <v>18034000000</v>
      </c>
      <c r="F11" s="36">
        <f t="shared" si="4"/>
        <v>22396000000</v>
      </c>
      <c r="G11" s="36">
        <f t="shared" si="4"/>
        <v>24239000000</v>
      </c>
      <c r="H11" s="35"/>
      <c r="I11" s="35"/>
    </row>
    <row r="12">
      <c r="B12" s="62" t="s">
        <v>51</v>
      </c>
      <c r="C12" s="8"/>
      <c r="D12" s="63">
        <f t="shared" ref="D12:G12" si="5">D7-D11</f>
        <v>48999000000</v>
      </c>
      <c r="E12" s="63">
        <f t="shared" si="5"/>
        <v>52503000000</v>
      </c>
      <c r="F12" s="63">
        <f t="shared" si="5"/>
        <v>71230000000</v>
      </c>
      <c r="G12" s="63">
        <f t="shared" si="5"/>
        <v>60024000000</v>
      </c>
      <c r="H12" s="64">
        <f t="shared" ref="H12:I12" si="6">H5*H18</f>
        <v>62142387718</v>
      </c>
      <c r="I12" s="64">
        <f t="shared" si="6"/>
        <v>68059608197</v>
      </c>
    </row>
    <row r="14">
      <c r="B14" s="65" t="s">
        <v>52</v>
      </c>
      <c r="C14" s="6"/>
      <c r="D14" s="6"/>
      <c r="E14" s="6"/>
      <c r="F14" s="6"/>
      <c r="G14" s="6"/>
      <c r="H14" s="6"/>
      <c r="I14" s="8"/>
    </row>
    <row r="15">
      <c r="B15" s="11"/>
      <c r="C15" s="11"/>
      <c r="D15" s="12" t="s">
        <v>5</v>
      </c>
      <c r="E15" s="6"/>
      <c r="F15" s="6"/>
      <c r="G15" s="8"/>
      <c r="H15" s="14" t="s">
        <v>8</v>
      </c>
      <c r="I15" s="8"/>
    </row>
    <row r="16">
      <c r="B16" s="34" t="s">
        <v>53</v>
      </c>
      <c r="C16" s="8"/>
      <c r="D16" s="66"/>
      <c r="E16" s="67">
        <f t="shared" ref="E16:G16" si="7">E5/D5 -1</f>
        <v>0.06953952373</v>
      </c>
      <c r="F16" s="67">
        <f t="shared" si="7"/>
        <v>0.278563418</v>
      </c>
      <c r="G16" s="67">
        <f t="shared" si="7"/>
        <v>-0.07734206191</v>
      </c>
      <c r="H16" s="72">
        <f t="array" ref="H16">OFFSET($H$24,MATCH(B22,$B$25:$B$27,0),0)</f>
        <v>0.07025362662</v>
      </c>
      <c r="I16" s="72">
        <f t="array" ref="I16">OFFSET($H$24,MATCH(B22,$B$25:$B$27,0),1)</f>
        <v>0.07525362662</v>
      </c>
    </row>
    <row r="17">
      <c r="B17" s="34" t="s">
        <v>71</v>
      </c>
      <c r="C17" s="8"/>
      <c r="D17" s="77">
        <f t="array" ref="D17">INDEX(gross_margin,MATCH(1,($B$1=ticker_symbol)*(D4=year),0))</f>
        <v>0.3762448072</v>
      </c>
      <c r="E17" s="77">
        <f t="array" ref="E17">INDEX(gross_margin,MATCH(1,($B$1=ticker_symbol)*(E4=year),0))</f>
        <v>0.3858803578</v>
      </c>
      <c r="F17" s="77">
        <f t="array" ref="F17">INDEX(gross_margin,MATCH(1,($B$1=ticker_symbol)*(F4=year),0))</f>
        <v>0.4005990202</v>
      </c>
      <c r="G17" s="77">
        <f t="array" ref="G17">INDEX(gross_margin,MATCH(1,($B$1=ticker_symbol)*(G4=year),0))</f>
        <v>0.3907595565</v>
      </c>
      <c r="H17" s="78">
        <f t="array" ref="H17">OFFSET($H$28,MATCH($B$22,$B$25:$B$27,0),0)</f>
        <v>0.3683709354</v>
      </c>
      <c r="I17" s="78">
        <f t="array" ref="I17">OFFSET($H$28,MATCH($B$22,$B$25:$B$27,0),1)</f>
        <v>0.3733709354</v>
      </c>
    </row>
    <row r="18">
      <c r="B18" s="79" t="s">
        <v>81</v>
      </c>
      <c r="C18" s="8"/>
      <c r="D18" s="77">
        <f t="array" ref="D18">INDEX(operating_margin,MATCH(1,($B$1=ticker_symbol)*(D4=year),0))</f>
        <v>0.2866947516</v>
      </c>
      <c r="E18" s="77">
        <f t="array" ref="E18">INDEX(operating_margin,MATCH(1,($B$1=ticker_symbol)*(E4=year),0))</f>
        <v>0.2872233923</v>
      </c>
      <c r="F18" s="77">
        <f t="array" ref="F18">INDEX(operating_margin,MATCH(1,($B$1=ticker_symbol)*(F4=year),0))</f>
        <v>0.3047729072</v>
      </c>
      <c r="G18" s="77">
        <f t="array" ref="G18">INDEX(operating_margin,MATCH(1,($B$1=ticker_symbol)*(G4=year),0))</f>
        <v>0.2783541011</v>
      </c>
      <c r="H18" s="78">
        <f t="array" ref="H18">OFFSET($H$32,MATCH($B$22,$B$25:$B$27,0),0)</f>
        <v>0.269261288</v>
      </c>
      <c r="I18" s="78">
        <f t="array" ref="I18">OFFSET($H$32,MATCH($B$22,$B$25:$B$27,0),1)</f>
        <v>0.274261288</v>
      </c>
    </row>
    <row r="19">
      <c r="B19" s="11"/>
      <c r="C19" s="11"/>
      <c r="D19" s="11"/>
      <c r="E19" s="11"/>
      <c r="F19" s="11"/>
      <c r="G19" s="11"/>
      <c r="H19" s="11"/>
      <c r="I19" s="11"/>
    </row>
    <row r="20">
      <c r="B20" s="11"/>
      <c r="C20" s="11"/>
      <c r="D20" s="11"/>
      <c r="E20" s="11"/>
      <c r="F20" s="11"/>
      <c r="G20" s="11"/>
      <c r="H20" s="11"/>
      <c r="I20" s="11"/>
    </row>
    <row r="21">
      <c r="B21" s="65" t="s">
        <v>88</v>
      </c>
      <c r="C21" s="6"/>
      <c r="D21" s="6"/>
      <c r="E21" s="6"/>
      <c r="F21" s="6"/>
      <c r="G21" s="6"/>
      <c r="H21" s="6"/>
      <c r="I21" s="8"/>
    </row>
    <row r="22">
      <c r="B22" s="42" t="s">
        <v>89</v>
      </c>
      <c r="C22" s="80" t="s">
        <v>90</v>
      </c>
      <c r="D22" s="81"/>
      <c r="E22" s="81"/>
      <c r="F22" s="81"/>
      <c r="G22" s="81"/>
      <c r="H22" s="81"/>
      <c r="I22" s="82"/>
    </row>
    <row r="23">
      <c r="B23" s="11"/>
      <c r="C23" s="11"/>
      <c r="D23" s="11"/>
      <c r="E23" s="11"/>
      <c r="F23" s="11"/>
      <c r="G23" s="11"/>
      <c r="H23" s="11"/>
      <c r="I23" s="11"/>
    </row>
    <row r="24">
      <c r="B24" s="65" t="s">
        <v>94</v>
      </c>
      <c r="C24" s="6"/>
      <c r="D24" s="6"/>
      <c r="E24" s="6"/>
      <c r="F24" s="6"/>
      <c r="G24" s="6"/>
      <c r="H24" s="6"/>
      <c r="I24" s="8"/>
    </row>
    <row r="25">
      <c r="B25" s="83" t="s">
        <v>95</v>
      </c>
      <c r="C25" s="84">
        <v>1.0</v>
      </c>
      <c r="D25" s="85"/>
      <c r="E25" s="85"/>
      <c r="F25" s="85"/>
      <c r="G25" s="85"/>
      <c r="H25" s="86">
        <f>H26+2%</f>
        <v>0.1102536266</v>
      </c>
      <c r="I25" s="86">
        <f t="shared" ref="I25:I27" si="8">H25+0.5%</f>
        <v>0.1152536266</v>
      </c>
    </row>
    <row r="26">
      <c r="B26" s="87" t="s">
        <v>98</v>
      </c>
      <c r="C26" s="68">
        <v>2.0</v>
      </c>
      <c r="D26" s="11"/>
      <c r="E26" s="11"/>
      <c r="F26" s="11"/>
      <c r="G26" s="11"/>
      <c r="H26" s="72">
        <f>SUM(E16:G16)/3</f>
        <v>0.09025362662</v>
      </c>
      <c r="I26" s="86">
        <f t="shared" si="8"/>
        <v>0.09525362662</v>
      </c>
    </row>
    <row r="27">
      <c r="B27" s="88" t="s">
        <v>89</v>
      </c>
      <c r="C27" s="89">
        <v>3.0</v>
      </c>
      <c r="D27" s="90"/>
      <c r="E27" s="90"/>
      <c r="F27" s="90"/>
      <c r="G27" s="90"/>
      <c r="H27" s="86">
        <f>H26-2%</f>
        <v>0.07025362662</v>
      </c>
      <c r="I27" s="86">
        <f t="shared" si="8"/>
        <v>0.07525362662</v>
      </c>
    </row>
    <row r="28">
      <c r="B28" s="65" t="s">
        <v>71</v>
      </c>
      <c r="C28" s="6"/>
      <c r="D28" s="6"/>
      <c r="E28" s="6"/>
      <c r="F28" s="6"/>
      <c r="G28" s="6"/>
      <c r="H28" s="6"/>
      <c r="I28" s="8"/>
    </row>
    <row r="29">
      <c r="B29" s="87" t="s">
        <v>95</v>
      </c>
      <c r="C29" s="68">
        <v>1.0</v>
      </c>
      <c r="D29" s="11"/>
      <c r="E29" s="11"/>
      <c r="F29" s="11"/>
      <c r="G29" s="11"/>
      <c r="H29" s="78">
        <f>H30+2%</f>
        <v>0.4083709354</v>
      </c>
      <c r="I29" s="78">
        <f t="shared" ref="I29:I31" si="9">H29+0.5%</f>
        <v>0.4133709354</v>
      </c>
    </row>
    <row r="30">
      <c r="B30" s="87" t="s">
        <v>98</v>
      </c>
      <c r="C30" s="68">
        <v>2.0</v>
      </c>
      <c r="D30" s="11"/>
      <c r="E30" s="11"/>
      <c r="F30" s="11"/>
      <c r="G30" s="11"/>
      <c r="H30" s="78">
        <f>(sum(D17:G17))/4</f>
        <v>0.3883709354</v>
      </c>
      <c r="I30" s="78">
        <f t="shared" si="9"/>
        <v>0.3933709354</v>
      </c>
    </row>
    <row r="31">
      <c r="B31" s="87" t="s">
        <v>89</v>
      </c>
      <c r="C31" s="68">
        <v>3.0</v>
      </c>
      <c r="D31" s="11"/>
      <c r="E31" s="11"/>
      <c r="F31" s="11"/>
      <c r="G31" s="11"/>
      <c r="H31" s="78">
        <f>H30-2%</f>
        <v>0.3683709354</v>
      </c>
      <c r="I31" s="78">
        <f t="shared" si="9"/>
        <v>0.3733709354</v>
      </c>
    </row>
    <row r="32">
      <c r="B32" s="65" t="s">
        <v>81</v>
      </c>
      <c r="C32" s="91"/>
      <c r="D32" s="91"/>
      <c r="E32" s="91"/>
      <c r="F32" s="91"/>
      <c r="G32" s="91"/>
      <c r="H32" s="91"/>
      <c r="I32" s="91"/>
    </row>
    <row r="33">
      <c r="B33" s="87" t="s">
        <v>95</v>
      </c>
      <c r="C33" s="68">
        <v>1.0</v>
      </c>
      <c r="D33" s="11"/>
      <c r="E33" s="11"/>
      <c r="F33" s="11"/>
      <c r="G33" s="11"/>
      <c r="H33" s="78">
        <f>H34+2%</f>
        <v>0.309261288</v>
      </c>
      <c r="I33" s="78">
        <f t="shared" ref="I33:I35" si="10">H33+0.5%</f>
        <v>0.314261288</v>
      </c>
    </row>
    <row r="34">
      <c r="B34" s="87" t="s">
        <v>98</v>
      </c>
      <c r="C34" s="68">
        <v>2.0</v>
      </c>
      <c r="D34" s="11"/>
      <c r="E34" s="11"/>
      <c r="F34" s="11"/>
      <c r="G34" s="11"/>
      <c r="H34" s="78">
        <f>(sum(D18:G18))/4</f>
        <v>0.289261288</v>
      </c>
      <c r="I34" s="78">
        <f t="shared" si="10"/>
        <v>0.294261288</v>
      </c>
    </row>
    <row r="35">
      <c r="B35" s="88" t="s">
        <v>89</v>
      </c>
      <c r="C35" s="89">
        <v>3.0</v>
      </c>
      <c r="D35" s="90"/>
      <c r="E35" s="90"/>
      <c r="F35" s="90"/>
      <c r="G35" s="90"/>
      <c r="H35" s="78">
        <f>H34-2%</f>
        <v>0.269261288</v>
      </c>
      <c r="I35" s="78">
        <f t="shared" si="10"/>
        <v>0.274261288</v>
      </c>
    </row>
  </sheetData>
  <mergeCells count="20">
    <mergeCell ref="B2:I2"/>
    <mergeCell ref="D3:G3"/>
    <mergeCell ref="H3:I3"/>
    <mergeCell ref="B5:C5"/>
    <mergeCell ref="B6:C6"/>
    <mergeCell ref="B7:C7"/>
    <mergeCell ref="B8:C8"/>
    <mergeCell ref="B16:C16"/>
    <mergeCell ref="B17:C17"/>
    <mergeCell ref="B18:C18"/>
    <mergeCell ref="B21:I21"/>
    <mergeCell ref="B24:I24"/>
    <mergeCell ref="B28:I28"/>
    <mergeCell ref="B9:C9"/>
    <mergeCell ref="B10:C10"/>
    <mergeCell ref="B11:C11"/>
    <mergeCell ref="B12:C12"/>
    <mergeCell ref="B14:I14"/>
    <mergeCell ref="D15:G15"/>
    <mergeCell ref="H15:I15"/>
  </mergeCells>
  <dataValidations>
    <dataValidation type="list" allowBlank="1" sqref="B1">
      <formula1>'Pivot Table_Dashboard'!$D$3:$D$432</formula1>
    </dataValidation>
    <dataValidation type="list" allowBlank="1" sqref="B22">
      <formula1>'Forecast scenarios'!$B$25:$B$27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6.29"/>
    <col customWidth="1" min="5" max="5" width="15.71"/>
    <col customWidth="1" min="6" max="6" width="15.86"/>
    <col customWidth="1" min="7" max="7" width="15.57"/>
  </cols>
  <sheetData>
    <row r="1">
      <c r="A1" s="1" t="s">
        <v>1</v>
      </c>
      <c r="B1" s="3" t="s">
        <v>3</v>
      </c>
    </row>
    <row r="2">
      <c r="B2" s="5" t="s">
        <v>4</v>
      </c>
      <c r="C2" s="6"/>
      <c r="D2" s="6"/>
      <c r="E2" s="6"/>
      <c r="F2" s="6"/>
      <c r="G2" s="8"/>
    </row>
    <row r="3">
      <c r="D3" s="10" t="s">
        <v>5</v>
      </c>
      <c r="E3" s="6"/>
      <c r="F3" s="6"/>
      <c r="G3" s="8"/>
    </row>
    <row r="4">
      <c r="B4" s="11"/>
      <c r="C4" s="11"/>
      <c r="D4" s="13" t="s">
        <v>7</v>
      </c>
      <c r="E4" s="13" t="s">
        <v>9</v>
      </c>
      <c r="F4" s="13" t="s">
        <v>10</v>
      </c>
      <c r="G4" s="15" t="s">
        <v>11</v>
      </c>
    </row>
    <row r="5">
      <c r="B5" s="17" t="s">
        <v>13</v>
      </c>
      <c r="C5" s="8"/>
      <c r="D5" s="26">
        <f t="array" ref="D5">INDEX(total_revenue,MATCH(1,($B$1=ticker_symbol)*(D4=year),0))</f>
        <v>18380000000</v>
      </c>
      <c r="E5" s="26">
        <f t="array" ref="E5">INDEX(total_revenue,MATCH(1,($B$1=ticker_symbol)*(E4=year),0))</f>
        <v>18790000000</v>
      </c>
      <c r="F5" s="26">
        <f t="array" ref="F5">INDEX(total_revenue,MATCH(1,($B$1=ticker_symbol)*(F4=year),0))</f>
        <v>19960000000</v>
      </c>
      <c r="G5" s="26">
        <f t="array" ref="G5">INDEX(total_revenue,MATCH(1,($B$1=ticker_symbol)*(G4=year),0))</f>
        <v>22859000000</v>
      </c>
    </row>
    <row r="6">
      <c r="B6" s="34" t="s">
        <v>32</v>
      </c>
      <c r="C6" s="8"/>
      <c r="D6" s="26">
        <f t="array" ref="D6">INDEX(COGS,MATCH(1,($B$1=ticker_symbol)*(D4=year),0))</f>
        <v>4508000000</v>
      </c>
      <c r="E6" s="26">
        <f t="array" ref="E6">INDEX(COGS,MATCH(1,($B$1=ticker_symbol)*(E4=year),0))</f>
        <v>4581000000</v>
      </c>
      <c r="F6" s="26">
        <f t="array" ref="F6">INDEX(COGS,MATCH(1,($B$1=ticker_symbol)*(F4=year),0))</f>
        <v>4426000000</v>
      </c>
      <c r="G6" s="26">
        <f t="array" ref="G6">INDEX(COGS,MATCH(1,($B$1=ticker_symbol)*(G4=year),0))</f>
        <v>4500000000</v>
      </c>
    </row>
    <row r="7">
      <c r="B7" s="17" t="s">
        <v>33</v>
      </c>
      <c r="C7" s="8"/>
      <c r="D7" s="36">
        <f t="shared" ref="D7:G7" si="1">D5-D6</f>
        <v>13872000000</v>
      </c>
      <c r="E7" s="36">
        <f t="shared" si="1"/>
        <v>14209000000</v>
      </c>
      <c r="F7" s="36">
        <f t="shared" si="1"/>
        <v>15534000000</v>
      </c>
      <c r="G7" s="36">
        <f t="shared" si="1"/>
        <v>18359000000</v>
      </c>
    </row>
    <row r="8">
      <c r="B8" s="34" t="s">
        <v>34</v>
      </c>
      <c r="C8" s="8"/>
      <c r="D8" s="26">
        <f t="array" ref="D8">INDEX(SGA,MATCH(1,($B$1=ticker_symbol)*(D4=year),0))</f>
        <v>4989000000</v>
      </c>
      <c r="E8" s="26">
        <f t="array" ref="E8">INDEX(SGA,MATCH(1,($B$1=ticker_symbol)*(E4=year),0))</f>
        <v>5352000000</v>
      </c>
      <c r="F8" s="26">
        <f t="array" ref="F8">INDEX(SGA,MATCH(1,($B$1=ticker_symbol)*(F4=year),0))</f>
        <v>8474000000</v>
      </c>
      <c r="G8" s="26">
        <f t="array" ref="G8">INDEX(SGA,MATCH(1,($B$1=ticker_symbol)*(G4=year),0))</f>
        <v>6387000000</v>
      </c>
    </row>
    <row r="9">
      <c r="B9" s="42" t="s">
        <v>35</v>
      </c>
      <c r="C9" s="8"/>
      <c r="D9" s="26">
        <f t="array" ref="D9">INDEX(r_and_d,MATCH(1,($B$1=ticker_symbol)*(D4=year),0))</f>
        <v>2778000000</v>
      </c>
      <c r="E9" s="26">
        <f t="array" ref="E9">INDEX(r_and_d,MATCH(1,($B$1=ticker_symbol)*(E4=year),0))</f>
        <v>2855000000</v>
      </c>
      <c r="F9" s="26">
        <f t="array" ref="F9">INDEX(r_and_d,MATCH(1,($B$1=ticker_symbol)*(F4=year),0))</f>
        <v>3297000000</v>
      </c>
      <c r="G9" s="26">
        <f t="array" ref="G9">INDEX(r_and_d,MATCH(1,($B$1=ticker_symbol)*(G4=year),0))</f>
        <v>4285000000</v>
      </c>
    </row>
    <row r="10">
      <c r="B10" s="34" t="s">
        <v>49</v>
      </c>
      <c r="C10" s="8"/>
      <c r="D10" s="26">
        <f t="array" ref="D10">INDEX(other_operating,MATCH(1,($B$1=ticker_symbol)*(D4=year),0))</f>
        <v>0</v>
      </c>
      <c r="E10" s="26">
        <f t="array" ref="E10">INDEX(other_operating,MATCH(1,($B$1=ticker_symbol)*(E4=year),0))</f>
        <v>0</v>
      </c>
      <c r="F10" s="26">
        <f t="array" ref="F10">INDEX(other_operating,MATCH(1,($B$1=ticker_symbol)*(F4=year),0))</f>
        <v>0</v>
      </c>
      <c r="G10" s="26">
        <f t="array" ref="G10">INDEX(other_operating,MATCH(1,($B$1=ticker_symbol)*(G4=year),0))</f>
        <v>0</v>
      </c>
    </row>
    <row r="11">
      <c r="B11" s="61" t="s">
        <v>50</v>
      </c>
      <c r="C11" s="8"/>
      <c r="D11" s="36">
        <f t="shared" ref="D11:G11" si="2">SUM(D8:D10)</f>
        <v>7767000000</v>
      </c>
      <c r="E11" s="36">
        <f t="shared" si="2"/>
        <v>8207000000</v>
      </c>
      <c r="F11" s="36">
        <f t="shared" si="2"/>
        <v>11771000000</v>
      </c>
      <c r="G11" s="36">
        <f t="shared" si="2"/>
        <v>10672000000</v>
      </c>
    </row>
    <row r="12">
      <c r="B12" s="62" t="s">
        <v>51</v>
      </c>
      <c r="C12" s="8"/>
      <c r="D12" s="63">
        <f t="shared" ref="D12:G12" si="3">D7-D11</f>
        <v>6105000000</v>
      </c>
      <c r="E12" s="63">
        <f t="shared" si="3"/>
        <v>6002000000</v>
      </c>
      <c r="F12" s="63">
        <f t="shared" si="3"/>
        <v>3763000000</v>
      </c>
      <c r="G12" s="63">
        <f t="shared" si="3"/>
        <v>7687000000</v>
      </c>
    </row>
  </sheetData>
  <mergeCells count="10">
    <mergeCell ref="B10:C10"/>
    <mergeCell ref="B11:C11"/>
    <mergeCell ref="B12:C12"/>
    <mergeCell ref="B2:G2"/>
    <mergeCell ref="D3:G3"/>
    <mergeCell ref="B5:C5"/>
    <mergeCell ref="B6:C6"/>
    <mergeCell ref="B7:C7"/>
    <mergeCell ref="B8:C8"/>
    <mergeCell ref="B9:C9"/>
  </mergeCells>
  <dataValidations>
    <dataValidation type="list" allowBlank="1" sqref="B1">
      <formula1>'Pivot Table_Dashboard'!$D$3:$D$432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30.57"/>
    <col customWidth="1" min="3" max="3" width="17.86"/>
    <col customWidth="1" min="4" max="4" width="18.43"/>
    <col customWidth="1" min="5" max="6" width="19.0"/>
  </cols>
  <sheetData>
    <row r="1">
      <c r="A1" s="2" t="s">
        <v>0</v>
      </c>
      <c r="B1" s="4"/>
      <c r="C1" s="4"/>
      <c r="D1" s="4"/>
      <c r="E1" s="4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/>
      <c r="B2" s="3"/>
      <c r="C2" s="3"/>
      <c r="D2" s="3"/>
      <c r="E2" s="3"/>
      <c r="F2" s="3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 t="s">
        <v>6</v>
      </c>
      <c r="B3" s="18" t="s">
        <v>14</v>
      </c>
      <c r="C3" s="18" t="s">
        <v>15</v>
      </c>
      <c r="D3" s="18" t="s">
        <v>16</v>
      </c>
      <c r="E3" s="20"/>
      <c r="F3" s="20"/>
    </row>
    <row r="4">
      <c r="A4" s="21" t="s">
        <v>18</v>
      </c>
      <c r="B4" s="22">
        <f>AVERAGE(gross_profit_disc)</f>
        <v>5581768603</v>
      </c>
      <c r="C4" s="23">
        <f>MEDIAN(gross_profit_disc)</f>
        <v>3328000000</v>
      </c>
      <c r="D4" s="22">
        <f>MODE(gross_profit_disc)</f>
        <v>879297000</v>
      </c>
      <c r="E4" s="24"/>
      <c r="F4" s="24"/>
    </row>
    <row r="5">
      <c r="A5" s="25" t="s">
        <v>19</v>
      </c>
      <c r="B5" s="27">
        <f>AVERAGE(gross_profit_staple)</f>
        <v>11790949492</v>
      </c>
      <c r="C5" s="27">
        <f>MEDIAN(gross_profit_staple)</f>
        <v>4689000000</v>
      </c>
      <c r="D5" s="27" t="str">
        <f>MODE(gross_profit_staple)</f>
        <v>#N/A</v>
      </c>
      <c r="E5" s="24"/>
      <c r="F5" s="24"/>
    </row>
    <row r="6">
      <c r="A6" s="28" t="s">
        <v>20</v>
      </c>
      <c r="B6" s="29">
        <f t="shared" ref="B6:C6" si="1">1-(B4/B5)</f>
        <v>0.5266056727</v>
      </c>
      <c r="C6" s="30">
        <f t="shared" si="1"/>
        <v>0.2902537855</v>
      </c>
      <c r="D6" s="31" t="s">
        <v>21</v>
      </c>
      <c r="E6" s="32"/>
      <c r="F6" s="32"/>
    </row>
    <row r="7">
      <c r="A7" s="9"/>
      <c r="B7" s="9"/>
      <c r="C7" s="9"/>
      <c r="D7" s="9"/>
      <c r="E7" s="9"/>
      <c r="F7" s="9"/>
    </row>
    <row r="8">
      <c r="A8" s="16" t="s">
        <v>22</v>
      </c>
      <c r="B8" s="18" t="s">
        <v>23</v>
      </c>
      <c r="C8" s="18" t="s">
        <v>24</v>
      </c>
      <c r="D8" s="18" t="s">
        <v>25</v>
      </c>
      <c r="E8" s="18" t="s">
        <v>26</v>
      </c>
      <c r="F8" s="18" t="s">
        <v>15</v>
      </c>
    </row>
    <row r="9">
      <c r="A9" s="21" t="s">
        <v>18</v>
      </c>
      <c r="B9" s="22">
        <f>QUARTILE(gross_profit_disc, 1)</f>
        <v>2017430000</v>
      </c>
      <c r="C9" s="23">
        <f>QUARTILE(gross_profit_disc,3)</f>
        <v>5893472000</v>
      </c>
      <c r="D9" s="22">
        <f>MIN(gross_profit_disc)</f>
        <v>498214000</v>
      </c>
      <c r="E9" s="22">
        <f>MAX(gross_profit_disc)</f>
        <v>47722000000</v>
      </c>
      <c r="F9" s="23">
        <f>MEDIAN(gross_profit_disc)</f>
        <v>3328000000</v>
      </c>
      <c r="H9" s="33">
        <f t="shared" ref="H9:H10" si="2">1-(D9/E9)</f>
        <v>0.9895600771</v>
      </c>
    </row>
    <row r="10">
      <c r="A10" s="25" t="s">
        <v>19</v>
      </c>
      <c r="B10" s="27">
        <f>QUARTILE(gross_profit_staple, 1)</f>
        <v>2593150000</v>
      </c>
      <c r="C10" s="27">
        <f>QUARTILE(gross_profit_staple, 3)</f>
        <v>11213500000</v>
      </c>
      <c r="D10" s="27">
        <f>MIN(gross_profit_staple)</f>
        <v>1065656000</v>
      </c>
      <c r="E10" s="27">
        <f>MAX(gross_profit_staple)</f>
        <v>121146000000</v>
      </c>
      <c r="F10" s="27">
        <f>MEDIAN(gross_profit_staple)</f>
        <v>4689000000</v>
      </c>
      <c r="H10" s="33">
        <f t="shared" si="2"/>
        <v>0.9912035395</v>
      </c>
    </row>
    <row r="11">
      <c r="A11" s="28" t="s">
        <v>20</v>
      </c>
      <c r="B11" s="29">
        <f t="shared" ref="B11:F11" si="3">1-(B9/B10)</f>
        <v>0.2220156952</v>
      </c>
      <c r="C11" s="30">
        <f t="shared" si="3"/>
        <v>0.4744306416</v>
      </c>
      <c r="D11" s="30">
        <f t="shared" si="3"/>
        <v>0.5324814011</v>
      </c>
      <c r="E11" s="30">
        <f t="shared" si="3"/>
        <v>0.6060786159</v>
      </c>
      <c r="F11" s="30">
        <f t="shared" si="3"/>
        <v>0.2902537855</v>
      </c>
    </row>
    <row r="13">
      <c r="A13" s="16" t="s">
        <v>27</v>
      </c>
      <c r="B13" s="18" t="s">
        <v>28</v>
      </c>
      <c r="C13" s="18" t="s">
        <v>29</v>
      </c>
      <c r="D13" s="18" t="s">
        <v>30</v>
      </c>
      <c r="E13" s="18" t="s">
        <v>31</v>
      </c>
    </row>
    <row r="14">
      <c r="A14" s="21" t="s">
        <v>18</v>
      </c>
      <c r="B14" s="22">
        <f>VAR(gross_profit_disc)</f>
        <v>4.07437E+19</v>
      </c>
      <c r="C14" s="22">
        <f>STDEV(gross_profit_disc)</f>
        <v>6383076681</v>
      </c>
      <c r="D14" s="22">
        <f t="shared" ref="D14:D15" si="4">E9-D9</f>
        <v>47223786000</v>
      </c>
      <c r="E14" s="22">
        <f t="shared" ref="E14:E15" si="5">C9-B9</f>
        <v>3876042000</v>
      </c>
    </row>
    <row r="15">
      <c r="A15" s="25" t="s">
        <v>19</v>
      </c>
      <c r="B15" s="27">
        <f>VAR(gross_profit_staple)</f>
        <v>4.48447E+20</v>
      </c>
      <c r="C15" s="27">
        <f>STDEV(gross_profit_staple)</f>
        <v>21176564261</v>
      </c>
      <c r="D15" s="27">
        <f t="shared" si="4"/>
        <v>120080344000</v>
      </c>
      <c r="E15" s="27">
        <f t="shared" si="5"/>
        <v>8620350000</v>
      </c>
    </row>
    <row r="16">
      <c r="A16" s="28" t="s">
        <v>20</v>
      </c>
      <c r="B16" s="30">
        <f t="shared" ref="B16:E16" si="6">1-(B14/B15)</f>
        <v>0.9091449394</v>
      </c>
      <c r="C16" s="30">
        <f t="shared" si="6"/>
        <v>0.6985782678</v>
      </c>
      <c r="D16" s="30">
        <f t="shared" si="6"/>
        <v>0.6067317562</v>
      </c>
      <c r="E16" s="30">
        <f t="shared" si="6"/>
        <v>0.5503614122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2" max="12" width="19.29"/>
  </cols>
  <sheetData>
    <row r="1">
      <c r="A1" s="9"/>
      <c r="B1" s="38"/>
      <c r="C1" s="39"/>
      <c r="D1" s="40"/>
      <c r="I1" s="3"/>
      <c r="J1" s="41" t="s">
        <v>36</v>
      </c>
      <c r="K1" s="43" t="s">
        <v>37</v>
      </c>
      <c r="L1" s="44" t="s">
        <v>38</v>
      </c>
      <c r="M1" s="45" t="s">
        <v>39</v>
      </c>
      <c r="N1" s="46" t="s">
        <v>40</v>
      </c>
      <c r="O1" s="46" t="s">
        <v>41</v>
      </c>
      <c r="P1" s="47" t="s">
        <v>42</v>
      </c>
      <c r="Q1" s="48" t="s">
        <v>43</v>
      </c>
      <c r="R1" s="49" t="s">
        <v>44</v>
      </c>
      <c r="S1" s="49" t="s">
        <v>45</v>
      </c>
      <c r="T1" s="44" t="s">
        <v>46</v>
      </c>
    </row>
    <row r="2">
      <c r="A2" s="39"/>
      <c r="B2" s="9"/>
      <c r="C2" s="9"/>
      <c r="I2" s="3"/>
      <c r="J2" s="50" t="s">
        <v>7</v>
      </c>
      <c r="K2" s="51">
        <f>AVERAGE(M:M)</f>
        <v>11424564094</v>
      </c>
      <c r="L2" s="52">
        <f>AVERAGE(Q:Q)</f>
        <v>5096813247</v>
      </c>
      <c r="M2" s="53">
        <v>3.623E9</v>
      </c>
      <c r="N2" s="51">
        <v>6.103E9</v>
      </c>
      <c r="O2" s="51">
        <v>4.768E9</v>
      </c>
      <c r="P2" s="52">
        <v>4.02E9</v>
      </c>
      <c r="Q2" s="53">
        <v>1.0984E10</v>
      </c>
      <c r="R2" s="51">
        <v>3.252146E9</v>
      </c>
      <c r="S2" s="51">
        <v>1.604412E9</v>
      </c>
      <c r="T2" s="52">
        <v>1.538704E9</v>
      </c>
    </row>
    <row r="3">
      <c r="I3" s="3"/>
      <c r="J3" s="50" t="s">
        <v>9</v>
      </c>
      <c r="K3" s="51">
        <f>AVERAGE(N:N)</f>
        <v>11712101125</v>
      </c>
      <c r="L3" s="52">
        <f>AVERAGE(R:R)</f>
        <v>5201722870</v>
      </c>
      <c r="M3" s="53">
        <v>3.3649E9</v>
      </c>
      <c r="N3" s="51">
        <v>3.889E9</v>
      </c>
      <c r="O3" s="51">
        <v>2.8756E9</v>
      </c>
      <c r="P3" s="52">
        <v>3.0908E9</v>
      </c>
      <c r="Q3" s="53">
        <v>3.098036E9</v>
      </c>
      <c r="R3" s="51">
        <v>1.4073E9</v>
      </c>
      <c r="S3" s="51">
        <v>1.950415E9</v>
      </c>
      <c r="T3" s="52">
        <v>2.143174E9</v>
      </c>
    </row>
    <row r="4">
      <c r="I4" s="3"/>
      <c r="J4" s="50" t="s">
        <v>10</v>
      </c>
      <c r="K4" s="51">
        <f>AVERAGE(O:O)</f>
        <v>11899027875</v>
      </c>
      <c r="L4" s="52">
        <f>AVERAGE(S:S)</f>
        <v>5749632416</v>
      </c>
      <c r="M4" s="53">
        <v>1.2914E9</v>
      </c>
      <c r="N4" s="51">
        <v>1.438E9</v>
      </c>
      <c r="O4" s="51">
        <v>1.4529E9</v>
      </c>
      <c r="P4" s="52">
        <v>1.5118E9</v>
      </c>
      <c r="Q4" s="53">
        <v>1.43848E9</v>
      </c>
      <c r="R4" s="51">
        <v>1.753609E9</v>
      </c>
      <c r="S4" s="51">
        <v>3.597E9</v>
      </c>
      <c r="T4" s="52">
        <v>3.746E9</v>
      </c>
    </row>
    <row r="5">
      <c r="I5" s="3"/>
      <c r="J5" s="55" t="s">
        <v>11</v>
      </c>
      <c r="K5" s="56">
        <f>AVERAGE(P:P)</f>
        <v>12128104875</v>
      </c>
      <c r="L5" s="57">
        <f>AVERAGE(T:T)</f>
        <v>6288078737</v>
      </c>
      <c r="M5" s="53">
        <v>9.932E9</v>
      </c>
      <c r="N5" s="51">
        <v>1.0201E10</v>
      </c>
      <c r="O5" s="51">
        <v>1.0109E10</v>
      </c>
      <c r="P5" s="52">
        <v>9.399E9</v>
      </c>
      <c r="Q5" s="53">
        <v>1.566054E9</v>
      </c>
      <c r="R5" s="51">
        <v>3.583E9</v>
      </c>
      <c r="S5" s="51">
        <v>2.578835E9</v>
      </c>
      <c r="T5" s="52">
        <v>2.770476E9</v>
      </c>
    </row>
    <row r="6">
      <c r="M6" s="53">
        <v>2.391E9</v>
      </c>
      <c r="N6" s="51">
        <v>3.280848E9</v>
      </c>
      <c r="O6" s="51">
        <v>2.465E9</v>
      </c>
      <c r="P6" s="52">
        <v>2.598E9</v>
      </c>
      <c r="Q6" s="53">
        <v>3.781E9</v>
      </c>
      <c r="R6" s="51">
        <v>2.409256E9</v>
      </c>
      <c r="S6" s="51">
        <v>4.593761E9</v>
      </c>
      <c r="T6" s="52">
        <v>4.555852E9</v>
      </c>
    </row>
    <row r="7">
      <c r="I7" s="3"/>
      <c r="J7" s="41" t="s">
        <v>36</v>
      </c>
      <c r="K7" s="43" t="s">
        <v>47</v>
      </c>
      <c r="L7" s="58" t="s">
        <v>48</v>
      </c>
      <c r="M7" s="53">
        <v>1.3208E10</v>
      </c>
      <c r="N7" s="51">
        <v>2.8433E10</v>
      </c>
      <c r="O7" s="51">
        <v>1.5134E10</v>
      </c>
      <c r="P7" s="52">
        <v>1.5818E10</v>
      </c>
      <c r="Q7" s="53">
        <v>2.40935E9</v>
      </c>
      <c r="R7" s="51">
        <v>9.40354E8</v>
      </c>
      <c r="S7" s="51">
        <v>2.440485E9</v>
      </c>
      <c r="T7" s="52">
        <v>2.37579E9</v>
      </c>
    </row>
    <row r="8">
      <c r="I8" s="3"/>
      <c r="J8" s="50" t="s">
        <v>7</v>
      </c>
      <c r="K8" s="51">
        <f>MEDIAN(M:M)</f>
        <v>4126000000</v>
      </c>
      <c r="L8" s="52">
        <f>MEDIAN(Q:Q)</f>
        <v>3097418000</v>
      </c>
      <c r="M8" s="53">
        <v>2.912E9</v>
      </c>
      <c r="N8" s="51">
        <v>1.311E10</v>
      </c>
      <c r="O8" s="51">
        <v>2.782E9</v>
      </c>
      <c r="P8" s="52">
        <v>2.78E9</v>
      </c>
      <c r="Q8" s="53">
        <v>3.778091E9</v>
      </c>
      <c r="R8" s="51">
        <v>4.21992E9</v>
      </c>
      <c r="S8" s="51">
        <v>7.5371E9</v>
      </c>
      <c r="T8" s="52">
        <v>7.6138E9</v>
      </c>
    </row>
    <row r="9">
      <c r="I9" s="3"/>
      <c r="J9" s="50" t="s">
        <v>9</v>
      </c>
      <c r="K9" s="51">
        <f>MEDIAN(N:N)</f>
        <v>4466500000</v>
      </c>
      <c r="L9" s="52">
        <f>MEDIAN(R:R)</f>
        <v>3252146000</v>
      </c>
      <c r="M9" s="53">
        <v>2.3783E10</v>
      </c>
      <c r="N9" s="51">
        <v>2.6722E9</v>
      </c>
      <c r="O9" s="51">
        <v>2.6528E10</v>
      </c>
      <c r="P9" s="52">
        <v>2.8857E10</v>
      </c>
      <c r="Q9" s="53">
        <v>2.417003E9</v>
      </c>
      <c r="R9" s="51">
        <v>2.278455E9</v>
      </c>
      <c r="S9" s="51">
        <v>2.651913E9</v>
      </c>
      <c r="T9" s="52">
        <v>2.833529E9</v>
      </c>
    </row>
    <row r="10">
      <c r="I10" s="3"/>
      <c r="J10" s="50" t="s">
        <v>10</v>
      </c>
      <c r="K10" s="51">
        <f>MEDIAN(O:O)</f>
        <v>4915500000</v>
      </c>
      <c r="L10" s="52">
        <f>MEDIAN(S:S)</f>
        <v>3328000000</v>
      </c>
      <c r="M10" s="53">
        <v>3.498E9</v>
      </c>
      <c r="N10" s="51">
        <v>1.172931E9</v>
      </c>
      <c r="O10" s="51">
        <v>3.723E9</v>
      </c>
      <c r="P10" s="52">
        <v>3.858E9</v>
      </c>
      <c r="Q10" s="53">
        <v>2.139883E9</v>
      </c>
      <c r="R10" s="51">
        <v>7.1223E9</v>
      </c>
      <c r="S10" s="51">
        <v>1.966E9</v>
      </c>
      <c r="T10" s="52">
        <v>2.123E9</v>
      </c>
    </row>
    <row r="11">
      <c r="I11" s="3"/>
      <c r="J11" s="55" t="s">
        <v>11</v>
      </c>
      <c r="K11" s="56">
        <f>MEDIAN(P:P)</f>
        <v>4689000000</v>
      </c>
      <c r="L11" s="57">
        <f>MEDIAN(T:T)</f>
        <v>3905500000</v>
      </c>
      <c r="M11" s="53">
        <v>8.1558E9</v>
      </c>
      <c r="N11" s="51">
        <v>1.0457E10</v>
      </c>
      <c r="O11" s="51">
        <v>8.6798E9</v>
      </c>
      <c r="P11" s="52">
        <v>9.0812E9</v>
      </c>
      <c r="Q11" s="53">
        <v>6.9562E9</v>
      </c>
      <c r="R11" s="51">
        <v>2.075402E9</v>
      </c>
      <c r="S11" s="51">
        <v>3.001022E9</v>
      </c>
      <c r="T11" s="52">
        <v>2.806358E9</v>
      </c>
    </row>
    <row r="12">
      <c r="M12" s="53">
        <v>6.4239E9</v>
      </c>
      <c r="N12" s="51">
        <v>1.18225E11</v>
      </c>
      <c r="O12" s="51">
        <v>5.9492E9</v>
      </c>
      <c r="P12" s="52">
        <v>5.8295E9</v>
      </c>
      <c r="Q12" s="53">
        <v>1.72414E9</v>
      </c>
      <c r="R12" s="51">
        <v>1.764E9</v>
      </c>
      <c r="S12" s="51">
        <v>1.04557E10</v>
      </c>
      <c r="T12" s="52">
        <v>9.7892E9</v>
      </c>
    </row>
    <row r="13">
      <c r="M13" s="53">
        <v>1.412816E9</v>
      </c>
      <c r="N13" s="51">
        <v>2.0237E10</v>
      </c>
      <c r="O13" s="51">
        <v>1.808581E9</v>
      </c>
      <c r="P13" s="52">
        <v>2.158175E9</v>
      </c>
      <c r="Q13" s="53">
        <v>1.624E9</v>
      </c>
      <c r="R13" s="51">
        <v>3.478883E9</v>
      </c>
      <c r="S13" s="51">
        <v>2.154192E9</v>
      </c>
      <c r="T13" s="52">
        <v>2.410686E9</v>
      </c>
    </row>
    <row r="14">
      <c r="A14" s="39"/>
      <c r="B14" s="9"/>
      <c r="C14" s="9"/>
      <c r="M14" s="53">
        <v>2.859882E9</v>
      </c>
      <c r="N14" s="51">
        <v>1.9917E9</v>
      </c>
      <c r="O14" s="51">
        <v>3.336166E9</v>
      </c>
      <c r="P14" s="52">
        <v>3.382675E9</v>
      </c>
      <c r="Q14" s="53">
        <v>3.409197E9</v>
      </c>
      <c r="R14" s="51">
        <v>1.09027E10</v>
      </c>
      <c r="S14" s="51">
        <v>2.2034E9</v>
      </c>
      <c r="T14" s="52">
        <v>2.3046E9</v>
      </c>
    </row>
    <row r="15">
      <c r="M15" s="53">
        <v>5.434E9</v>
      </c>
      <c r="N15" s="51">
        <v>2.031E9</v>
      </c>
      <c r="O15" s="51">
        <v>5.063E9</v>
      </c>
      <c r="P15" s="52">
        <v>4.681E9</v>
      </c>
      <c r="Q15" s="53">
        <v>1.08163E10</v>
      </c>
      <c r="R15" s="51">
        <v>1.920809E9</v>
      </c>
      <c r="S15" s="51">
        <v>3.708901E9</v>
      </c>
      <c r="T15" s="52">
        <v>4.162643E9</v>
      </c>
    </row>
    <row r="16">
      <c r="M16" s="53">
        <v>6.609E9</v>
      </c>
      <c r="N16" s="51">
        <v>2.9274E9</v>
      </c>
      <c r="O16" s="51">
        <v>6.624E9</v>
      </c>
      <c r="P16" s="52">
        <v>6.651E9</v>
      </c>
      <c r="Q16" s="53">
        <v>1.490058E9</v>
      </c>
      <c r="R16" s="51">
        <v>2.1249E9</v>
      </c>
      <c r="S16" s="51">
        <v>7.58413E9</v>
      </c>
      <c r="T16" s="52">
        <v>8.591807E9</v>
      </c>
    </row>
    <row r="17">
      <c r="I17" s="59"/>
      <c r="J17" s="59"/>
      <c r="M17" s="53">
        <v>2.8964E10</v>
      </c>
      <c r="N17" s="51">
        <v>6.3698E9</v>
      </c>
      <c r="O17" s="51">
        <v>2.8109E10</v>
      </c>
      <c r="P17" s="52">
        <v>2.6812E10</v>
      </c>
      <c r="Q17" s="53">
        <v>2.0941E9</v>
      </c>
      <c r="R17" s="51">
        <v>3.369001E9</v>
      </c>
      <c r="S17" s="51">
        <v>2.767574E9</v>
      </c>
      <c r="T17" s="52">
        <v>3.199681E9</v>
      </c>
    </row>
    <row r="18">
      <c r="I18" s="60"/>
      <c r="J18" s="60"/>
      <c r="M18" s="53">
        <v>1.9893E10</v>
      </c>
      <c r="N18" s="51">
        <v>8.181035E9</v>
      </c>
      <c r="O18" s="51">
        <v>2.2953E10</v>
      </c>
      <c r="P18" s="52">
        <v>2.4334E10</v>
      </c>
      <c r="Q18" s="53">
        <v>3.097418E9</v>
      </c>
      <c r="R18" s="51">
        <v>5.715886E9</v>
      </c>
      <c r="S18" s="51">
        <v>1.88656E9</v>
      </c>
      <c r="T18" s="52">
        <v>2.03087E9</v>
      </c>
    </row>
    <row r="19">
      <c r="M19" s="53">
        <v>1.3076E10</v>
      </c>
      <c r="N19" s="51">
        <v>2.356E9</v>
      </c>
      <c r="O19" s="51">
        <v>1.2597E10</v>
      </c>
      <c r="P19" s="52">
        <v>1.1512E10</v>
      </c>
      <c r="Q19" s="53">
        <v>4.083681E9</v>
      </c>
      <c r="R19" s="51">
        <v>2.654624E9</v>
      </c>
      <c r="S19" s="51">
        <v>1.671151E9</v>
      </c>
      <c r="T19" s="52">
        <v>2.127609E9</v>
      </c>
    </row>
    <row r="20">
      <c r="M20" s="53">
        <v>2.3975E9</v>
      </c>
      <c r="N20" s="51">
        <v>8.8106E9</v>
      </c>
      <c r="O20" s="51">
        <v>2.7087E9</v>
      </c>
      <c r="P20" s="52">
        <v>2.616E9</v>
      </c>
      <c r="Q20" s="53">
        <v>2.53059E9</v>
      </c>
      <c r="R20" s="51">
        <v>1.831515E9</v>
      </c>
      <c r="S20" s="51">
        <v>1.206E9</v>
      </c>
      <c r="T20" s="52">
        <v>1.434E9</v>
      </c>
    </row>
    <row r="21">
      <c r="M21" s="53">
        <v>1.6658E9</v>
      </c>
      <c r="N21" s="51">
        <v>2.971E9</v>
      </c>
      <c r="O21" s="51">
        <v>1.7373E9</v>
      </c>
      <c r="P21" s="52">
        <v>1.8317E9</v>
      </c>
      <c r="Q21" s="53">
        <v>1.696346E9</v>
      </c>
      <c r="R21" s="51">
        <v>9.27E8</v>
      </c>
      <c r="S21" s="51">
        <v>1.512206E9</v>
      </c>
      <c r="T21" s="52">
        <v>1.905547E9</v>
      </c>
    </row>
    <row r="22">
      <c r="I22" s="59"/>
      <c r="J22" s="59"/>
      <c r="M22" s="53">
        <v>1.065656E9</v>
      </c>
      <c r="N22" s="51">
        <v>1.4182E10</v>
      </c>
      <c r="O22" s="51">
        <v>1.33981E9</v>
      </c>
      <c r="P22" s="52">
        <v>1.632301E9</v>
      </c>
      <c r="Q22" s="53">
        <v>7.51E8</v>
      </c>
      <c r="R22" s="51">
        <v>1.13667E9</v>
      </c>
      <c r="S22" s="51">
        <v>1.512206E9</v>
      </c>
      <c r="T22" s="52">
        <v>1.905547E9</v>
      </c>
    </row>
    <row r="23">
      <c r="I23" s="59"/>
      <c r="J23" s="59"/>
      <c r="M23" s="53">
        <v>9.563E9</v>
      </c>
      <c r="N23" s="51">
        <v>5.044E9</v>
      </c>
      <c r="O23" s="51">
        <v>1.016E10</v>
      </c>
      <c r="P23" s="52">
        <v>1.1114E10</v>
      </c>
      <c r="Q23" s="53">
        <v>8.79297E8</v>
      </c>
      <c r="R23" s="51">
        <v>1.13667E9</v>
      </c>
      <c r="S23" s="51">
        <v>2.777E9</v>
      </c>
      <c r="T23" s="52">
        <v>2.836E9</v>
      </c>
    </row>
    <row r="24">
      <c r="M24" s="53">
        <v>3.5172E10</v>
      </c>
      <c r="N24" s="51">
        <v>2.685E9</v>
      </c>
      <c r="O24" s="51">
        <v>3.4325E10</v>
      </c>
      <c r="P24" s="52">
        <v>3.459E10</v>
      </c>
      <c r="Q24" s="53">
        <v>8.79297E8</v>
      </c>
      <c r="R24" s="51">
        <v>5.488179E9</v>
      </c>
      <c r="S24" s="51">
        <v>2.11735E9</v>
      </c>
      <c r="T24" s="52">
        <v>1.545509E9</v>
      </c>
    </row>
    <row r="25">
      <c r="M25" s="53">
        <v>1.94939E9</v>
      </c>
      <c r="N25" s="51">
        <v>1.564983E9</v>
      </c>
      <c r="O25" s="51">
        <v>3.711019E9</v>
      </c>
      <c r="P25" s="52">
        <v>4.560733E9</v>
      </c>
      <c r="Q25" s="53">
        <v>5.061975E9</v>
      </c>
      <c r="R25" s="51">
        <v>2.615E9</v>
      </c>
      <c r="S25" s="51">
        <v>4.453613E9</v>
      </c>
      <c r="T25" s="52">
        <v>4.422772E9</v>
      </c>
    </row>
    <row r="26">
      <c r="A26" s="39"/>
      <c r="B26" s="9"/>
      <c r="C26" s="9"/>
      <c r="M26" s="53">
        <v>2.0807E10</v>
      </c>
      <c r="N26" s="51">
        <v>1.7302E9</v>
      </c>
      <c r="O26" s="51">
        <v>1.7429E10</v>
      </c>
      <c r="P26" s="52">
        <v>1.7294E10</v>
      </c>
      <c r="Q26" s="53">
        <v>2.441E9</v>
      </c>
      <c r="R26" s="51">
        <v>2.142114E9</v>
      </c>
      <c r="S26" s="51">
        <v>5.993971E9</v>
      </c>
      <c r="T26" s="52">
        <v>5.982944E9</v>
      </c>
    </row>
    <row r="27">
      <c r="M27" s="53">
        <v>2.0276E9</v>
      </c>
      <c r="N27" s="51">
        <v>3.5445E10</v>
      </c>
      <c r="O27" s="51">
        <v>1.9687E9</v>
      </c>
      <c r="P27" s="52">
        <v>2.9678E9</v>
      </c>
      <c r="Q27" s="53">
        <v>1.902709E9</v>
      </c>
      <c r="R27" s="51">
        <v>5.435742E9</v>
      </c>
      <c r="S27" s="51">
        <v>5.802507E9</v>
      </c>
      <c r="T27" s="52">
        <v>6.306091E9</v>
      </c>
    </row>
    <row r="28">
      <c r="M28" s="53">
        <v>1.1083E9</v>
      </c>
      <c r="N28" s="51">
        <v>2.5367E10</v>
      </c>
      <c r="O28" s="51">
        <v>2.5786E9</v>
      </c>
      <c r="P28" s="52">
        <v>2.9423E9</v>
      </c>
      <c r="Q28" s="53">
        <v>2.163284E9</v>
      </c>
      <c r="R28" s="51">
        <v>1.8476E10</v>
      </c>
      <c r="S28" s="51">
        <v>1.9558E10</v>
      </c>
      <c r="T28" s="52">
        <v>2.057E10</v>
      </c>
    </row>
    <row r="29">
      <c r="M29" s="53">
        <v>7.996607E9</v>
      </c>
      <c r="N29" s="51">
        <v>3.63E9</v>
      </c>
      <c r="O29" s="51">
        <v>8.551516E9</v>
      </c>
      <c r="P29" s="52">
        <v>9.040472E9</v>
      </c>
      <c r="Q29" s="53">
        <v>1.031531E9</v>
      </c>
      <c r="R29" s="51">
        <v>2.3404E9</v>
      </c>
      <c r="S29" s="51">
        <v>9.047E9</v>
      </c>
      <c r="T29" s="52">
        <v>9.191E9</v>
      </c>
    </row>
    <row r="30">
      <c r="M30" s="53">
        <v>1.6605E9</v>
      </c>
      <c r="N30" s="51">
        <v>6.683E9</v>
      </c>
      <c r="O30" s="51">
        <v>1.404E9</v>
      </c>
      <c r="P30" s="52">
        <v>1.8819E9</v>
      </c>
      <c r="Q30" s="53">
        <v>5.085401E9</v>
      </c>
      <c r="R30" s="51">
        <v>1.161342E9</v>
      </c>
      <c r="S30" s="51">
        <v>3.034E9</v>
      </c>
      <c r="T30" s="52">
        <v>4.6567E9</v>
      </c>
    </row>
    <row r="31">
      <c r="M31" s="53">
        <v>2.358E9</v>
      </c>
      <c r="N31" s="51">
        <v>2.614539E9</v>
      </c>
      <c r="O31" s="51">
        <v>3.917E9</v>
      </c>
      <c r="P31" s="52">
        <v>4.697E9</v>
      </c>
      <c r="Q31" s="53">
        <v>1.7327E10</v>
      </c>
      <c r="R31" s="51">
        <v>9.399E9</v>
      </c>
      <c r="S31" s="51">
        <v>2.374E9</v>
      </c>
      <c r="T31" s="52">
        <v>2.505E9</v>
      </c>
    </row>
    <row r="32">
      <c r="M32" s="53">
        <v>4.629E9</v>
      </c>
      <c r="N32" s="51">
        <v>1.9331E10</v>
      </c>
      <c r="O32" s="51">
        <v>5.416E9</v>
      </c>
      <c r="P32" s="52">
        <v>5.411E9</v>
      </c>
      <c r="Q32" s="53">
        <v>2.6527E9</v>
      </c>
      <c r="R32" s="51">
        <v>2.7898E9</v>
      </c>
      <c r="S32" s="51">
        <v>6.289E9</v>
      </c>
      <c r="T32" s="52">
        <v>5.72E9</v>
      </c>
    </row>
    <row r="33">
      <c r="M33" s="53">
        <v>1.16354E11</v>
      </c>
      <c r="N33" s="51">
        <v>1.653E9</v>
      </c>
      <c r="O33" s="51">
        <v>1.20565E11</v>
      </c>
      <c r="P33" s="52">
        <v>1.21146E11</v>
      </c>
      <c r="Q33" s="53">
        <v>2.034E9</v>
      </c>
      <c r="R33" s="51">
        <v>2.133E9</v>
      </c>
      <c r="S33" s="51">
        <v>5.1E9</v>
      </c>
      <c r="T33" s="52">
        <v>5.269E9</v>
      </c>
    </row>
    <row r="34">
      <c r="M34" s="53"/>
      <c r="N34" s="51"/>
      <c r="O34" s="51"/>
      <c r="P34" s="52"/>
      <c r="Q34" s="53">
        <v>6.171E9</v>
      </c>
      <c r="R34" s="51">
        <v>6.293E9</v>
      </c>
      <c r="S34" s="51">
        <v>6.925E9</v>
      </c>
      <c r="T34" s="52">
        <v>6.939E9</v>
      </c>
    </row>
    <row r="35">
      <c r="M35" s="53"/>
      <c r="N35" s="51"/>
      <c r="O35" s="51"/>
      <c r="P35" s="52"/>
      <c r="Q35" s="53">
        <v>4.702E9</v>
      </c>
      <c r="R35" s="51">
        <v>4.803E9</v>
      </c>
      <c r="S35" s="51">
        <v>4.808E9</v>
      </c>
      <c r="T35" s="52">
        <v>5.204E9</v>
      </c>
    </row>
    <row r="36">
      <c r="M36" s="53"/>
      <c r="N36" s="51"/>
      <c r="O36" s="51"/>
      <c r="P36" s="52"/>
      <c r="Q36" s="53">
        <v>6.99E9</v>
      </c>
      <c r="R36" s="51">
        <v>6.944E9</v>
      </c>
      <c r="S36" s="51">
        <v>1.1242E10</v>
      </c>
      <c r="T36" s="52">
        <v>1.0583E10</v>
      </c>
    </row>
    <row r="37">
      <c r="M37" s="53"/>
      <c r="N37" s="51"/>
      <c r="O37" s="51"/>
      <c r="P37" s="52"/>
      <c r="Q37" s="53">
        <v>4.386E9</v>
      </c>
      <c r="R37" s="51">
        <v>4.429E9</v>
      </c>
      <c r="S37" s="51">
        <v>3.103721E9</v>
      </c>
      <c r="T37" s="52">
        <v>3.363126E9</v>
      </c>
    </row>
    <row r="38">
      <c r="A38" s="39"/>
      <c r="B38" s="9"/>
      <c r="C38" s="9"/>
      <c r="M38" s="53"/>
      <c r="N38" s="51"/>
      <c r="O38" s="51"/>
      <c r="P38" s="52"/>
      <c r="Q38" s="53">
        <v>1.1148E10</v>
      </c>
      <c r="R38" s="51">
        <v>1.1206E10</v>
      </c>
      <c r="S38" s="51">
        <v>5.801E9</v>
      </c>
      <c r="T38" s="52">
        <v>2.4404E9</v>
      </c>
    </row>
    <row r="39">
      <c r="M39" s="53"/>
      <c r="N39" s="51"/>
      <c r="O39" s="51"/>
      <c r="P39" s="52"/>
      <c r="Q39" s="53">
        <v>2.709637E9</v>
      </c>
      <c r="R39" s="51">
        <v>2.869429E9</v>
      </c>
      <c r="S39" s="51">
        <v>2.134E10</v>
      </c>
      <c r="T39" s="52">
        <v>5.514E9</v>
      </c>
    </row>
    <row r="40">
      <c r="M40" s="53"/>
      <c r="N40" s="51"/>
      <c r="O40" s="51"/>
      <c r="P40" s="52"/>
      <c r="Q40" s="53">
        <v>1.5374E9</v>
      </c>
      <c r="R40" s="51">
        <v>1.5805E9</v>
      </c>
      <c r="S40" s="51">
        <v>2.5372E9</v>
      </c>
      <c r="T40" s="52">
        <v>2.1788E10</v>
      </c>
    </row>
    <row r="41">
      <c r="M41" s="53"/>
      <c r="N41" s="51"/>
      <c r="O41" s="51"/>
      <c r="P41" s="52"/>
      <c r="Q41" s="53">
        <v>6.491261E9</v>
      </c>
      <c r="R41" s="51">
        <v>6.032E9</v>
      </c>
      <c r="S41" s="51">
        <v>8.301885E9</v>
      </c>
      <c r="T41" s="52">
        <v>8.910415E9</v>
      </c>
    </row>
    <row r="42">
      <c r="M42" s="53"/>
      <c r="N42" s="51"/>
      <c r="O42" s="51"/>
      <c r="P42" s="52"/>
      <c r="Q42" s="53">
        <v>2.2733E10</v>
      </c>
      <c r="R42" s="51">
        <v>2.124E10</v>
      </c>
      <c r="S42" s="51">
        <v>1.136787E9</v>
      </c>
      <c r="T42" s="52">
        <v>3.0265E10</v>
      </c>
    </row>
    <row r="43">
      <c r="M43" s="53"/>
      <c r="N43" s="51"/>
      <c r="O43" s="51"/>
      <c r="P43" s="52"/>
      <c r="Q43" s="53">
        <v>7.356972E9</v>
      </c>
      <c r="R43" s="51">
        <v>7.817659E9</v>
      </c>
      <c r="S43" s="51">
        <v>1.17493E9</v>
      </c>
      <c r="T43" s="52">
        <v>4.1616E9</v>
      </c>
    </row>
    <row r="44">
      <c r="M44" s="53"/>
      <c r="N44" s="51"/>
      <c r="O44" s="51"/>
      <c r="P44" s="52"/>
      <c r="Q44" s="53">
        <v>7.83674E8</v>
      </c>
      <c r="R44" s="51">
        <v>2.6915E10</v>
      </c>
      <c r="S44" s="51">
        <v>2.8389E10</v>
      </c>
      <c r="T44" s="52">
        <v>2.4913E9</v>
      </c>
    </row>
    <row r="45">
      <c r="M45" s="53"/>
      <c r="N45" s="51"/>
      <c r="O45" s="51"/>
      <c r="P45" s="52"/>
      <c r="Q45" s="53">
        <v>2.5842E10</v>
      </c>
      <c r="R45" s="51">
        <v>4.2193E9</v>
      </c>
      <c r="S45" s="51">
        <v>4.3267E9</v>
      </c>
      <c r="T45" s="52">
        <v>1.384333E9</v>
      </c>
    </row>
    <row r="46">
      <c r="M46" s="53"/>
      <c r="N46" s="51"/>
      <c r="O46" s="51"/>
      <c r="P46" s="52"/>
      <c r="Q46" s="53">
        <v>3.2492E9</v>
      </c>
      <c r="R46" s="51">
        <v>9.41248E8</v>
      </c>
      <c r="S46" s="51">
        <v>2.0742E9</v>
      </c>
      <c r="T46" s="52">
        <v>1.201902E9</v>
      </c>
    </row>
    <row r="47">
      <c r="M47" s="53"/>
      <c r="N47" s="51"/>
      <c r="O47" s="51"/>
      <c r="P47" s="52"/>
      <c r="Q47" s="53">
        <v>1.464362E9</v>
      </c>
      <c r="R47" s="51">
        <v>1.648701E9</v>
      </c>
      <c r="S47" s="51">
        <v>4.619779E9</v>
      </c>
      <c r="T47" s="52">
        <v>4.62031E9</v>
      </c>
    </row>
    <row r="48">
      <c r="M48" s="53"/>
      <c r="N48" s="51"/>
      <c r="O48" s="51"/>
      <c r="P48" s="52"/>
      <c r="Q48" s="53">
        <v>4.388755E9</v>
      </c>
      <c r="R48" s="51">
        <v>4.565582E9</v>
      </c>
      <c r="S48" s="51">
        <v>1.887527E9</v>
      </c>
      <c r="T48" s="52">
        <v>2.01876E9</v>
      </c>
    </row>
    <row r="49">
      <c r="M49" s="53"/>
      <c r="N49" s="51"/>
      <c r="O49" s="51"/>
      <c r="P49" s="52"/>
      <c r="Q49" s="53">
        <v>1.306566E9</v>
      </c>
      <c r="R49" s="51">
        <v>2.0161E9</v>
      </c>
      <c r="S49" s="51">
        <v>2.6477E9</v>
      </c>
      <c r="T49" s="52">
        <v>2.7972E9</v>
      </c>
    </row>
    <row r="50">
      <c r="A50" s="39"/>
      <c r="B50" s="9"/>
      <c r="C50" s="9"/>
      <c r="M50" s="53"/>
      <c r="N50" s="51"/>
      <c r="O50" s="51"/>
      <c r="P50" s="52"/>
      <c r="Q50" s="53">
        <v>4.156E9</v>
      </c>
      <c r="R50" s="51">
        <v>4.31E9</v>
      </c>
      <c r="S50" s="51">
        <v>4.378E9</v>
      </c>
      <c r="T50" s="52">
        <v>4.187E9</v>
      </c>
    </row>
    <row r="51">
      <c r="A51" s="39"/>
      <c r="B51" s="9"/>
      <c r="C51" s="9"/>
      <c r="M51" s="53"/>
      <c r="N51" s="51"/>
      <c r="O51" s="51"/>
      <c r="P51" s="52"/>
      <c r="Q51" s="53">
        <v>1.3044E9</v>
      </c>
      <c r="R51" s="51">
        <v>1.2951E9</v>
      </c>
      <c r="S51" s="51">
        <v>1.4225E9</v>
      </c>
      <c r="T51" s="52">
        <v>1.5411E9</v>
      </c>
    </row>
    <row r="52">
      <c r="M52" s="53"/>
      <c r="N52" s="51"/>
      <c r="O52" s="51"/>
      <c r="P52" s="52"/>
      <c r="Q52" s="53">
        <v>1.1034E10</v>
      </c>
      <c r="R52" s="51">
        <v>1.2446E10</v>
      </c>
      <c r="S52" s="51">
        <v>1.4067E10</v>
      </c>
      <c r="T52" s="52">
        <v>1.4971E10</v>
      </c>
    </row>
    <row r="53">
      <c r="M53" s="53"/>
      <c r="N53" s="51"/>
      <c r="O53" s="51"/>
      <c r="P53" s="52"/>
      <c r="Q53" s="53">
        <v>1.10412E9</v>
      </c>
      <c r="R53" s="51">
        <v>1.456667E9</v>
      </c>
      <c r="S53" s="51">
        <v>1.817104E9</v>
      </c>
      <c r="T53" s="52">
        <v>2.093091E9</v>
      </c>
    </row>
    <row r="54">
      <c r="M54" s="53"/>
      <c r="N54" s="51"/>
      <c r="O54" s="51"/>
      <c r="P54" s="52"/>
      <c r="Q54" s="53">
        <v>4.740935E9</v>
      </c>
      <c r="R54" s="51">
        <v>4.934907E9</v>
      </c>
      <c r="S54" s="51">
        <v>5.327031E9</v>
      </c>
      <c r="T54" s="52">
        <v>5.608736E9</v>
      </c>
    </row>
    <row r="55">
      <c r="M55" s="53"/>
      <c r="N55" s="51"/>
      <c r="O55" s="51"/>
      <c r="P55" s="52"/>
      <c r="Q55" s="53">
        <v>2.0007E10</v>
      </c>
      <c r="R55" s="51">
        <v>2.2393E10</v>
      </c>
      <c r="S55" s="51">
        <v>1.13752E10</v>
      </c>
      <c r="T55" s="52">
        <v>2.6548E9</v>
      </c>
    </row>
    <row r="56">
      <c r="M56" s="53"/>
      <c r="N56" s="51"/>
      <c r="O56" s="51"/>
      <c r="P56" s="52"/>
      <c r="Q56" s="53">
        <v>8.4845E9</v>
      </c>
      <c r="R56" s="51">
        <v>9.589E9</v>
      </c>
      <c r="S56" s="51">
        <v>2.2883E9</v>
      </c>
      <c r="T56" s="52">
        <v>5.804E9</v>
      </c>
    </row>
    <row r="57">
      <c r="M57" s="53"/>
      <c r="N57" s="51"/>
      <c r="O57" s="51"/>
      <c r="P57" s="52"/>
      <c r="Q57" s="53">
        <v>1.4058E9</v>
      </c>
      <c r="R57" s="51">
        <v>1.7563E9</v>
      </c>
      <c r="S57" s="51">
        <v>6.4E9</v>
      </c>
      <c r="T57" s="52">
        <v>2.5639E10</v>
      </c>
    </row>
    <row r="58">
      <c r="M58" s="53"/>
      <c r="N58" s="51"/>
      <c r="O58" s="51"/>
      <c r="P58" s="52"/>
      <c r="Q58" s="53">
        <v>6.995E9</v>
      </c>
      <c r="R58" s="51">
        <v>7.241E9</v>
      </c>
      <c r="S58" s="51">
        <v>2.4101E10</v>
      </c>
      <c r="T58" s="52">
        <v>1.28048E10</v>
      </c>
    </row>
    <row r="59">
      <c r="M59" s="53"/>
      <c r="N59" s="51"/>
      <c r="O59" s="51"/>
      <c r="P59" s="52"/>
      <c r="Q59" s="53">
        <v>4.811E9</v>
      </c>
      <c r="R59" s="51">
        <v>5.463E9</v>
      </c>
      <c r="S59" s="51">
        <v>6.267E9</v>
      </c>
      <c r="T59" s="52">
        <v>7.006E9</v>
      </c>
    </row>
    <row r="60">
      <c r="M60" s="53"/>
      <c r="N60" s="51"/>
      <c r="O60" s="51"/>
      <c r="P60" s="52"/>
      <c r="Q60" s="53">
        <v>1.014431E9</v>
      </c>
      <c r="R60" s="51">
        <v>1.44354E9</v>
      </c>
      <c r="S60" s="51">
        <v>1.716437E9</v>
      </c>
      <c r="T60" s="52">
        <v>2.02648E9</v>
      </c>
    </row>
    <row r="61">
      <c r="M61" s="53"/>
      <c r="N61" s="51"/>
      <c r="O61" s="51"/>
      <c r="P61" s="52"/>
      <c r="Q61" s="53">
        <v>1.611693E9</v>
      </c>
      <c r="R61" s="51">
        <v>2.6236E10</v>
      </c>
      <c r="S61" s="51">
        <v>3.5355E10</v>
      </c>
      <c r="T61" s="52">
        <v>4.7722E10</v>
      </c>
    </row>
    <row r="62">
      <c r="M62" s="53"/>
      <c r="N62" s="51"/>
      <c r="O62" s="51"/>
      <c r="P62" s="52"/>
      <c r="Q62" s="53">
        <v>3.9037E9</v>
      </c>
      <c r="R62" s="51">
        <v>2.9887E9</v>
      </c>
      <c r="S62" s="51">
        <v>3.2615E9</v>
      </c>
      <c r="T62" s="52">
        <v>3.3132E9</v>
      </c>
    </row>
    <row r="63">
      <c r="M63" s="53"/>
      <c r="N63" s="51"/>
      <c r="O63" s="51"/>
      <c r="P63" s="52"/>
      <c r="Q63" s="53">
        <v>2.0271E10</v>
      </c>
      <c r="R63" s="51">
        <v>1.7564E9</v>
      </c>
      <c r="S63" s="51">
        <v>1.7031E9</v>
      </c>
      <c r="T63" s="52">
        <v>1.9331E9</v>
      </c>
    </row>
    <row r="64">
      <c r="M64" s="53"/>
      <c r="N64" s="51"/>
      <c r="O64" s="51"/>
      <c r="P64" s="52"/>
      <c r="Q64" s="53">
        <v>2.7599E9</v>
      </c>
      <c r="R64" s="51">
        <v>3.135E9</v>
      </c>
      <c r="S64" s="51">
        <v>3.328E9</v>
      </c>
      <c r="T64" s="52">
        <v>1.0348E10</v>
      </c>
    </row>
    <row r="65">
      <c r="M65" s="53"/>
      <c r="N65" s="51"/>
      <c r="O65" s="51"/>
      <c r="P65" s="52"/>
      <c r="Q65" s="53">
        <v>1.5575E9</v>
      </c>
      <c r="R65" s="51">
        <v>1.117756E9</v>
      </c>
      <c r="S65" s="51">
        <v>1.174287E9</v>
      </c>
      <c r="T65" s="52">
        <v>4.98214E8</v>
      </c>
    </row>
    <row r="66">
      <c r="M66" s="53"/>
      <c r="N66" s="51"/>
      <c r="O66" s="51"/>
      <c r="P66" s="52"/>
      <c r="Q66" s="53">
        <v>2.81E9</v>
      </c>
      <c r="R66" s="51">
        <v>4.141E9</v>
      </c>
      <c r="S66" s="51">
        <v>4.051E9</v>
      </c>
      <c r="T66" s="52">
        <v>4.065E9</v>
      </c>
    </row>
    <row r="67">
      <c r="M67" s="53"/>
      <c r="N67" s="51"/>
      <c r="O67" s="51"/>
      <c r="P67" s="52"/>
      <c r="Q67" s="53">
        <v>8.54769E8</v>
      </c>
      <c r="R67" s="51">
        <v>4.141E9</v>
      </c>
      <c r="S67" s="51">
        <v>4.051E9</v>
      </c>
      <c r="T67" s="52">
        <v>4.065E9</v>
      </c>
    </row>
    <row r="68">
      <c r="M68" s="53"/>
      <c r="N68" s="51"/>
      <c r="O68" s="51"/>
      <c r="P68" s="52"/>
      <c r="Q68" s="53">
        <v>3.846E9</v>
      </c>
      <c r="R68" s="51">
        <v>3.028E9</v>
      </c>
      <c r="S68" s="51">
        <v>3.01E9</v>
      </c>
      <c r="T68" s="52">
        <v>3.554E9</v>
      </c>
    </row>
    <row r="69">
      <c r="M69" s="53"/>
      <c r="N69" s="51"/>
      <c r="O69" s="51"/>
      <c r="P69" s="52"/>
      <c r="Q69" s="53">
        <v>3.846E9</v>
      </c>
      <c r="R69" s="51">
        <v>4.584404E9</v>
      </c>
      <c r="S69" s="51">
        <v>5.362758E9</v>
      </c>
      <c r="T69" s="52">
        <v>7.176866E9</v>
      </c>
    </row>
    <row r="70">
      <c r="M70" s="53"/>
      <c r="N70" s="51"/>
      <c r="O70" s="51"/>
      <c r="P70" s="52"/>
      <c r="Q70" s="53">
        <v>2.777E9</v>
      </c>
      <c r="R70" s="51">
        <v>1.2174E10</v>
      </c>
      <c r="S70" s="51">
        <v>1.8149E10</v>
      </c>
      <c r="T70" s="52">
        <v>1.6312E10</v>
      </c>
    </row>
    <row r="71">
      <c r="M71" s="53"/>
      <c r="N71" s="51"/>
      <c r="O71" s="51"/>
      <c r="P71" s="52"/>
      <c r="Q71" s="53">
        <v>3.733225E9</v>
      </c>
      <c r="R71" s="51">
        <v>1.3808E10</v>
      </c>
      <c r="S71" s="51">
        <v>1.8302E10</v>
      </c>
      <c r="T71" s="52">
        <v>2.1255E10</v>
      </c>
    </row>
    <row r="72">
      <c r="M72" s="53"/>
      <c r="N72" s="51"/>
      <c r="O72" s="51"/>
      <c r="P72" s="52"/>
      <c r="Q72" s="53">
        <v>2.3867E10</v>
      </c>
      <c r="R72" s="51">
        <v>4.232E9</v>
      </c>
      <c r="S72" s="51">
        <v>4.279E9</v>
      </c>
      <c r="T72" s="52">
        <v>4.186E9</v>
      </c>
    </row>
    <row r="73">
      <c r="M73" s="53"/>
      <c r="N73" s="51"/>
      <c r="O73" s="51"/>
      <c r="P73" s="52"/>
      <c r="Q73" s="53">
        <v>1.8054E10</v>
      </c>
      <c r="R73" s="51">
        <v>1.577884E9</v>
      </c>
      <c r="S73" s="51">
        <v>1.628114E9</v>
      </c>
      <c r="T73" s="52">
        <v>2.276048E9</v>
      </c>
    </row>
    <row r="74">
      <c r="A74" s="39"/>
      <c r="B74" s="9"/>
      <c r="C74" s="9"/>
      <c r="M74" s="53"/>
      <c r="N74" s="51"/>
      <c r="O74" s="51"/>
      <c r="P74" s="52"/>
      <c r="Q74" s="53">
        <v>4.118E9</v>
      </c>
      <c r="R74" s="51">
        <v>3.395E9</v>
      </c>
      <c r="S74" s="51">
        <v>3.69E9</v>
      </c>
      <c r="T74" s="52">
        <v>1.939814E9</v>
      </c>
    </row>
    <row r="75">
      <c r="M75" s="53"/>
      <c r="N75" s="51"/>
      <c r="O75" s="51"/>
      <c r="P75" s="52"/>
      <c r="Q75" s="53">
        <v>1.172399E9</v>
      </c>
      <c r="R75" s="51">
        <v>1.904407E9</v>
      </c>
      <c r="S75" s="51">
        <v>2.136332E9</v>
      </c>
      <c r="T75" s="52">
        <v>1.9083E9</v>
      </c>
    </row>
    <row r="76">
      <c r="M76" s="53"/>
      <c r="N76" s="51"/>
      <c r="O76" s="51"/>
      <c r="P76" s="52"/>
      <c r="Q76" s="53">
        <v>1.5986E9</v>
      </c>
      <c r="R76" s="51">
        <v>1.7334E9</v>
      </c>
      <c r="S76" s="51">
        <v>1.8185E9</v>
      </c>
      <c r="T76" s="52">
        <v>4.2672E9</v>
      </c>
    </row>
    <row r="77">
      <c r="M77" s="53"/>
      <c r="N77" s="51"/>
      <c r="O77" s="51"/>
      <c r="P77" s="52"/>
      <c r="Q77" s="53">
        <v>3.298E9</v>
      </c>
      <c r="R77" s="51">
        <v>4.1027E9</v>
      </c>
      <c r="S77" s="51">
        <v>4.072E9</v>
      </c>
      <c r="T77" s="52">
        <v>3.682E9</v>
      </c>
    </row>
    <row r="78">
      <c r="M78" s="53"/>
      <c r="N78" s="51"/>
      <c r="O78" s="51"/>
      <c r="P78" s="52"/>
      <c r="Q78" s="53">
        <v>2.7157E9</v>
      </c>
      <c r="R78" s="51">
        <v>2.643E9</v>
      </c>
      <c r="S78" s="51">
        <v>2.7457E9</v>
      </c>
      <c r="T78" s="52"/>
    </row>
    <row r="79">
      <c r="M79" s="53"/>
      <c r="N79" s="51"/>
      <c r="O79" s="51"/>
      <c r="P79" s="52"/>
      <c r="Q79" s="53"/>
      <c r="R79" s="51"/>
      <c r="S79" s="51"/>
      <c r="T79" s="52"/>
    </row>
    <row r="80">
      <c r="M80" s="53"/>
      <c r="N80" s="51"/>
      <c r="O80" s="51"/>
      <c r="P80" s="52"/>
      <c r="Q80" s="53"/>
      <c r="R80" s="51"/>
      <c r="S80" s="51"/>
      <c r="T80" s="52"/>
    </row>
    <row r="81">
      <c r="M81" s="53"/>
      <c r="N81" s="51"/>
      <c r="O81" s="51"/>
      <c r="P81" s="52"/>
      <c r="Q81" s="53"/>
      <c r="R81" s="51"/>
      <c r="S81" s="51"/>
      <c r="T81" s="52"/>
    </row>
    <row r="82">
      <c r="M82" s="53"/>
      <c r="N82" s="51"/>
      <c r="O82" s="51"/>
      <c r="P82" s="52"/>
      <c r="Q82" s="53"/>
      <c r="R82" s="51"/>
      <c r="S82" s="51"/>
      <c r="T82" s="52"/>
    </row>
    <row r="83">
      <c r="M83" s="53"/>
      <c r="N83" s="51"/>
      <c r="O83" s="51"/>
      <c r="P83" s="52"/>
      <c r="Q83" s="53"/>
      <c r="R83" s="51"/>
      <c r="S83" s="51"/>
      <c r="T83" s="52"/>
    </row>
    <row r="84">
      <c r="M84" s="53"/>
      <c r="N84" s="51"/>
      <c r="O84" s="51"/>
      <c r="P84" s="52"/>
      <c r="Q84" s="53"/>
      <c r="R84" s="51"/>
      <c r="S84" s="51"/>
      <c r="T84" s="52"/>
    </row>
    <row r="85">
      <c r="M85" s="53"/>
      <c r="N85" s="51"/>
      <c r="O85" s="51"/>
      <c r="P85" s="52"/>
      <c r="Q85" s="53"/>
      <c r="R85" s="51"/>
      <c r="S85" s="51"/>
      <c r="T85" s="52"/>
    </row>
    <row r="86">
      <c r="A86" s="39"/>
      <c r="B86" s="9"/>
      <c r="C86" s="9"/>
      <c r="M86" s="53"/>
      <c r="N86" s="51"/>
      <c r="O86" s="51"/>
      <c r="P86" s="52"/>
      <c r="Q86" s="53"/>
      <c r="R86" s="51"/>
      <c r="S86" s="51"/>
      <c r="T86" s="52"/>
    </row>
    <row r="87">
      <c r="M87" s="53"/>
      <c r="N87" s="51"/>
      <c r="O87" s="51"/>
      <c r="P87" s="52"/>
      <c r="Q87" s="53"/>
      <c r="R87" s="51"/>
      <c r="S87" s="51"/>
      <c r="T87" s="52"/>
    </row>
    <row r="88">
      <c r="M88" s="53"/>
      <c r="N88" s="51"/>
      <c r="O88" s="51"/>
      <c r="P88" s="52"/>
      <c r="Q88" s="53"/>
      <c r="R88" s="51"/>
      <c r="S88" s="51"/>
      <c r="T88" s="52"/>
    </row>
    <row r="89">
      <c r="M89" s="53"/>
      <c r="N89" s="51"/>
      <c r="O89" s="51"/>
      <c r="P89" s="52"/>
      <c r="Q89" s="53"/>
      <c r="R89" s="51"/>
      <c r="S89" s="51"/>
      <c r="T89" s="52"/>
    </row>
    <row r="90">
      <c r="M90" s="53"/>
      <c r="N90" s="51"/>
      <c r="O90" s="51"/>
      <c r="P90" s="52"/>
      <c r="Q90" s="53"/>
      <c r="R90" s="51"/>
      <c r="S90" s="51"/>
      <c r="T90" s="52"/>
    </row>
    <row r="91">
      <c r="M91" s="53"/>
      <c r="N91" s="51"/>
      <c r="O91" s="51"/>
      <c r="P91" s="52"/>
      <c r="Q91" s="53"/>
      <c r="R91" s="51"/>
      <c r="S91" s="51"/>
      <c r="T91" s="52"/>
    </row>
    <row r="92">
      <c r="M92" s="53"/>
      <c r="N92" s="51"/>
      <c r="O92" s="51"/>
      <c r="P92" s="52"/>
      <c r="Q92" s="53"/>
      <c r="R92" s="51"/>
      <c r="S92" s="51"/>
      <c r="T92" s="52"/>
    </row>
    <row r="93">
      <c r="M93" s="53"/>
      <c r="N93" s="51"/>
      <c r="O93" s="51"/>
      <c r="P93" s="52"/>
      <c r="Q93" s="53"/>
      <c r="R93" s="51"/>
      <c r="S93" s="51"/>
      <c r="T93" s="52"/>
    </row>
    <row r="94">
      <c r="M94" s="53"/>
      <c r="N94" s="51"/>
      <c r="O94" s="51"/>
      <c r="P94" s="52"/>
      <c r="Q94" s="53"/>
      <c r="R94" s="51"/>
      <c r="S94" s="51"/>
      <c r="T94" s="52"/>
    </row>
    <row r="95">
      <c r="M95" s="53"/>
      <c r="N95" s="51"/>
      <c r="O95" s="51"/>
      <c r="P95" s="52"/>
      <c r="Q95" s="53"/>
      <c r="R95" s="51"/>
      <c r="S95" s="51"/>
      <c r="T95" s="52"/>
    </row>
    <row r="96">
      <c r="M96" s="53"/>
      <c r="N96" s="51"/>
      <c r="O96" s="51"/>
      <c r="P96" s="52"/>
      <c r="Q96" s="53"/>
      <c r="R96" s="51"/>
      <c r="S96" s="51"/>
      <c r="T96" s="52"/>
    </row>
    <row r="97">
      <c r="M97" s="53"/>
      <c r="N97" s="51"/>
      <c r="O97" s="51"/>
      <c r="P97" s="52"/>
      <c r="Q97" s="53"/>
      <c r="R97" s="51"/>
      <c r="S97" s="51"/>
      <c r="T97" s="52"/>
    </row>
    <row r="98">
      <c r="A98" s="39"/>
      <c r="B98" s="9"/>
      <c r="C98" s="9"/>
      <c r="M98" s="53"/>
      <c r="N98" s="51"/>
      <c r="O98" s="51"/>
      <c r="P98" s="52"/>
      <c r="Q98" s="53"/>
      <c r="R98" s="51"/>
      <c r="S98" s="51"/>
      <c r="T98" s="52"/>
    </row>
    <row r="99">
      <c r="M99" s="53"/>
      <c r="N99" s="51"/>
      <c r="O99" s="51"/>
      <c r="P99" s="52"/>
      <c r="Q99" s="53"/>
      <c r="R99" s="51"/>
      <c r="S99" s="51"/>
      <c r="T99" s="52"/>
    </row>
    <row r="100">
      <c r="M100" s="53"/>
      <c r="N100" s="51"/>
      <c r="O100" s="51"/>
      <c r="P100" s="52"/>
      <c r="Q100" s="53"/>
      <c r="R100" s="51"/>
      <c r="S100" s="51"/>
      <c r="T100" s="52"/>
    </row>
    <row r="101">
      <c r="M101" s="53"/>
      <c r="N101" s="51"/>
      <c r="O101" s="51"/>
      <c r="P101" s="52"/>
      <c r="Q101" s="53"/>
      <c r="R101" s="51"/>
      <c r="S101" s="51"/>
      <c r="T101" s="52"/>
    </row>
    <row r="102">
      <c r="M102" s="53"/>
      <c r="N102" s="51"/>
      <c r="O102" s="51"/>
      <c r="P102" s="52"/>
      <c r="Q102" s="53"/>
      <c r="R102" s="51"/>
      <c r="S102" s="51"/>
      <c r="T102" s="52"/>
    </row>
    <row r="103">
      <c r="M103" s="53"/>
      <c r="N103" s="51"/>
      <c r="O103" s="51"/>
      <c r="P103" s="52"/>
      <c r="Q103" s="53"/>
      <c r="R103" s="51"/>
      <c r="S103" s="51"/>
      <c r="T103" s="52"/>
    </row>
    <row r="104">
      <c r="M104" s="53"/>
      <c r="N104" s="51"/>
      <c r="O104" s="51"/>
      <c r="P104" s="52"/>
      <c r="Q104" s="53"/>
      <c r="R104" s="51"/>
      <c r="S104" s="51"/>
      <c r="T104" s="52"/>
    </row>
    <row r="105">
      <c r="M105" s="53"/>
      <c r="N105" s="51"/>
      <c r="O105" s="51"/>
      <c r="P105" s="52"/>
      <c r="Q105" s="53"/>
      <c r="R105" s="51"/>
      <c r="S105" s="51"/>
      <c r="T105" s="52"/>
    </row>
    <row r="106">
      <c r="M106" s="53"/>
      <c r="N106" s="51"/>
      <c r="O106" s="51"/>
      <c r="P106" s="52"/>
      <c r="Q106" s="53"/>
      <c r="R106" s="51"/>
      <c r="S106" s="51"/>
      <c r="T106" s="52"/>
    </row>
    <row r="107">
      <c r="M107" s="53"/>
      <c r="N107" s="51"/>
      <c r="O107" s="51"/>
      <c r="P107" s="52"/>
      <c r="Q107" s="53"/>
      <c r="R107" s="51"/>
      <c r="S107" s="51"/>
      <c r="T107" s="52"/>
    </row>
    <row r="108">
      <c r="M108" s="53"/>
      <c r="N108" s="51"/>
      <c r="O108" s="51"/>
      <c r="P108" s="52"/>
      <c r="Q108" s="53"/>
      <c r="R108" s="51"/>
      <c r="S108" s="51"/>
      <c r="T108" s="52"/>
    </row>
    <row r="109">
      <c r="M109" s="53"/>
      <c r="N109" s="51"/>
      <c r="O109" s="51"/>
      <c r="P109" s="52"/>
      <c r="Q109" s="53"/>
      <c r="R109" s="51"/>
      <c r="S109" s="51"/>
      <c r="T109" s="52"/>
    </row>
    <row r="110">
      <c r="A110" s="39"/>
      <c r="B110" s="9"/>
      <c r="C110" s="9"/>
      <c r="M110" s="53"/>
      <c r="N110" s="51"/>
      <c r="O110" s="51"/>
      <c r="P110" s="52"/>
      <c r="Q110" s="53"/>
      <c r="R110" s="51"/>
      <c r="S110" s="51"/>
      <c r="T110" s="52"/>
    </row>
    <row r="111">
      <c r="M111" s="53"/>
      <c r="N111" s="51"/>
      <c r="O111" s="51"/>
      <c r="P111" s="52"/>
      <c r="Q111" s="53"/>
      <c r="R111" s="51"/>
      <c r="S111" s="51"/>
      <c r="T111" s="52"/>
    </row>
    <row r="112">
      <c r="M112" s="53"/>
      <c r="N112" s="51"/>
      <c r="O112" s="51"/>
      <c r="P112" s="52"/>
      <c r="Q112" s="53"/>
      <c r="R112" s="51"/>
      <c r="S112" s="51"/>
      <c r="T112" s="52"/>
    </row>
    <row r="113">
      <c r="M113" s="53"/>
      <c r="N113" s="51"/>
      <c r="O113" s="51"/>
      <c r="P113" s="52"/>
      <c r="Q113" s="53"/>
      <c r="R113" s="51"/>
      <c r="S113" s="51"/>
      <c r="T113" s="52"/>
    </row>
    <row r="114">
      <c r="M114" s="53"/>
      <c r="N114" s="51"/>
      <c r="O114" s="51"/>
      <c r="P114" s="52"/>
      <c r="Q114" s="53"/>
      <c r="R114" s="51"/>
      <c r="S114" s="51"/>
      <c r="T114" s="52"/>
    </row>
    <row r="115">
      <c r="M115" s="53"/>
      <c r="N115" s="51"/>
      <c r="O115" s="51"/>
      <c r="P115" s="52"/>
      <c r="Q115" s="53"/>
      <c r="R115" s="51"/>
      <c r="S115" s="51"/>
      <c r="T115" s="52"/>
    </row>
    <row r="116">
      <c r="M116" s="53"/>
      <c r="N116" s="51"/>
      <c r="O116" s="51"/>
      <c r="P116" s="52"/>
      <c r="Q116" s="53"/>
      <c r="R116" s="51"/>
      <c r="S116" s="51"/>
      <c r="T116" s="52"/>
    </row>
    <row r="117">
      <c r="M117" s="53"/>
      <c r="N117" s="51"/>
      <c r="O117" s="51"/>
      <c r="P117" s="52"/>
      <c r="Q117" s="53"/>
      <c r="R117" s="51"/>
      <c r="S117" s="51"/>
      <c r="T117" s="52"/>
    </row>
    <row r="118">
      <c r="M118" s="53"/>
      <c r="N118" s="51"/>
      <c r="O118" s="51"/>
      <c r="P118" s="52"/>
      <c r="Q118" s="53"/>
      <c r="R118" s="51"/>
      <c r="S118" s="51"/>
      <c r="T118" s="52"/>
    </row>
    <row r="119">
      <c r="M119" s="53"/>
      <c r="N119" s="51"/>
      <c r="O119" s="51"/>
      <c r="P119" s="52"/>
      <c r="Q119" s="53"/>
      <c r="R119" s="51"/>
      <c r="S119" s="51"/>
      <c r="T119" s="52"/>
    </row>
    <row r="120">
      <c r="M120" s="53"/>
      <c r="N120" s="51"/>
      <c r="O120" s="51"/>
      <c r="P120" s="52"/>
      <c r="Q120" s="53"/>
      <c r="R120" s="51"/>
      <c r="S120" s="51"/>
      <c r="T120" s="52"/>
    </row>
    <row r="121">
      <c r="M121" s="53"/>
      <c r="N121" s="51"/>
      <c r="O121" s="51"/>
      <c r="P121" s="52"/>
      <c r="Q121" s="53"/>
      <c r="R121" s="51"/>
      <c r="S121" s="51"/>
      <c r="T121" s="52"/>
    </row>
    <row r="122">
      <c r="A122" s="39"/>
      <c r="B122" s="9"/>
      <c r="C122" s="9"/>
      <c r="M122" s="53"/>
      <c r="N122" s="51"/>
      <c r="O122" s="51"/>
      <c r="P122" s="52"/>
      <c r="Q122" s="53"/>
      <c r="R122" s="51"/>
      <c r="S122" s="51"/>
      <c r="T122" s="52"/>
    </row>
    <row r="123">
      <c r="M123" s="53"/>
      <c r="N123" s="51"/>
      <c r="O123" s="51"/>
      <c r="P123" s="52"/>
      <c r="Q123" s="53"/>
      <c r="R123" s="51"/>
      <c r="S123" s="51"/>
      <c r="T123" s="52"/>
    </row>
    <row r="124">
      <c r="M124" s="53"/>
      <c r="N124" s="51"/>
      <c r="O124" s="51"/>
      <c r="P124" s="52"/>
      <c r="Q124" s="53"/>
      <c r="R124" s="51"/>
      <c r="S124" s="51"/>
      <c r="T124" s="52"/>
    </row>
    <row r="125">
      <c r="M125" s="53"/>
      <c r="N125" s="51"/>
      <c r="O125" s="51"/>
      <c r="P125" s="52"/>
      <c r="Q125" s="53"/>
      <c r="R125" s="51"/>
      <c r="S125" s="51"/>
      <c r="T125" s="52"/>
    </row>
    <row r="126">
      <c r="M126" s="53"/>
      <c r="N126" s="51"/>
      <c r="O126" s="51"/>
      <c r="P126" s="52"/>
      <c r="Q126" s="53"/>
      <c r="R126" s="51"/>
      <c r="S126" s="51"/>
      <c r="T126" s="52"/>
    </row>
    <row r="127">
      <c r="M127" s="53"/>
      <c r="N127" s="51"/>
      <c r="O127" s="51"/>
      <c r="P127" s="52"/>
      <c r="Q127" s="53"/>
      <c r="R127" s="51"/>
      <c r="S127" s="51"/>
      <c r="T127" s="52"/>
    </row>
    <row r="128">
      <c r="M128" s="53"/>
      <c r="N128" s="51"/>
      <c r="O128" s="51"/>
      <c r="P128" s="52"/>
      <c r="Q128" s="53"/>
      <c r="R128" s="51"/>
      <c r="S128" s="51"/>
      <c r="T128" s="52"/>
    </row>
    <row r="129">
      <c r="M129" s="53"/>
      <c r="N129" s="51"/>
      <c r="O129" s="51"/>
      <c r="P129" s="52"/>
      <c r="Q129" s="53"/>
      <c r="R129" s="51"/>
      <c r="S129" s="51"/>
      <c r="T129" s="52"/>
    </row>
    <row r="130">
      <c r="M130" s="53"/>
      <c r="N130" s="51"/>
      <c r="O130" s="51"/>
      <c r="P130" s="52"/>
      <c r="Q130" s="53"/>
      <c r="R130" s="51"/>
      <c r="S130" s="51"/>
      <c r="T130" s="52"/>
    </row>
    <row r="131">
      <c r="M131" s="53"/>
      <c r="N131" s="51"/>
      <c r="O131" s="51"/>
      <c r="P131" s="52"/>
      <c r="Q131" s="53"/>
      <c r="R131" s="51"/>
      <c r="S131" s="51"/>
      <c r="T131" s="52"/>
    </row>
    <row r="132">
      <c r="M132" s="53"/>
      <c r="N132" s="51"/>
      <c r="O132" s="51"/>
      <c r="P132" s="52"/>
      <c r="Q132" s="53"/>
      <c r="R132" s="51"/>
      <c r="S132" s="51"/>
      <c r="T132" s="52"/>
    </row>
    <row r="133">
      <c r="M133" s="53"/>
      <c r="N133" s="51"/>
      <c r="O133" s="51"/>
      <c r="P133" s="52"/>
      <c r="Q133" s="53"/>
      <c r="R133" s="51"/>
      <c r="S133" s="51"/>
      <c r="T133" s="52"/>
    </row>
    <row r="134">
      <c r="A134" s="39"/>
      <c r="B134" s="9"/>
      <c r="C134" s="9"/>
      <c r="M134" s="53"/>
      <c r="N134" s="51"/>
      <c r="O134" s="51"/>
      <c r="P134" s="52"/>
      <c r="Q134" s="53"/>
      <c r="R134" s="51"/>
      <c r="S134" s="51"/>
      <c r="T134" s="52"/>
    </row>
    <row r="135">
      <c r="M135" s="53"/>
      <c r="N135" s="51"/>
      <c r="O135" s="51"/>
      <c r="P135" s="52"/>
      <c r="Q135" s="53"/>
      <c r="R135" s="51"/>
      <c r="S135" s="51"/>
      <c r="T135" s="52"/>
    </row>
    <row r="136">
      <c r="M136" s="53"/>
      <c r="N136" s="51"/>
      <c r="O136" s="51"/>
      <c r="P136" s="52"/>
      <c r="Q136" s="53"/>
      <c r="R136" s="51"/>
      <c r="S136" s="51"/>
      <c r="T136" s="52"/>
    </row>
    <row r="137">
      <c r="M137" s="53"/>
      <c r="N137" s="51"/>
      <c r="O137" s="51"/>
      <c r="P137" s="52"/>
      <c r="Q137" s="53"/>
      <c r="R137" s="51"/>
      <c r="S137" s="51"/>
      <c r="T137" s="52"/>
    </row>
    <row r="138">
      <c r="M138" s="53"/>
      <c r="N138" s="51"/>
      <c r="O138" s="51"/>
      <c r="P138" s="52"/>
      <c r="Q138" s="53"/>
      <c r="R138" s="51"/>
      <c r="S138" s="51"/>
      <c r="T138" s="52"/>
    </row>
    <row r="139">
      <c r="M139" s="53"/>
      <c r="N139" s="51"/>
      <c r="O139" s="51"/>
      <c r="P139" s="52"/>
      <c r="Q139" s="53"/>
      <c r="R139" s="51"/>
      <c r="S139" s="51"/>
      <c r="T139" s="52"/>
    </row>
    <row r="140">
      <c r="M140" s="53"/>
      <c r="N140" s="51"/>
      <c r="O140" s="51"/>
      <c r="P140" s="52"/>
      <c r="Q140" s="53"/>
      <c r="R140" s="51"/>
      <c r="S140" s="51"/>
      <c r="T140" s="52"/>
    </row>
    <row r="141">
      <c r="M141" s="53"/>
      <c r="N141" s="51"/>
      <c r="O141" s="51"/>
      <c r="P141" s="52"/>
      <c r="Q141" s="53"/>
      <c r="R141" s="51"/>
      <c r="S141" s="51"/>
      <c r="T141" s="52"/>
    </row>
    <row r="142">
      <c r="M142" s="53"/>
      <c r="N142" s="51"/>
      <c r="O142" s="51"/>
      <c r="P142" s="52"/>
      <c r="Q142" s="53"/>
      <c r="R142" s="51"/>
      <c r="S142" s="51"/>
      <c r="T142" s="52"/>
    </row>
    <row r="143">
      <c r="M143" s="53"/>
      <c r="N143" s="51"/>
      <c r="O143" s="51"/>
      <c r="P143" s="52"/>
      <c r="Q143" s="53"/>
      <c r="R143" s="51"/>
      <c r="S143" s="51"/>
      <c r="T143" s="52"/>
    </row>
    <row r="144">
      <c r="M144" s="53"/>
      <c r="N144" s="51"/>
      <c r="O144" s="51"/>
      <c r="P144" s="52"/>
      <c r="Q144" s="53"/>
      <c r="R144" s="51"/>
      <c r="S144" s="51"/>
      <c r="T144" s="52"/>
    </row>
    <row r="145">
      <c r="M145" s="53"/>
      <c r="N145" s="51"/>
      <c r="O145" s="51"/>
      <c r="P145" s="52"/>
      <c r="Q145" s="53"/>
      <c r="R145" s="51"/>
      <c r="S145" s="51"/>
      <c r="T145" s="52"/>
    </row>
    <row r="146">
      <c r="A146" s="39"/>
      <c r="B146" s="9"/>
      <c r="C146" s="9"/>
      <c r="M146" s="53"/>
      <c r="N146" s="51"/>
      <c r="O146" s="51"/>
      <c r="P146" s="52"/>
      <c r="Q146" s="53"/>
      <c r="R146" s="51"/>
      <c r="S146" s="51"/>
      <c r="T146" s="52"/>
    </row>
    <row r="147">
      <c r="M147" s="53"/>
      <c r="N147" s="51"/>
      <c r="O147" s="51"/>
      <c r="P147" s="52"/>
      <c r="Q147" s="53"/>
      <c r="R147" s="51"/>
      <c r="S147" s="51"/>
      <c r="T147" s="52"/>
    </row>
    <row r="148">
      <c r="M148" s="53"/>
      <c r="N148" s="51"/>
      <c r="O148" s="51"/>
      <c r="P148" s="52"/>
      <c r="Q148" s="53"/>
      <c r="R148" s="51"/>
      <c r="S148" s="51"/>
      <c r="T148" s="52"/>
    </row>
    <row r="149">
      <c r="M149" s="53"/>
      <c r="N149" s="51"/>
      <c r="O149" s="51"/>
      <c r="P149" s="52"/>
      <c r="Q149" s="53"/>
      <c r="R149" s="51"/>
      <c r="S149" s="51"/>
      <c r="T149" s="52"/>
    </row>
    <row r="150">
      <c r="M150" s="53"/>
      <c r="N150" s="51"/>
      <c r="O150" s="51"/>
      <c r="P150" s="52"/>
      <c r="Q150" s="53"/>
      <c r="R150" s="51"/>
      <c r="S150" s="51"/>
      <c r="T150" s="52"/>
    </row>
    <row r="151">
      <c r="M151" s="53"/>
      <c r="N151" s="51"/>
      <c r="O151" s="51"/>
      <c r="P151" s="52"/>
      <c r="Q151" s="53"/>
      <c r="R151" s="51"/>
      <c r="S151" s="51"/>
      <c r="T151" s="52"/>
    </row>
    <row r="152">
      <c r="M152" s="53"/>
      <c r="N152" s="51"/>
      <c r="O152" s="51"/>
      <c r="P152" s="52"/>
      <c r="Q152" s="53"/>
      <c r="R152" s="51"/>
      <c r="S152" s="51"/>
      <c r="T152" s="52"/>
    </row>
    <row r="153">
      <c r="M153" s="53"/>
      <c r="N153" s="51"/>
      <c r="O153" s="51"/>
      <c r="P153" s="52"/>
      <c r="Q153" s="53"/>
      <c r="R153" s="51"/>
      <c r="S153" s="51"/>
      <c r="T153" s="52"/>
    </row>
    <row r="154">
      <c r="M154" s="53"/>
      <c r="N154" s="51"/>
      <c r="O154" s="51"/>
      <c r="P154" s="52"/>
      <c r="Q154" s="53"/>
      <c r="R154" s="51"/>
      <c r="S154" s="51"/>
      <c r="T154" s="52"/>
    </row>
    <row r="155">
      <c r="M155" s="53"/>
      <c r="N155" s="51"/>
      <c r="O155" s="51"/>
      <c r="P155" s="52"/>
      <c r="Q155" s="53"/>
      <c r="R155" s="51"/>
      <c r="S155" s="51"/>
      <c r="T155" s="52"/>
    </row>
    <row r="156">
      <c r="M156" s="53"/>
      <c r="N156" s="51"/>
      <c r="O156" s="51"/>
      <c r="P156" s="52"/>
      <c r="Q156" s="53"/>
      <c r="R156" s="51"/>
      <c r="S156" s="51"/>
      <c r="T156" s="52"/>
    </row>
    <row r="157">
      <c r="M157" s="53"/>
      <c r="N157" s="51"/>
      <c r="O157" s="51"/>
      <c r="P157" s="52"/>
      <c r="Q157" s="53"/>
      <c r="R157" s="51"/>
      <c r="S157" s="51"/>
      <c r="T157" s="52"/>
    </row>
    <row r="158">
      <c r="A158" s="39"/>
      <c r="B158" s="9"/>
      <c r="C158" s="9"/>
      <c r="M158" s="53"/>
      <c r="N158" s="51"/>
      <c r="O158" s="51"/>
      <c r="P158" s="52"/>
      <c r="Q158" s="53"/>
      <c r="R158" s="51"/>
      <c r="S158" s="51"/>
      <c r="T158" s="52"/>
    </row>
    <row r="159">
      <c r="M159" s="53"/>
      <c r="N159" s="51"/>
      <c r="O159" s="51"/>
      <c r="P159" s="52"/>
      <c r="Q159" s="53"/>
      <c r="R159" s="51"/>
      <c r="S159" s="51"/>
      <c r="T159" s="52"/>
    </row>
    <row r="160">
      <c r="M160" s="53"/>
      <c r="N160" s="51"/>
      <c r="O160" s="51"/>
      <c r="P160" s="52"/>
      <c r="Q160" s="53"/>
      <c r="R160" s="51"/>
      <c r="S160" s="51"/>
      <c r="T160" s="52"/>
    </row>
    <row r="161">
      <c r="M161" s="53"/>
      <c r="N161" s="51"/>
      <c r="O161" s="51"/>
      <c r="P161" s="52"/>
      <c r="Q161" s="53"/>
      <c r="R161" s="51"/>
      <c r="S161" s="51"/>
      <c r="T161" s="52"/>
    </row>
    <row r="162">
      <c r="M162" s="53"/>
      <c r="N162" s="51"/>
      <c r="O162" s="51"/>
      <c r="P162" s="52"/>
      <c r="Q162" s="53"/>
      <c r="R162" s="51"/>
      <c r="S162" s="51"/>
      <c r="T162" s="52"/>
    </row>
    <row r="163">
      <c r="M163" s="53"/>
      <c r="N163" s="51"/>
      <c r="O163" s="51"/>
      <c r="P163" s="52"/>
      <c r="Q163" s="53"/>
      <c r="R163" s="51"/>
      <c r="S163" s="51"/>
      <c r="T163" s="52"/>
    </row>
    <row r="164">
      <c r="M164" s="53"/>
      <c r="N164" s="51"/>
      <c r="O164" s="51"/>
      <c r="P164" s="52"/>
      <c r="Q164" s="53"/>
      <c r="R164" s="51"/>
      <c r="S164" s="51"/>
      <c r="T164" s="52"/>
    </row>
    <row r="165">
      <c r="M165" s="53"/>
      <c r="N165" s="51"/>
      <c r="O165" s="51"/>
      <c r="P165" s="52"/>
      <c r="Q165" s="53"/>
      <c r="R165" s="51"/>
      <c r="S165" s="51"/>
      <c r="T165" s="52"/>
    </row>
    <row r="166">
      <c r="M166" s="53"/>
      <c r="N166" s="51"/>
      <c r="O166" s="51"/>
      <c r="P166" s="52"/>
      <c r="Q166" s="53"/>
      <c r="R166" s="51"/>
      <c r="S166" s="51"/>
      <c r="T166" s="52"/>
    </row>
    <row r="167">
      <c r="M167" s="53"/>
      <c r="N167" s="51"/>
      <c r="O167" s="51"/>
      <c r="P167" s="52"/>
      <c r="Q167" s="53"/>
      <c r="R167" s="51"/>
      <c r="S167" s="51"/>
      <c r="T167" s="52"/>
    </row>
    <row r="168">
      <c r="M168" s="53"/>
      <c r="N168" s="51"/>
      <c r="O168" s="51"/>
      <c r="P168" s="52"/>
      <c r="Q168" s="53"/>
      <c r="R168" s="51"/>
      <c r="S168" s="51"/>
      <c r="T168" s="52"/>
    </row>
    <row r="169">
      <c r="M169" s="53"/>
      <c r="N169" s="51"/>
      <c r="O169" s="51"/>
      <c r="P169" s="52"/>
      <c r="Q169" s="53"/>
      <c r="R169" s="51"/>
      <c r="S169" s="51"/>
      <c r="T169" s="52"/>
    </row>
    <row r="170">
      <c r="A170" s="39"/>
      <c r="B170" s="9"/>
      <c r="C170" s="9"/>
      <c r="M170" s="53"/>
      <c r="N170" s="51"/>
      <c r="O170" s="51"/>
      <c r="P170" s="52"/>
      <c r="Q170" s="53"/>
      <c r="R170" s="51"/>
      <c r="S170" s="51"/>
      <c r="T170" s="52"/>
    </row>
    <row r="171">
      <c r="M171" s="53"/>
      <c r="N171" s="51"/>
      <c r="O171" s="51"/>
      <c r="P171" s="52"/>
      <c r="Q171" s="53"/>
      <c r="R171" s="51"/>
      <c r="S171" s="51"/>
      <c r="T171" s="52"/>
    </row>
    <row r="172">
      <c r="M172" s="53"/>
      <c r="N172" s="51"/>
      <c r="O172" s="51"/>
      <c r="P172" s="52"/>
      <c r="Q172" s="53"/>
      <c r="R172" s="51"/>
      <c r="S172" s="51"/>
      <c r="T172" s="52"/>
    </row>
    <row r="173">
      <c r="M173" s="53"/>
      <c r="N173" s="51"/>
      <c r="O173" s="51"/>
      <c r="P173" s="52"/>
      <c r="Q173" s="53"/>
      <c r="R173" s="51"/>
      <c r="S173" s="51"/>
      <c r="T173" s="52"/>
    </row>
    <row r="174">
      <c r="M174" s="53"/>
      <c r="N174" s="51"/>
      <c r="O174" s="51"/>
      <c r="P174" s="52"/>
      <c r="Q174" s="53"/>
      <c r="R174" s="51"/>
      <c r="S174" s="51"/>
      <c r="T174" s="52"/>
    </row>
    <row r="175">
      <c r="M175" s="53"/>
      <c r="N175" s="51"/>
      <c r="O175" s="51"/>
      <c r="P175" s="52"/>
      <c r="Q175" s="53"/>
      <c r="R175" s="51"/>
      <c r="S175" s="51"/>
      <c r="T175" s="52"/>
    </row>
    <row r="176">
      <c r="M176" s="53"/>
      <c r="N176" s="51"/>
      <c r="O176" s="51"/>
      <c r="P176" s="52"/>
      <c r="Q176" s="53"/>
      <c r="R176" s="51"/>
      <c r="S176" s="51"/>
      <c r="T176" s="52"/>
    </row>
    <row r="177">
      <c r="M177" s="53"/>
      <c r="N177" s="51"/>
      <c r="O177" s="51"/>
      <c r="P177" s="52"/>
      <c r="Q177" s="53"/>
      <c r="R177" s="51"/>
      <c r="S177" s="51"/>
      <c r="T177" s="52"/>
    </row>
    <row r="178">
      <c r="M178" s="53"/>
      <c r="N178" s="51"/>
      <c r="O178" s="51"/>
      <c r="P178" s="52"/>
      <c r="Q178" s="53"/>
      <c r="R178" s="51"/>
      <c r="S178" s="51"/>
      <c r="T178" s="52"/>
    </row>
    <row r="179">
      <c r="M179" s="53"/>
      <c r="N179" s="51"/>
      <c r="O179" s="51"/>
      <c r="P179" s="52"/>
      <c r="Q179" s="53"/>
      <c r="R179" s="51"/>
      <c r="S179" s="51"/>
      <c r="T179" s="52"/>
    </row>
    <row r="180">
      <c r="M180" s="53"/>
      <c r="N180" s="51"/>
      <c r="O180" s="51"/>
      <c r="P180" s="52"/>
      <c r="Q180" s="53"/>
      <c r="R180" s="51"/>
      <c r="S180" s="51"/>
      <c r="T180" s="52"/>
    </row>
    <row r="181">
      <c r="M181" s="53"/>
      <c r="N181" s="51"/>
      <c r="O181" s="51"/>
      <c r="P181" s="52"/>
      <c r="Q181" s="53"/>
      <c r="R181" s="51"/>
      <c r="S181" s="51"/>
      <c r="T181" s="52"/>
    </row>
    <row r="182">
      <c r="A182" s="39"/>
      <c r="B182" s="9"/>
      <c r="C182" s="9"/>
      <c r="M182" s="53"/>
      <c r="N182" s="51"/>
      <c r="O182" s="51"/>
      <c r="P182" s="52"/>
      <c r="Q182" s="53"/>
      <c r="R182" s="51"/>
      <c r="S182" s="51"/>
      <c r="T182" s="52"/>
    </row>
    <row r="183">
      <c r="M183" s="53"/>
      <c r="N183" s="51"/>
      <c r="O183" s="51"/>
      <c r="P183" s="52"/>
      <c r="Q183" s="53"/>
      <c r="R183" s="51"/>
      <c r="S183" s="51"/>
      <c r="T183" s="52"/>
    </row>
    <row r="184">
      <c r="M184" s="53"/>
      <c r="N184" s="51"/>
      <c r="O184" s="51"/>
      <c r="P184" s="52"/>
      <c r="Q184" s="53"/>
      <c r="R184" s="51"/>
      <c r="S184" s="51"/>
      <c r="T184" s="52"/>
    </row>
    <row r="185">
      <c r="M185" s="53"/>
      <c r="N185" s="51"/>
      <c r="O185" s="51"/>
      <c r="P185" s="52"/>
      <c r="Q185" s="53"/>
      <c r="R185" s="51"/>
      <c r="S185" s="51"/>
      <c r="T185" s="52"/>
    </row>
    <row r="186">
      <c r="M186" s="53"/>
      <c r="N186" s="51"/>
      <c r="O186" s="51"/>
      <c r="P186" s="52"/>
      <c r="Q186" s="53"/>
      <c r="R186" s="51"/>
      <c r="S186" s="51"/>
      <c r="T186" s="52"/>
    </row>
    <row r="187">
      <c r="M187" s="53"/>
      <c r="N187" s="51"/>
      <c r="O187" s="51"/>
      <c r="P187" s="52"/>
      <c r="Q187" s="53"/>
      <c r="R187" s="51"/>
      <c r="S187" s="51"/>
      <c r="T187" s="52"/>
    </row>
    <row r="188">
      <c r="M188" s="53"/>
      <c r="N188" s="51"/>
      <c r="O188" s="51"/>
      <c r="P188" s="52"/>
      <c r="Q188" s="53"/>
      <c r="R188" s="51"/>
      <c r="S188" s="51"/>
      <c r="T188" s="52"/>
    </row>
    <row r="189">
      <c r="M189" s="53"/>
      <c r="N189" s="51"/>
      <c r="O189" s="51"/>
      <c r="P189" s="52"/>
      <c r="Q189" s="53"/>
      <c r="R189" s="51"/>
      <c r="S189" s="51"/>
      <c r="T189" s="52"/>
    </row>
    <row r="190">
      <c r="M190" s="53"/>
      <c r="N190" s="51"/>
      <c r="O190" s="51"/>
      <c r="P190" s="52"/>
      <c r="Q190" s="53"/>
      <c r="R190" s="51"/>
      <c r="S190" s="51"/>
      <c r="T190" s="52"/>
    </row>
    <row r="191">
      <c r="M191" s="53"/>
      <c r="N191" s="51"/>
      <c r="O191" s="51"/>
      <c r="P191" s="52"/>
      <c r="Q191" s="53"/>
      <c r="R191" s="51"/>
      <c r="S191" s="51"/>
      <c r="T191" s="52"/>
    </row>
    <row r="192">
      <c r="M192" s="53"/>
      <c r="N192" s="51"/>
      <c r="O192" s="51"/>
      <c r="P192" s="52"/>
      <c r="Q192" s="53"/>
      <c r="R192" s="51"/>
      <c r="S192" s="51"/>
      <c r="T192" s="52"/>
    </row>
    <row r="193">
      <c r="M193" s="53"/>
      <c r="N193" s="51"/>
      <c r="O193" s="51"/>
      <c r="P193" s="52"/>
      <c r="Q193" s="53"/>
      <c r="R193" s="51"/>
      <c r="S193" s="51"/>
      <c r="T193" s="52"/>
    </row>
    <row r="194">
      <c r="A194" s="39"/>
      <c r="B194" s="9"/>
      <c r="C194" s="9"/>
      <c r="M194" s="53"/>
      <c r="N194" s="51"/>
      <c r="O194" s="51"/>
      <c r="P194" s="52"/>
      <c r="Q194" s="53"/>
      <c r="R194" s="51"/>
      <c r="S194" s="51"/>
      <c r="T194" s="52"/>
    </row>
    <row r="195">
      <c r="M195" s="53"/>
      <c r="N195" s="51"/>
      <c r="O195" s="51"/>
      <c r="P195" s="52"/>
      <c r="Q195" s="53"/>
      <c r="R195" s="51"/>
      <c r="S195" s="51"/>
      <c r="T195" s="52"/>
    </row>
    <row r="196">
      <c r="M196" s="53"/>
      <c r="N196" s="51"/>
      <c r="O196" s="51"/>
      <c r="P196" s="52"/>
      <c r="Q196" s="53"/>
      <c r="R196" s="51"/>
      <c r="S196" s="51"/>
      <c r="T196" s="52"/>
    </row>
    <row r="197">
      <c r="M197" s="53"/>
      <c r="N197" s="51"/>
      <c r="O197" s="51"/>
      <c r="P197" s="52"/>
      <c r="Q197" s="53"/>
      <c r="R197" s="51"/>
      <c r="S197" s="51"/>
      <c r="T197" s="52"/>
    </row>
    <row r="198">
      <c r="M198" s="53"/>
      <c r="N198" s="51"/>
      <c r="O198" s="51"/>
      <c r="P198" s="52"/>
      <c r="Q198" s="53"/>
      <c r="R198" s="51"/>
      <c r="S198" s="51"/>
      <c r="T198" s="52"/>
    </row>
    <row r="199">
      <c r="M199" s="53"/>
      <c r="N199" s="51"/>
      <c r="O199" s="51"/>
      <c r="P199" s="52"/>
      <c r="Q199" s="53"/>
      <c r="R199" s="51"/>
      <c r="S199" s="51"/>
      <c r="T199" s="52"/>
    </row>
    <row r="200">
      <c r="M200" s="53"/>
      <c r="N200" s="51"/>
      <c r="O200" s="51"/>
      <c r="P200" s="52"/>
      <c r="Q200" s="53"/>
      <c r="R200" s="51"/>
      <c r="S200" s="51"/>
      <c r="T200" s="52"/>
    </row>
    <row r="201">
      <c r="M201" s="53"/>
      <c r="N201" s="51"/>
      <c r="O201" s="51"/>
      <c r="P201" s="52"/>
      <c r="Q201" s="53"/>
      <c r="R201" s="51"/>
      <c r="S201" s="51"/>
      <c r="T201" s="52"/>
    </row>
    <row r="202">
      <c r="M202" s="53"/>
      <c r="N202" s="51"/>
      <c r="O202" s="51"/>
      <c r="P202" s="52"/>
      <c r="Q202" s="53"/>
      <c r="R202" s="51"/>
      <c r="S202" s="51"/>
      <c r="T202" s="52"/>
    </row>
    <row r="203">
      <c r="M203" s="53"/>
      <c r="N203" s="51"/>
      <c r="O203" s="51"/>
      <c r="P203" s="52"/>
      <c r="Q203" s="53"/>
      <c r="R203" s="51"/>
      <c r="S203" s="51"/>
      <c r="T203" s="52"/>
    </row>
    <row r="204">
      <c r="M204" s="53"/>
      <c r="N204" s="51"/>
      <c r="O204" s="51"/>
      <c r="P204" s="52"/>
      <c r="Q204" s="53"/>
      <c r="R204" s="51"/>
      <c r="S204" s="51"/>
      <c r="T204" s="52"/>
    </row>
    <row r="205">
      <c r="M205" s="53"/>
      <c r="N205" s="51"/>
      <c r="O205" s="51"/>
      <c r="P205" s="52"/>
      <c r="Q205" s="53"/>
      <c r="R205" s="51"/>
      <c r="S205" s="51"/>
      <c r="T205" s="52"/>
    </row>
    <row r="206">
      <c r="A206" s="39"/>
      <c r="B206" s="9"/>
      <c r="C206" s="9"/>
      <c r="M206" s="53"/>
      <c r="N206" s="51"/>
      <c r="O206" s="51"/>
      <c r="P206" s="52"/>
      <c r="Q206" s="53"/>
      <c r="R206" s="51"/>
      <c r="S206" s="51"/>
      <c r="T206" s="52"/>
    </row>
    <row r="207">
      <c r="M207" s="53"/>
      <c r="N207" s="51"/>
      <c r="O207" s="51"/>
      <c r="P207" s="52"/>
      <c r="Q207" s="53"/>
      <c r="R207" s="51"/>
      <c r="S207" s="51"/>
      <c r="T207" s="52"/>
    </row>
    <row r="208">
      <c r="M208" s="53"/>
      <c r="N208" s="51"/>
      <c r="O208" s="51"/>
      <c r="P208" s="52"/>
      <c r="Q208" s="53"/>
      <c r="R208" s="51"/>
      <c r="S208" s="51"/>
      <c r="T208" s="52"/>
    </row>
    <row r="209">
      <c r="M209" s="53"/>
      <c r="N209" s="51"/>
      <c r="O209" s="51"/>
      <c r="P209" s="52"/>
      <c r="Q209" s="53"/>
      <c r="R209" s="51"/>
      <c r="S209" s="51"/>
      <c r="T209" s="52"/>
    </row>
    <row r="210">
      <c r="M210" s="53"/>
      <c r="N210" s="51"/>
      <c r="O210" s="51"/>
      <c r="P210" s="52"/>
      <c r="Q210" s="53"/>
      <c r="R210" s="51"/>
      <c r="S210" s="51"/>
      <c r="T210" s="52"/>
    </row>
    <row r="211">
      <c r="M211" s="53"/>
      <c r="N211" s="51"/>
      <c r="O211" s="51"/>
      <c r="P211" s="52"/>
      <c r="Q211" s="53"/>
      <c r="R211" s="51"/>
      <c r="S211" s="51"/>
      <c r="T211" s="52"/>
    </row>
    <row r="212">
      <c r="M212" s="53"/>
      <c r="N212" s="51"/>
      <c r="O212" s="51"/>
      <c r="P212" s="52"/>
      <c r="Q212" s="53"/>
      <c r="R212" s="51"/>
      <c r="S212" s="51"/>
      <c r="T212" s="52"/>
    </row>
    <row r="213">
      <c r="M213" s="53"/>
      <c r="N213" s="51"/>
      <c r="O213" s="51"/>
      <c r="P213" s="52"/>
      <c r="Q213" s="53"/>
      <c r="R213" s="51"/>
      <c r="S213" s="51"/>
      <c r="T213" s="52"/>
    </row>
    <row r="214">
      <c r="M214" s="53"/>
      <c r="N214" s="51"/>
      <c r="O214" s="51"/>
      <c r="P214" s="52"/>
      <c r="Q214" s="53"/>
      <c r="R214" s="51"/>
      <c r="S214" s="51"/>
      <c r="T214" s="52"/>
    </row>
    <row r="215">
      <c r="M215" s="53"/>
      <c r="N215" s="51"/>
      <c r="O215" s="51"/>
      <c r="P215" s="52"/>
      <c r="Q215" s="53"/>
      <c r="R215" s="51"/>
      <c r="S215" s="51"/>
      <c r="T215" s="52"/>
    </row>
    <row r="216">
      <c r="M216" s="53"/>
      <c r="N216" s="51"/>
      <c r="O216" s="51"/>
      <c r="P216" s="52"/>
      <c r="Q216" s="53"/>
      <c r="R216" s="51"/>
      <c r="S216" s="51"/>
      <c r="T216" s="52"/>
    </row>
    <row r="217">
      <c r="M217" s="53"/>
      <c r="N217" s="51"/>
      <c r="O217" s="51"/>
      <c r="P217" s="52"/>
      <c r="Q217" s="53"/>
      <c r="R217" s="51"/>
      <c r="S217" s="51"/>
      <c r="T217" s="52"/>
    </row>
    <row r="218">
      <c r="A218" s="39"/>
      <c r="B218" s="9"/>
      <c r="C218" s="9"/>
      <c r="M218" s="53"/>
      <c r="N218" s="51"/>
      <c r="O218" s="51"/>
      <c r="P218" s="52"/>
      <c r="Q218" s="53"/>
      <c r="R218" s="51"/>
      <c r="S218" s="51"/>
      <c r="T218" s="52"/>
    </row>
    <row r="219">
      <c r="M219" s="53"/>
      <c r="N219" s="51"/>
      <c r="O219" s="51"/>
      <c r="P219" s="52"/>
      <c r="Q219" s="53"/>
      <c r="R219" s="51"/>
      <c r="S219" s="51"/>
      <c r="T219" s="52"/>
    </row>
    <row r="220">
      <c r="M220" s="53"/>
      <c r="N220" s="51"/>
      <c r="O220" s="51"/>
      <c r="P220" s="52"/>
      <c r="Q220" s="53"/>
      <c r="R220" s="51"/>
      <c r="S220" s="51"/>
      <c r="T220" s="52"/>
    </row>
    <row r="221">
      <c r="M221" s="53"/>
      <c r="N221" s="51"/>
      <c r="O221" s="51"/>
      <c r="P221" s="52"/>
      <c r="Q221" s="53"/>
      <c r="R221" s="51"/>
      <c r="S221" s="51"/>
      <c r="T221" s="52"/>
    </row>
    <row r="222">
      <c r="M222" s="53"/>
      <c r="N222" s="51"/>
      <c r="O222" s="51"/>
      <c r="P222" s="52"/>
      <c r="Q222" s="53"/>
      <c r="R222" s="51"/>
      <c r="S222" s="51"/>
      <c r="T222" s="52"/>
    </row>
    <row r="223">
      <c r="M223" s="53"/>
      <c r="N223" s="51"/>
      <c r="O223" s="51"/>
      <c r="P223" s="52"/>
      <c r="Q223" s="53"/>
      <c r="R223" s="51"/>
      <c r="S223" s="51"/>
      <c r="T223" s="52"/>
    </row>
    <row r="224">
      <c r="M224" s="53"/>
      <c r="N224" s="51"/>
      <c r="O224" s="51"/>
      <c r="P224" s="52"/>
      <c r="Q224" s="53"/>
      <c r="R224" s="51"/>
      <c r="S224" s="51"/>
      <c r="T224" s="52"/>
    </row>
    <row r="225">
      <c r="M225" s="53"/>
      <c r="N225" s="51"/>
      <c r="O225" s="51"/>
      <c r="P225" s="52"/>
      <c r="Q225" s="53"/>
      <c r="R225" s="51"/>
      <c r="S225" s="51"/>
      <c r="T225" s="52"/>
    </row>
    <row r="226">
      <c r="M226" s="53"/>
      <c r="N226" s="51"/>
      <c r="O226" s="51"/>
      <c r="P226" s="52"/>
      <c r="Q226" s="53"/>
      <c r="R226" s="51"/>
      <c r="S226" s="51"/>
      <c r="T226" s="52"/>
    </row>
    <row r="227">
      <c r="M227" s="53"/>
      <c r="N227" s="51"/>
      <c r="O227" s="51"/>
      <c r="P227" s="52"/>
      <c r="Q227" s="53"/>
      <c r="R227" s="51"/>
      <c r="S227" s="51"/>
      <c r="T227" s="52"/>
    </row>
    <row r="228">
      <c r="M228" s="53"/>
      <c r="N228" s="51"/>
      <c r="O228" s="51"/>
      <c r="P228" s="52"/>
      <c r="Q228" s="53"/>
      <c r="R228" s="51"/>
      <c r="S228" s="51"/>
      <c r="T228" s="52"/>
    </row>
    <row r="229">
      <c r="M229" s="53"/>
      <c r="N229" s="51"/>
      <c r="O229" s="51"/>
      <c r="P229" s="52"/>
      <c r="Q229" s="53"/>
      <c r="R229" s="51"/>
      <c r="S229" s="51"/>
      <c r="T229" s="52"/>
    </row>
    <row r="230">
      <c r="A230" s="39"/>
      <c r="B230" s="9"/>
      <c r="C230" s="9"/>
      <c r="M230" s="53"/>
      <c r="N230" s="51"/>
      <c r="O230" s="51"/>
      <c r="P230" s="52"/>
      <c r="Q230" s="53"/>
      <c r="R230" s="51"/>
      <c r="S230" s="51"/>
      <c r="T230" s="52"/>
    </row>
    <row r="231">
      <c r="M231" s="53"/>
      <c r="N231" s="51"/>
      <c r="O231" s="51"/>
      <c r="P231" s="52"/>
      <c r="Q231" s="53"/>
      <c r="R231" s="51"/>
      <c r="S231" s="51"/>
      <c r="T231" s="52"/>
    </row>
    <row r="232">
      <c r="M232" s="53"/>
      <c r="N232" s="51"/>
      <c r="O232" s="51"/>
      <c r="P232" s="52"/>
      <c r="Q232" s="53"/>
      <c r="R232" s="51"/>
      <c r="S232" s="51"/>
      <c r="T232" s="52"/>
    </row>
    <row r="233">
      <c r="M233" s="53"/>
      <c r="N233" s="51"/>
      <c r="O233" s="51"/>
      <c r="P233" s="52"/>
      <c r="Q233" s="53"/>
      <c r="R233" s="51"/>
      <c r="S233" s="51"/>
      <c r="T233" s="52"/>
    </row>
    <row r="234">
      <c r="M234" s="53"/>
      <c r="N234" s="51"/>
      <c r="O234" s="51"/>
      <c r="P234" s="52"/>
      <c r="Q234" s="53"/>
      <c r="R234" s="51"/>
      <c r="S234" s="51"/>
      <c r="T234" s="52"/>
    </row>
    <row r="235">
      <c r="M235" s="53"/>
      <c r="N235" s="51"/>
      <c r="O235" s="51"/>
      <c r="P235" s="52"/>
      <c r="Q235" s="53"/>
      <c r="R235" s="51"/>
      <c r="S235" s="51"/>
      <c r="T235" s="52"/>
    </row>
    <row r="236">
      <c r="M236" s="53"/>
      <c r="N236" s="51"/>
      <c r="O236" s="51"/>
      <c r="P236" s="52"/>
      <c r="Q236" s="53"/>
      <c r="R236" s="51"/>
      <c r="S236" s="51"/>
      <c r="T236" s="52"/>
    </row>
    <row r="237">
      <c r="M237" s="53"/>
      <c r="N237" s="51"/>
      <c r="O237" s="51"/>
      <c r="P237" s="52"/>
      <c r="Q237" s="53"/>
      <c r="R237" s="51"/>
      <c r="S237" s="51"/>
      <c r="T237" s="52"/>
    </row>
    <row r="238">
      <c r="M238" s="53"/>
      <c r="N238" s="51"/>
      <c r="O238" s="51"/>
      <c r="P238" s="52"/>
      <c r="Q238" s="53"/>
      <c r="R238" s="51"/>
      <c r="S238" s="51"/>
      <c r="T238" s="52"/>
    </row>
    <row r="239">
      <c r="M239" s="53"/>
      <c r="N239" s="51"/>
      <c r="O239" s="51"/>
      <c r="P239" s="52"/>
      <c r="Q239" s="53"/>
      <c r="R239" s="51"/>
      <c r="S239" s="51"/>
      <c r="T239" s="52"/>
    </row>
    <row r="240">
      <c r="M240" s="53"/>
      <c r="N240" s="51"/>
      <c r="O240" s="51"/>
      <c r="P240" s="52"/>
      <c r="Q240" s="53"/>
      <c r="R240" s="51"/>
      <c r="S240" s="51"/>
      <c r="T240" s="52"/>
    </row>
    <row r="241">
      <c r="M241" s="53"/>
      <c r="N241" s="51"/>
      <c r="O241" s="51"/>
      <c r="P241" s="52"/>
      <c r="Q241" s="53"/>
      <c r="R241" s="51"/>
      <c r="S241" s="51"/>
      <c r="T241" s="52"/>
    </row>
    <row r="242">
      <c r="A242" s="39"/>
      <c r="B242" s="9"/>
      <c r="C242" s="9"/>
      <c r="M242" s="53"/>
      <c r="N242" s="51"/>
      <c r="O242" s="51"/>
      <c r="P242" s="52"/>
      <c r="Q242" s="53"/>
      <c r="R242" s="51"/>
      <c r="S242" s="51"/>
      <c r="T242" s="52"/>
    </row>
    <row r="243">
      <c r="M243" s="53"/>
      <c r="N243" s="51"/>
      <c r="O243" s="51"/>
      <c r="P243" s="52"/>
      <c r="Q243" s="53"/>
      <c r="R243" s="51"/>
      <c r="S243" s="51"/>
      <c r="T243" s="52"/>
    </row>
    <row r="244">
      <c r="M244" s="53"/>
      <c r="N244" s="51"/>
      <c r="O244" s="51"/>
      <c r="P244" s="52"/>
      <c r="Q244" s="53"/>
      <c r="R244" s="51"/>
      <c r="S244" s="51"/>
      <c r="T244" s="52"/>
    </row>
    <row r="245">
      <c r="M245" s="53"/>
      <c r="N245" s="51"/>
      <c r="O245" s="51"/>
      <c r="P245" s="52"/>
      <c r="Q245" s="53"/>
      <c r="R245" s="51"/>
      <c r="S245" s="51"/>
      <c r="T245" s="52"/>
    </row>
    <row r="246">
      <c r="M246" s="53"/>
      <c r="N246" s="51"/>
      <c r="O246" s="51"/>
      <c r="P246" s="52"/>
      <c r="Q246" s="53"/>
      <c r="R246" s="51"/>
      <c r="S246" s="51"/>
      <c r="T246" s="52"/>
    </row>
    <row r="247">
      <c r="M247" s="53"/>
      <c r="N247" s="51"/>
      <c r="O247" s="51"/>
      <c r="P247" s="52"/>
      <c r="Q247" s="53"/>
      <c r="R247" s="51"/>
      <c r="S247" s="51"/>
      <c r="T247" s="52"/>
    </row>
    <row r="248">
      <c r="M248" s="53"/>
      <c r="N248" s="51"/>
      <c r="O248" s="51"/>
      <c r="P248" s="52"/>
      <c r="Q248" s="53"/>
      <c r="R248" s="51"/>
      <c r="S248" s="51"/>
      <c r="T248" s="52"/>
    </row>
    <row r="249">
      <c r="M249" s="53"/>
      <c r="N249" s="51"/>
      <c r="O249" s="51"/>
      <c r="P249" s="52"/>
      <c r="Q249" s="53"/>
      <c r="R249" s="51"/>
      <c r="S249" s="51"/>
      <c r="T249" s="52"/>
    </row>
    <row r="250">
      <c r="M250" s="53"/>
      <c r="N250" s="51"/>
      <c r="O250" s="51"/>
      <c r="P250" s="52"/>
      <c r="Q250" s="53"/>
      <c r="R250" s="51"/>
      <c r="S250" s="51"/>
      <c r="T250" s="52"/>
    </row>
    <row r="251">
      <c r="M251" s="53"/>
      <c r="N251" s="51"/>
      <c r="O251" s="51"/>
      <c r="P251" s="52"/>
      <c r="Q251" s="53"/>
      <c r="R251" s="51"/>
      <c r="S251" s="51"/>
      <c r="T251" s="52"/>
    </row>
    <row r="252">
      <c r="M252" s="53"/>
      <c r="N252" s="51"/>
      <c r="O252" s="51"/>
      <c r="P252" s="52"/>
      <c r="Q252" s="53"/>
      <c r="R252" s="51"/>
      <c r="S252" s="51"/>
      <c r="T252" s="52"/>
    </row>
    <row r="253">
      <c r="M253" s="53"/>
      <c r="N253" s="51"/>
      <c r="O253" s="51"/>
      <c r="P253" s="52"/>
      <c r="Q253" s="53"/>
      <c r="R253" s="51"/>
      <c r="S253" s="51"/>
      <c r="T253" s="52"/>
    </row>
    <row r="254">
      <c r="A254" s="39"/>
      <c r="B254" s="9"/>
      <c r="C254" s="9"/>
      <c r="M254" s="53"/>
      <c r="N254" s="51"/>
      <c r="O254" s="51"/>
      <c r="P254" s="52"/>
      <c r="Q254" s="53"/>
      <c r="R254" s="51"/>
      <c r="S254" s="51"/>
      <c r="T254" s="52"/>
    </row>
    <row r="255">
      <c r="A255" s="39"/>
      <c r="B255" s="9"/>
      <c r="C255" s="9"/>
      <c r="M255" s="53"/>
      <c r="N255" s="51"/>
      <c r="O255" s="51"/>
      <c r="P255" s="52"/>
      <c r="Q255" s="53"/>
      <c r="R255" s="51"/>
      <c r="S255" s="51"/>
      <c r="T255" s="52"/>
    </row>
    <row r="256">
      <c r="M256" s="53"/>
      <c r="N256" s="51"/>
      <c r="O256" s="51"/>
      <c r="P256" s="52"/>
      <c r="Q256" s="53"/>
      <c r="R256" s="51"/>
      <c r="S256" s="51"/>
      <c r="T256" s="52"/>
    </row>
    <row r="257">
      <c r="M257" s="53"/>
      <c r="N257" s="51"/>
      <c r="O257" s="51"/>
      <c r="P257" s="52"/>
      <c r="Q257" s="53"/>
      <c r="R257" s="51"/>
      <c r="S257" s="51"/>
      <c r="T257" s="52"/>
    </row>
    <row r="258">
      <c r="M258" s="53"/>
      <c r="N258" s="51"/>
      <c r="O258" s="51"/>
      <c r="P258" s="52"/>
      <c r="Q258" s="53"/>
      <c r="R258" s="51"/>
      <c r="S258" s="51"/>
      <c r="T258" s="52"/>
    </row>
    <row r="259">
      <c r="M259" s="53"/>
      <c r="N259" s="51"/>
      <c r="O259" s="51"/>
      <c r="P259" s="52"/>
      <c r="Q259" s="53"/>
      <c r="R259" s="51"/>
      <c r="S259" s="51"/>
      <c r="T259" s="52"/>
    </row>
    <row r="260">
      <c r="M260" s="53"/>
      <c r="N260" s="51"/>
      <c r="O260" s="51"/>
      <c r="P260" s="52"/>
      <c r="Q260" s="53"/>
      <c r="R260" s="51"/>
      <c r="S260" s="51"/>
      <c r="T260" s="52"/>
    </row>
    <row r="261">
      <c r="M261" s="53"/>
      <c r="N261" s="51"/>
      <c r="O261" s="51"/>
      <c r="P261" s="52"/>
      <c r="Q261" s="53"/>
      <c r="R261" s="51"/>
      <c r="S261" s="51"/>
      <c r="T261" s="52"/>
    </row>
    <row r="262">
      <c r="M262" s="53"/>
      <c r="N262" s="51"/>
      <c r="O262" s="51"/>
      <c r="P262" s="52"/>
      <c r="Q262" s="53"/>
      <c r="R262" s="51"/>
      <c r="S262" s="51"/>
      <c r="T262" s="52"/>
    </row>
    <row r="263">
      <c r="M263" s="53"/>
      <c r="N263" s="51"/>
      <c r="O263" s="51"/>
      <c r="P263" s="52"/>
      <c r="Q263" s="53"/>
      <c r="R263" s="51"/>
      <c r="S263" s="51"/>
      <c r="T263" s="52"/>
    </row>
    <row r="264">
      <c r="M264" s="53"/>
      <c r="N264" s="51"/>
      <c r="O264" s="51"/>
      <c r="P264" s="52"/>
      <c r="Q264" s="53"/>
      <c r="R264" s="51"/>
      <c r="S264" s="51"/>
      <c r="T264" s="52"/>
    </row>
    <row r="265">
      <c r="M265" s="53"/>
      <c r="N265" s="51"/>
      <c r="O265" s="51"/>
      <c r="P265" s="52"/>
      <c r="Q265" s="53"/>
      <c r="R265" s="51"/>
      <c r="S265" s="51"/>
      <c r="T265" s="52"/>
    </row>
    <row r="266">
      <c r="M266" s="53"/>
      <c r="N266" s="51"/>
      <c r="O266" s="51"/>
      <c r="P266" s="52"/>
      <c r="Q266" s="53"/>
      <c r="R266" s="51"/>
      <c r="S266" s="51"/>
      <c r="T266" s="52"/>
    </row>
    <row r="267">
      <c r="M267" s="53"/>
      <c r="N267" s="51"/>
      <c r="O267" s="51"/>
      <c r="P267" s="52"/>
      <c r="Q267" s="53"/>
      <c r="R267" s="51"/>
      <c r="S267" s="51"/>
      <c r="T267" s="52"/>
    </row>
    <row r="268">
      <c r="M268" s="53"/>
      <c r="N268" s="51"/>
      <c r="O268" s="51"/>
      <c r="P268" s="52"/>
      <c r="Q268" s="53"/>
      <c r="R268" s="51"/>
      <c r="S268" s="51"/>
      <c r="T268" s="52"/>
    </row>
    <row r="269">
      <c r="M269" s="53"/>
      <c r="N269" s="51"/>
      <c r="O269" s="51"/>
      <c r="P269" s="52"/>
      <c r="Q269" s="53"/>
      <c r="R269" s="51"/>
      <c r="S269" s="51"/>
      <c r="T269" s="52"/>
    </row>
    <row r="270">
      <c r="M270" s="53"/>
      <c r="N270" s="51"/>
      <c r="O270" s="51"/>
      <c r="P270" s="52"/>
      <c r="Q270" s="53"/>
      <c r="R270" s="51"/>
      <c r="S270" s="51"/>
      <c r="T270" s="52"/>
    </row>
    <row r="271">
      <c r="M271" s="53"/>
      <c r="N271" s="51"/>
      <c r="O271" s="51"/>
      <c r="P271" s="52"/>
      <c r="Q271" s="53"/>
      <c r="R271" s="51"/>
      <c r="S271" s="51"/>
      <c r="T271" s="52"/>
    </row>
    <row r="272">
      <c r="M272" s="53"/>
      <c r="N272" s="51"/>
      <c r="O272" s="51"/>
      <c r="P272" s="52"/>
      <c r="Q272" s="53"/>
      <c r="R272" s="51"/>
      <c r="S272" s="51"/>
      <c r="T272" s="52"/>
    </row>
    <row r="273">
      <c r="M273" s="53"/>
      <c r="N273" s="51"/>
      <c r="O273" s="51"/>
      <c r="P273" s="52"/>
      <c r="Q273" s="53"/>
      <c r="R273" s="51"/>
      <c r="S273" s="51"/>
      <c r="T273" s="52"/>
    </row>
    <row r="274">
      <c r="M274" s="53"/>
      <c r="N274" s="51"/>
      <c r="O274" s="51"/>
      <c r="P274" s="52"/>
      <c r="Q274" s="53"/>
      <c r="R274" s="51"/>
      <c r="S274" s="51"/>
      <c r="T274" s="52"/>
    </row>
    <row r="275">
      <c r="M275" s="53"/>
      <c r="N275" s="51"/>
      <c r="O275" s="51"/>
      <c r="P275" s="52"/>
      <c r="Q275" s="53"/>
      <c r="R275" s="51"/>
      <c r="S275" s="51"/>
      <c r="T275" s="52"/>
    </row>
    <row r="276">
      <c r="M276" s="53"/>
      <c r="N276" s="51"/>
      <c r="O276" s="51"/>
      <c r="P276" s="52"/>
      <c r="Q276" s="53"/>
      <c r="R276" s="51"/>
      <c r="S276" s="51"/>
      <c r="T276" s="52"/>
    </row>
    <row r="277">
      <c r="M277" s="53"/>
      <c r="N277" s="51"/>
      <c r="O277" s="51"/>
      <c r="P277" s="52"/>
      <c r="Q277" s="53"/>
      <c r="R277" s="51"/>
      <c r="S277" s="51"/>
      <c r="T277" s="52"/>
    </row>
    <row r="278">
      <c r="A278" s="39"/>
      <c r="B278" s="9"/>
      <c r="C278" s="9"/>
      <c r="M278" s="53"/>
      <c r="N278" s="51"/>
      <c r="O278" s="51"/>
      <c r="P278" s="52"/>
      <c r="Q278" s="53"/>
      <c r="R278" s="51"/>
      <c r="S278" s="51"/>
      <c r="T278" s="52"/>
    </row>
    <row r="279">
      <c r="M279" s="53"/>
      <c r="N279" s="51"/>
      <c r="O279" s="51"/>
      <c r="P279" s="52"/>
      <c r="Q279" s="53"/>
      <c r="R279" s="51"/>
      <c r="S279" s="51"/>
      <c r="T279" s="52"/>
    </row>
    <row r="280">
      <c r="M280" s="53"/>
      <c r="N280" s="51"/>
      <c r="O280" s="51"/>
      <c r="P280" s="52"/>
      <c r="Q280" s="53"/>
      <c r="R280" s="51"/>
      <c r="S280" s="51"/>
      <c r="T280" s="52"/>
    </row>
    <row r="281">
      <c r="M281" s="53"/>
      <c r="N281" s="51"/>
      <c r="O281" s="51"/>
      <c r="P281" s="52"/>
      <c r="Q281" s="53"/>
      <c r="R281" s="51"/>
      <c r="S281" s="51"/>
      <c r="T281" s="52"/>
    </row>
    <row r="282">
      <c r="M282" s="53"/>
      <c r="N282" s="51"/>
      <c r="O282" s="51"/>
      <c r="P282" s="52"/>
      <c r="Q282" s="53"/>
      <c r="R282" s="51"/>
      <c r="S282" s="51"/>
      <c r="T282" s="52"/>
    </row>
    <row r="283">
      <c r="M283" s="53"/>
      <c r="N283" s="51"/>
      <c r="O283" s="51"/>
      <c r="P283" s="52"/>
      <c r="Q283" s="53"/>
      <c r="R283" s="51"/>
      <c r="S283" s="51"/>
      <c r="T283" s="52"/>
    </row>
    <row r="284">
      <c r="M284" s="53"/>
      <c r="N284" s="51"/>
      <c r="O284" s="51"/>
      <c r="P284" s="52"/>
      <c r="Q284" s="53"/>
      <c r="R284" s="51"/>
      <c r="S284" s="51"/>
      <c r="T284" s="52"/>
    </row>
    <row r="285">
      <c r="M285" s="53"/>
      <c r="N285" s="51"/>
      <c r="O285" s="51"/>
      <c r="P285" s="52"/>
      <c r="Q285" s="53"/>
      <c r="R285" s="51"/>
      <c r="S285" s="51"/>
      <c r="T285" s="52"/>
    </row>
    <row r="286">
      <c r="M286" s="53"/>
      <c r="N286" s="51"/>
      <c r="O286" s="51"/>
      <c r="P286" s="52"/>
      <c r="Q286" s="53"/>
      <c r="R286" s="51"/>
      <c r="S286" s="51"/>
      <c r="T286" s="52"/>
    </row>
    <row r="287">
      <c r="M287" s="53"/>
      <c r="N287" s="51"/>
      <c r="O287" s="51"/>
      <c r="P287" s="52"/>
      <c r="Q287" s="53"/>
      <c r="R287" s="51"/>
      <c r="S287" s="51"/>
      <c r="T287" s="52"/>
    </row>
    <row r="288">
      <c r="M288" s="53"/>
      <c r="N288" s="51"/>
      <c r="O288" s="51"/>
      <c r="P288" s="52"/>
      <c r="Q288" s="53"/>
      <c r="R288" s="51"/>
      <c r="S288" s="51"/>
      <c r="T288" s="52"/>
    </row>
    <row r="289">
      <c r="M289" s="53"/>
      <c r="N289" s="51"/>
      <c r="O289" s="51"/>
      <c r="P289" s="52"/>
      <c r="Q289" s="53"/>
      <c r="R289" s="51"/>
      <c r="S289" s="51"/>
      <c r="T289" s="52"/>
    </row>
    <row r="290">
      <c r="A290" s="39"/>
      <c r="B290" s="9"/>
      <c r="C290" s="9"/>
      <c r="M290" s="53"/>
      <c r="N290" s="51"/>
      <c r="O290" s="51"/>
      <c r="P290" s="52"/>
      <c r="Q290" s="53"/>
      <c r="R290" s="51"/>
      <c r="S290" s="51"/>
      <c r="T290" s="52"/>
    </row>
    <row r="291">
      <c r="M291" s="53"/>
      <c r="N291" s="51"/>
      <c r="O291" s="51"/>
      <c r="P291" s="52"/>
      <c r="Q291" s="53"/>
      <c r="R291" s="51"/>
      <c r="S291" s="51"/>
      <c r="T291" s="52"/>
    </row>
    <row r="292">
      <c r="M292" s="53"/>
      <c r="N292" s="51"/>
      <c r="O292" s="51"/>
      <c r="P292" s="52"/>
      <c r="Q292" s="53"/>
      <c r="R292" s="51"/>
      <c r="S292" s="51"/>
      <c r="T292" s="52"/>
    </row>
    <row r="293">
      <c r="M293" s="53"/>
      <c r="N293" s="51"/>
      <c r="O293" s="51"/>
      <c r="P293" s="52"/>
      <c r="Q293" s="53"/>
      <c r="R293" s="51"/>
      <c r="S293" s="51"/>
      <c r="T293" s="52"/>
    </row>
    <row r="294">
      <c r="M294" s="53"/>
      <c r="N294" s="51"/>
      <c r="O294" s="51"/>
      <c r="P294" s="52"/>
      <c r="Q294" s="53"/>
      <c r="R294" s="51"/>
      <c r="S294" s="51"/>
      <c r="T294" s="52"/>
    </row>
    <row r="295">
      <c r="M295" s="53"/>
      <c r="N295" s="51"/>
      <c r="O295" s="51"/>
      <c r="P295" s="52"/>
      <c r="Q295" s="53"/>
      <c r="R295" s="51"/>
      <c r="S295" s="51"/>
      <c r="T295" s="52"/>
    </row>
    <row r="296">
      <c r="M296" s="53"/>
      <c r="N296" s="51"/>
      <c r="O296" s="51"/>
      <c r="P296" s="52"/>
      <c r="Q296" s="53"/>
      <c r="R296" s="51"/>
      <c r="S296" s="51"/>
      <c r="T296" s="52"/>
    </row>
    <row r="297">
      <c r="M297" s="53"/>
      <c r="N297" s="51"/>
      <c r="O297" s="51"/>
      <c r="P297" s="52"/>
      <c r="Q297" s="53"/>
      <c r="R297" s="51"/>
      <c r="S297" s="51"/>
      <c r="T297" s="52"/>
    </row>
    <row r="298">
      <c r="M298" s="53"/>
      <c r="N298" s="51"/>
      <c r="O298" s="51"/>
      <c r="P298" s="52"/>
      <c r="Q298" s="53"/>
      <c r="R298" s="51"/>
      <c r="S298" s="51"/>
      <c r="T298" s="52"/>
    </row>
    <row r="299">
      <c r="M299" s="53"/>
      <c r="N299" s="51"/>
      <c r="O299" s="51"/>
      <c r="P299" s="52"/>
      <c r="Q299" s="53"/>
      <c r="R299" s="51"/>
      <c r="S299" s="51"/>
      <c r="T299" s="52"/>
    </row>
    <row r="300">
      <c r="M300" s="53"/>
      <c r="N300" s="51"/>
      <c r="O300" s="51"/>
      <c r="P300" s="52"/>
      <c r="Q300" s="53"/>
      <c r="R300" s="51"/>
      <c r="S300" s="51"/>
      <c r="T300" s="52"/>
    </row>
    <row r="301">
      <c r="M301" s="53"/>
      <c r="N301" s="51"/>
      <c r="O301" s="51"/>
      <c r="P301" s="52"/>
      <c r="Q301" s="53"/>
      <c r="R301" s="51"/>
      <c r="S301" s="51"/>
      <c r="T301" s="52"/>
    </row>
    <row r="302">
      <c r="A302" s="39"/>
      <c r="B302" s="9"/>
      <c r="C302" s="9"/>
      <c r="M302" s="53"/>
      <c r="N302" s="51"/>
      <c r="O302" s="51"/>
      <c r="P302" s="52"/>
      <c r="Q302" s="53"/>
      <c r="R302" s="51"/>
      <c r="S302" s="51"/>
      <c r="T302" s="52"/>
    </row>
    <row r="303">
      <c r="M303" s="53"/>
      <c r="N303" s="51"/>
      <c r="O303" s="51"/>
      <c r="P303" s="52"/>
      <c r="Q303" s="53"/>
      <c r="R303" s="51"/>
      <c r="S303" s="51"/>
      <c r="T303" s="52"/>
    </row>
    <row r="304">
      <c r="M304" s="53"/>
      <c r="N304" s="51"/>
      <c r="O304" s="51"/>
      <c r="P304" s="52"/>
      <c r="Q304" s="53"/>
      <c r="R304" s="51"/>
      <c r="S304" s="51"/>
      <c r="T304" s="52"/>
    </row>
    <row r="305">
      <c r="M305" s="53"/>
      <c r="N305" s="51"/>
      <c r="O305" s="51"/>
      <c r="P305" s="52"/>
      <c r="Q305" s="53"/>
      <c r="R305" s="51"/>
      <c r="S305" s="51"/>
      <c r="T305" s="52"/>
    </row>
    <row r="306">
      <c r="M306" s="53"/>
      <c r="N306" s="51"/>
      <c r="O306" s="51"/>
      <c r="P306" s="52"/>
      <c r="Q306" s="53"/>
      <c r="R306" s="51"/>
      <c r="S306" s="51"/>
      <c r="T306" s="52"/>
    </row>
    <row r="307">
      <c r="M307" s="53"/>
      <c r="N307" s="51"/>
      <c r="O307" s="51"/>
      <c r="P307" s="52"/>
      <c r="Q307" s="53"/>
      <c r="R307" s="51"/>
      <c r="S307" s="51"/>
      <c r="T307" s="52"/>
    </row>
    <row r="308">
      <c r="M308" s="53"/>
      <c r="N308" s="51"/>
      <c r="O308" s="51"/>
      <c r="P308" s="52"/>
      <c r="Q308" s="53"/>
      <c r="R308" s="51"/>
      <c r="S308" s="51"/>
      <c r="T308" s="52"/>
    </row>
    <row r="309">
      <c r="M309" s="53"/>
      <c r="N309" s="51"/>
      <c r="O309" s="51"/>
      <c r="P309" s="52"/>
      <c r="Q309" s="53"/>
      <c r="R309" s="51"/>
      <c r="S309" s="51"/>
      <c r="T309" s="52"/>
    </row>
    <row r="310">
      <c r="M310" s="53"/>
      <c r="N310" s="51"/>
      <c r="O310" s="51"/>
      <c r="P310" s="52"/>
      <c r="Q310" s="53"/>
      <c r="R310" s="51"/>
      <c r="S310" s="51"/>
      <c r="T310" s="52"/>
    </row>
    <row r="311">
      <c r="M311" s="53"/>
      <c r="N311" s="51"/>
      <c r="O311" s="51"/>
      <c r="P311" s="52"/>
      <c r="Q311" s="53"/>
      <c r="R311" s="51"/>
      <c r="S311" s="51"/>
      <c r="T311" s="52"/>
    </row>
    <row r="312">
      <c r="M312" s="53"/>
      <c r="N312" s="51"/>
      <c r="O312" s="51"/>
      <c r="P312" s="52"/>
      <c r="Q312" s="53"/>
      <c r="R312" s="51"/>
      <c r="S312" s="51"/>
      <c r="T312" s="52"/>
    </row>
    <row r="313">
      <c r="M313" s="53"/>
      <c r="N313" s="51"/>
      <c r="O313" s="51"/>
      <c r="P313" s="52"/>
      <c r="Q313" s="53"/>
      <c r="R313" s="51"/>
      <c r="S313" s="51"/>
      <c r="T313" s="52"/>
    </row>
    <row r="314">
      <c r="A314" s="39"/>
      <c r="B314" s="9"/>
      <c r="C314" s="9"/>
      <c r="M314" s="53"/>
      <c r="N314" s="51"/>
      <c r="O314" s="51"/>
      <c r="P314" s="52"/>
      <c r="Q314" s="53"/>
      <c r="R314" s="51"/>
      <c r="S314" s="51"/>
      <c r="T314" s="52"/>
    </row>
    <row r="315">
      <c r="M315" s="53"/>
      <c r="N315" s="51"/>
      <c r="O315" s="51"/>
      <c r="P315" s="52"/>
      <c r="Q315" s="53"/>
      <c r="R315" s="51"/>
      <c r="S315" s="51"/>
      <c r="T315" s="52"/>
    </row>
    <row r="316">
      <c r="M316" s="53"/>
      <c r="N316" s="51"/>
      <c r="O316" s="51"/>
      <c r="P316" s="52"/>
      <c r="Q316" s="53"/>
      <c r="R316" s="51"/>
      <c r="S316" s="51"/>
      <c r="T316" s="52"/>
    </row>
    <row r="317">
      <c r="M317" s="53"/>
      <c r="N317" s="51"/>
      <c r="O317" s="51"/>
      <c r="P317" s="52"/>
      <c r="Q317" s="53"/>
      <c r="R317" s="51"/>
      <c r="S317" s="51"/>
      <c r="T317" s="52"/>
    </row>
    <row r="318">
      <c r="M318" s="53"/>
      <c r="N318" s="51"/>
      <c r="O318" s="51"/>
      <c r="P318" s="52"/>
      <c r="Q318" s="53"/>
      <c r="R318" s="51"/>
      <c r="S318" s="51"/>
      <c r="T318" s="52"/>
    </row>
    <row r="319">
      <c r="M319" s="53"/>
      <c r="N319" s="51"/>
      <c r="O319" s="51"/>
      <c r="P319" s="52"/>
      <c r="Q319" s="53"/>
      <c r="R319" s="51"/>
      <c r="S319" s="51"/>
      <c r="T319" s="52"/>
    </row>
    <row r="320">
      <c r="M320" s="53"/>
      <c r="N320" s="51"/>
      <c r="O320" s="51"/>
      <c r="P320" s="52"/>
      <c r="Q320" s="53"/>
      <c r="R320" s="51"/>
      <c r="S320" s="51"/>
      <c r="T320" s="52"/>
    </row>
    <row r="321">
      <c r="M321" s="53"/>
      <c r="N321" s="51"/>
      <c r="O321" s="51"/>
      <c r="P321" s="52"/>
      <c r="Q321" s="53"/>
      <c r="R321" s="51"/>
      <c r="S321" s="51"/>
      <c r="T321" s="52"/>
    </row>
    <row r="322">
      <c r="M322" s="53"/>
      <c r="N322" s="51"/>
      <c r="O322" s="51"/>
      <c r="P322" s="52"/>
      <c r="Q322" s="53"/>
      <c r="R322" s="51"/>
      <c r="S322" s="51"/>
      <c r="T322" s="52"/>
    </row>
    <row r="323">
      <c r="M323" s="53"/>
      <c r="N323" s="51"/>
      <c r="O323" s="51"/>
      <c r="P323" s="52"/>
      <c r="Q323" s="53"/>
      <c r="R323" s="51"/>
      <c r="S323" s="51"/>
      <c r="T323" s="52"/>
    </row>
    <row r="324">
      <c r="M324" s="53"/>
      <c r="N324" s="51"/>
      <c r="O324" s="51"/>
      <c r="P324" s="52"/>
      <c r="Q324" s="53"/>
      <c r="R324" s="51"/>
      <c r="S324" s="51"/>
      <c r="T324" s="52"/>
    </row>
    <row r="325">
      <c r="M325" s="53"/>
      <c r="N325" s="51"/>
      <c r="O325" s="51"/>
      <c r="P325" s="52"/>
      <c r="Q325" s="53"/>
      <c r="R325" s="51"/>
      <c r="S325" s="51"/>
      <c r="T325" s="52"/>
    </row>
    <row r="326">
      <c r="A326" s="39"/>
      <c r="B326" s="9"/>
      <c r="C326" s="9"/>
      <c r="M326" s="53"/>
      <c r="N326" s="51"/>
      <c r="O326" s="51"/>
      <c r="P326" s="52"/>
      <c r="Q326" s="53"/>
      <c r="R326" s="51"/>
      <c r="S326" s="51"/>
      <c r="T326" s="52"/>
    </row>
    <row r="327">
      <c r="M327" s="53"/>
      <c r="N327" s="51"/>
      <c r="O327" s="51"/>
      <c r="P327" s="52"/>
      <c r="Q327" s="53"/>
      <c r="R327" s="51"/>
      <c r="S327" s="51"/>
      <c r="T327" s="52"/>
    </row>
    <row r="328">
      <c r="M328" s="53"/>
      <c r="N328" s="51"/>
      <c r="O328" s="51"/>
      <c r="P328" s="52"/>
      <c r="Q328" s="53"/>
      <c r="R328" s="51"/>
      <c r="S328" s="51"/>
      <c r="T328" s="52"/>
    </row>
    <row r="329">
      <c r="M329" s="53"/>
      <c r="N329" s="51"/>
      <c r="O329" s="51"/>
      <c r="P329" s="52"/>
      <c r="Q329" s="53"/>
      <c r="R329" s="51"/>
      <c r="S329" s="51"/>
      <c r="T329" s="52"/>
    </row>
    <row r="330">
      <c r="M330" s="53"/>
      <c r="N330" s="51"/>
      <c r="O330" s="51"/>
      <c r="P330" s="52"/>
      <c r="Q330" s="53"/>
      <c r="R330" s="51"/>
      <c r="S330" s="51"/>
      <c r="T330" s="52"/>
    </row>
    <row r="331">
      <c r="M331" s="53"/>
      <c r="N331" s="51"/>
      <c r="O331" s="51"/>
      <c r="P331" s="52"/>
      <c r="Q331" s="53"/>
      <c r="R331" s="51"/>
      <c r="S331" s="51"/>
      <c r="T331" s="52"/>
    </row>
    <row r="332">
      <c r="M332" s="53"/>
      <c r="N332" s="51"/>
      <c r="O332" s="51"/>
      <c r="P332" s="52"/>
      <c r="Q332" s="53"/>
      <c r="R332" s="51"/>
      <c r="S332" s="51"/>
      <c r="T332" s="52"/>
    </row>
    <row r="333">
      <c r="M333" s="53"/>
      <c r="N333" s="51"/>
      <c r="O333" s="51"/>
      <c r="P333" s="52"/>
      <c r="Q333" s="53"/>
      <c r="R333" s="51"/>
      <c r="S333" s="51"/>
      <c r="T333" s="52"/>
    </row>
    <row r="334">
      <c r="M334" s="53"/>
      <c r="N334" s="51"/>
      <c r="O334" s="51"/>
      <c r="P334" s="52"/>
      <c r="Q334" s="53"/>
      <c r="R334" s="51"/>
      <c r="S334" s="51"/>
      <c r="T334" s="52"/>
    </row>
    <row r="335">
      <c r="M335" s="53"/>
      <c r="N335" s="51"/>
      <c r="O335" s="51"/>
      <c r="P335" s="52"/>
      <c r="Q335" s="53"/>
      <c r="R335" s="51"/>
      <c r="S335" s="51"/>
      <c r="T335" s="52"/>
    </row>
    <row r="336">
      <c r="M336" s="53"/>
      <c r="N336" s="51"/>
      <c r="O336" s="51"/>
      <c r="P336" s="52"/>
      <c r="Q336" s="53"/>
      <c r="R336" s="51"/>
      <c r="S336" s="51"/>
      <c r="T336" s="52"/>
    </row>
    <row r="337">
      <c r="M337" s="53"/>
      <c r="N337" s="51"/>
      <c r="O337" s="51"/>
      <c r="P337" s="52"/>
      <c r="Q337" s="53"/>
      <c r="R337" s="51"/>
      <c r="S337" s="51"/>
      <c r="T337" s="52"/>
    </row>
    <row r="338">
      <c r="A338" s="39"/>
      <c r="B338" s="9"/>
      <c r="C338" s="9"/>
      <c r="M338" s="53"/>
      <c r="N338" s="51"/>
      <c r="O338" s="51"/>
      <c r="P338" s="52"/>
      <c r="Q338" s="53"/>
      <c r="R338" s="51"/>
      <c r="S338" s="51"/>
      <c r="T338" s="52"/>
    </row>
    <row r="339">
      <c r="M339" s="53"/>
      <c r="N339" s="51"/>
      <c r="O339" s="51"/>
      <c r="P339" s="52"/>
      <c r="Q339" s="53"/>
      <c r="R339" s="51"/>
      <c r="S339" s="51"/>
      <c r="T339" s="52"/>
    </row>
    <row r="340">
      <c r="M340" s="53"/>
      <c r="N340" s="51"/>
      <c r="O340" s="51"/>
      <c r="P340" s="52"/>
      <c r="Q340" s="53"/>
      <c r="R340" s="51"/>
      <c r="S340" s="51"/>
      <c r="T340" s="52"/>
    </row>
    <row r="341">
      <c r="M341" s="53"/>
      <c r="N341" s="51"/>
      <c r="O341" s="51"/>
      <c r="P341" s="52"/>
      <c r="Q341" s="53"/>
      <c r="R341" s="51"/>
      <c r="S341" s="51"/>
      <c r="T341" s="52"/>
    </row>
    <row r="342">
      <c r="M342" s="53"/>
      <c r="N342" s="51"/>
      <c r="O342" s="51"/>
      <c r="P342" s="52"/>
      <c r="Q342" s="53"/>
      <c r="R342" s="51"/>
      <c r="S342" s="51"/>
      <c r="T342" s="52"/>
    </row>
    <row r="343">
      <c r="M343" s="53"/>
      <c r="N343" s="51"/>
      <c r="O343" s="51"/>
      <c r="P343" s="52"/>
      <c r="Q343" s="53"/>
      <c r="R343" s="51"/>
      <c r="S343" s="51"/>
      <c r="T343" s="52"/>
    </row>
    <row r="344">
      <c r="M344" s="53"/>
      <c r="N344" s="51"/>
      <c r="O344" s="51"/>
      <c r="P344" s="52"/>
      <c r="Q344" s="53"/>
      <c r="R344" s="51"/>
      <c r="S344" s="51"/>
      <c r="T344" s="52"/>
    </row>
    <row r="345">
      <c r="M345" s="53"/>
      <c r="N345" s="51"/>
      <c r="O345" s="51"/>
      <c r="P345" s="52"/>
      <c r="Q345" s="53"/>
      <c r="R345" s="51"/>
      <c r="S345" s="51"/>
      <c r="T345" s="52"/>
    </row>
    <row r="346">
      <c r="M346" s="53"/>
      <c r="N346" s="51"/>
      <c r="O346" s="51"/>
      <c r="P346" s="52"/>
      <c r="Q346" s="53"/>
      <c r="R346" s="51"/>
      <c r="S346" s="51"/>
      <c r="T346" s="52"/>
    </row>
    <row r="347">
      <c r="M347" s="53"/>
      <c r="N347" s="51"/>
      <c r="O347" s="51"/>
      <c r="P347" s="52"/>
      <c r="Q347" s="53"/>
      <c r="R347" s="51"/>
      <c r="S347" s="51"/>
      <c r="T347" s="52"/>
    </row>
    <row r="348">
      <c r="M348" s="53"/>
      <c r="N348" s="51"/>
      <c r="O348" s="51"/>
      <c r="P348" s="52"/>
      <c r="Q348" s="53"/>
      <c r="R348" s="51"/>
      <c r="S348" s="51"/>
      <c r="T348" s="52"/>
    </row>
    <row r="349">
      <c r="M349" s="53"/>
      <c r="N349" s="51"/>
      <c r="O349" s="51"/>
      <c r="P349" s="52"/>
      <c r="Q349" s="53"/>
      <c r="R349" s="51"/>
      <c r="S349" s="51"/>
      <c r="T349" s="52"/>
    </row>
    <row r="350">
      <c r="A350" s="39"/>
      <c r="B350" s="9"/>
      <c r="C350" s="9"/>
      <c r="M350" s="53"/>
      <c r="N350" s="51"/>
      <c r="O350" s="51"/>
      <c r="P350" s="52"/>
      <c r="Q350" s="53"/>
      <c r="R350" s="51"/>
      <c r="S350" s="51"/>
      <c r="T350" s="52"/>
    </row>
    <row r="351">
      <c r="M351" s="53"/>
      <c r="N351" s="51"/>
      <c r="O351" s="51"/>
      <c r="P351" s="52"/>
      <c r="Q351" s="53"/>
      <c r="R351" s="51"/>
      <c r="S351" s="51"/>
      <c r="T351" s="52"/>
    </row>
    <row r="352">
      <c r="M352" s="53"/>
      <c r="N352" s="51"/>
      <c r="O352" s="51"/>
      <c r="P352" s="52"/>
      <c r="Q352" s="53"/>
      <c r="R352" s="51"/>
      <c r="S352" s="51"/>
      <c r="T352" s="52"/>
    </row>
    <row r="353">
      <c r="M353" s="53"/>
      <c r="N353" s="51"/>
      <c r="O353" s="51"/>
      <c r="P353" s="52"/>
      <c r="Q353" s="53"/>
      <c r="R353" s="51"/>
      <c r="S353" s="51"/>
      <c r="T353" s="52"/>
    </row>
    <row r="354">
      <c r="M354" s="53"/>
      <c r="N354" s="51"/>
      <c r="O354" s="51"/>
      <c r="P354" s="52"/>
      <c r="Q354" s="53"/>
      <c r="R354" s="51"/>
      <c r="S354" s="51"/>
      <c r="T354" s="52"/>
    </row>
    <row r="355">
      <c r="M355" s="53"/>
      <c r="N355" s="51"/>
      <c r="O355" s="51"/>
      <c r="P355" s="52"/>
      <c r="Q355" s="53"/>
      <c r="R355" s="51"/>
      <c r="S355" s="51"/>
      <c r="T355" s="52"/>
    </row>
    <row r="356">
      <c r="M356" s="53"/>
      <c r="N356" s="51"/>
      <c r="O356" s="51"/>
      <c r="P356" s="52"/>
      <c r="Q356" s="53"/>
      <c r="R356" s="51"/>
      <c r="S356" s="51"/>
      <c r="T356" s="52"/>
    </row>
    <row r="357">
      <c r="M357" s="53"/>
      <c r="N357" s="51"/>
      <c r="O357" s="51"/>
      <c r="P357" s="52"/>
      <c r="Q357" s="53"/>
      <c r="R357" s="51"/>
      <c r="S357" s="51"/>
      <c r="T357" s="52"/>
    </row>
    <row r="358">
      <c r="M358" s="53"/>
      <c r="N358" s="51"/>
      <c r="O358" s="51"/>
      <c r="P358" s="52"/>
      <c r="Q358" s="53"/>
      <c r="R358" s="51"/>
      <c r="S358" s="51"/>
      <c r="T358" s="52"/>
    </row>
    <row r="359">
      <c r="M359" s="53"/>
      <c r="N359" s="51"/>
      <c r="O359" s="51"/>
      <c r="P359" s="52"/>
      <c r="Q359" s="53"/>
      <c r="R359" s="51"/>
      <c r="S359" s="51"/>
      <c r="T359" s="52"/>
    </row>
    <row r="360">
      <c r="M360" s="53"/>
      <c r="N360" s="51"/>
      <c r="O360" s="51"/>
      <c r="P360" s="52"/>
      <c r="Q360" s="53"/>
      <c r="R360" s="51"/>
      <c r="S360" s="51"/>
      <c r="T360" s="52"/>
    </row>
    <row r="361">
      <c r="M361" s="53"/>
      <c r="N361" s="51"/>
      <c r="O361" s="51"/>
      <c r="P361" s="52"/>
      <c r="Q361" s="53"/>
      <c r="R361" s="51"/>
      <c r="S361" s="51"/>
      <c r="T361" s="52"/>
    </row>
    <row r="362">
      <c r="A362" s="39"/>
      <c r="B362" s="9"/>
      <c r="C362" s="9"/>
      <c r="M362" s="53"/>
      <c r="N362" s="51"/>
      <c r="O362" s="51"/>
      <c r="P362" s="52"/>
      <c r="Q362" s="53"/>
      <c r="R362" s="51"/>
      <c r="S362" s="51"/>
      <c r="T362" s="52"/>
    </row>
    <row r="363">
      <c r="M363" s="53"/>
      <c r="N363" s="51"/>
      <c r="O363" s="51"/>
      <c r="P363" s="52"/>
      <c r="Q363" s="53"/>
      <c r="R363" s="51"/>
      <c r="S363" s="51"/>
      <c r="T363" s="52"/>
    </row>
    <row r="364">
      <c r="M364" s="53"/>
      <c r="N364" s="51"/>
      <c r="O364" s="51"/>
      <c r="P364" s="52"/>
      <c r="Q364" s="53"/>
      <c r="R364" s="51"/>
      <c r="S364" s="51"/>
      <c r="T364" s="52"/>
    </row>
    <row r="365">
      <c r="M365" s="53"/>
      <c r="N365" s="51"/>
      <c r="O365" s="51"/>
      <c r="P365" s="52"/>
      <c r="Q365" s="53"/>
      <c r="R365" s="51"/>
      <c r="S365" s="51"/>
      <c r="T365" s="52"/>
    </row>
    <row r="366">
      <c r="M366" s="53"/>
      <c r="N366" s="51"/>
      <c r="O366" s="51"/>
      <c r="P366" s="52"/>
      <c r="Q366" s="53"/>
      <c r="R366" s="51"/>
      <c r="S366" s="51"/>
      <c r="T366" s="52"/>
    </row>
    <row r="367">
      <c r="M367" s="53"/>
      <c r="N367" s="51"/>
      <c r="O367" s="51"/>
      <c r="P367" s="52"/>
      <c r="Q367" s="53"/>
      <c r="R367" s="51"/>
      <c r="S367" s="51"/>
      <c r="T367" s="52"/>
    </row>
    <row r="368">
      <c r="M368" s="53"/>
      <c r="N368" s="51"/>
      <c r="O368" s="51"/>
      <c r="P368" s="52"/>
      <c r="Q368" s="53"/>
      <c r="R368" s="51"/>
      <c r="S368" s="51"/>
      <c r="T368" s="52"/>
    </row>
    <row r="369">
      <c r="M369" s="53"/>
      <c r="N369" s="51"/>
      <c r="O369" s="51"/>
      <c r="P369" s="52"/>
      <c r="Q369" s="53"/>
      <c r="R369" s="51"/>
      <c r="S369" s="51"/>
      <c r="T369" s="52"/>
    </row>
    <row r="370">
      <c r="M370" s="53"/>
      <c r="N370" s="51"/>
      <c r="O370" s="51"/>
      <c r="P370" s="52"/>
      <c r="Q370" s="53"/>
      <c r="R370" s="51"/>
      <c r="S370" s="51"/>
      <c r="T370" s="52"/>
    </row>
    <row r="371">
      <c r="M371" s="53"/>
      <c r="N371" s="51"/>
      <c r="O371" s="51"/>
      <c r="P371" s="52"/>
      <c r="Q371" s="53"/>
      <c r="R371" s="51"/>
      <c r="S371" s="51"/>
      <c r="T371" s="52"/>
    </row>
    <row r="372">
      <c r="M372" s="53"/>
      <c r="N372" s="51"/>
      <c r="O372" s="51"/>
      <c r="P372" s="52"/>
      <c r="Q372" s="53"/>
      <c r="R372" s="51"/>
      <c r="S372" s="51"/>
      <c r="T372" s="52"/>
    </row>
    <row r="373">
      <c r="M373" s="53"/>
      <c r="N373" s="51"/>
      <c r="O373" s="51"/>
      <c r="P373" s="52"/>
      <c r="Q373" s="53"/>
      <c r="R373" s="51"/>
      <c r="S373" s="51"/>
      <c r="T373" s="52"/>
    </row>
    <row r="374">
      <c r="A374" s="39"/>
      <c r="B374" s="9"/>
      <c r="C374" s="9"/>
      <c r="M374" s="53"/>
      <c r="N374" s="51"/>
      <c r="O374" s="51"/>
      <c r="P374" s="52"/>
      <c r="Q374" s="53"/>
      <c r="R374" s="51"/>
      <c r="S374" s="51"/>
      <c r="T374" s="52"/>
    </row>
    <row r="375">
      <c r="M375" s="53"/>
      <c r="N375" s="51"/>
      <c r="O375" s="51"/>
      <c r="P375" s="52"/>
      <c r="Q375" s="53"/>
      <c r="R375" s="51"/>
      <c r="S375" s="51"/>
      <c r="T375" s="52"/>
    </row>
    <row r="376">
      <c r="M376" s="53"/>
      <c r="N376" s="51"/>
      <c r="O376" s="51"/>
      <c r="P376" s="52"/>
      <c r="Q376" s="53"/>
      <c r="R376" s="51"/>
      <c r="S376" s="51"/>
      <c r="T376" s="52"/>
    </row>
    <row r="377">
      <c r="M377" s="53"/>
      <c r="N377" s="51"/>
      <c r="O377" s="51"/>
      <c r="P377" s="52"/>
      <c r="Q377" s="53"/>
      <c r="R377" s="51"/>
      <c r="S377" s="51"/>
      <c r="T377" s="52"/>
    </row>
    <row r="378">
      <c r="M378" s="53"/>
      <c r="N378" s="51"/>
      <c r="O378" s="51"/>
      <c r="P378" s="52"/>
      <c r="Q378" s="53"/>
      <c r="R378" s="51"/>
      <c r="S378" s="51"/>
      <c r="T378" s="52"/>
    </row>
    <row r="379">
      <c r="M379" s="53"/>
      <c r="N379" s="51"/>
      <c r="O379" s="51"/>
      <c r="P379" s="52"/>
      <c r="Q379" s="53"/>
      <c r="R379" s="51"/>
      <c r="S379" s="51"/>
      <c r="T379" s="52"/>
    </row>
    <row r="380">
      <c r="M380" s="53"/>
      <c r="N380" s="51"/>
      <c r="O380" s="51"/>
      <c r="P380" s="52"/>
      <c r="Q380" s="53"/>
      <c r="R380" s="51"/>
      <c r="S380" s="51"/>
      <c r="T380" s="52"/>
    </row>
    <row r="381">
      <c r="M381" s="53"/>
      <c r="N381" s="51"/>
      <c r="O381" s="51"/>
      <c r="P381" s="52"/>
      <c r="Q381" s="53"/>
      <c r="R381" s="51"/>
      <c r="S381" s="51"/>
      <c r="T381" s="52"/>
    </row>
    <row r="382">
      <c r="M382" s="53"/>
      <c r="N382" s="51"/>
      <c r="O382" s="51"/>
      <c r="P382" s="52"/>
      <c r="Q382" s="53"/>
      <c r="R382" s="51"/>
      <c r="S382" s="51"/>
      <c r="T382" s="52"/>
    </row>
    <row r="383">
      <c r="M383" s="53"/>
      <c r="N383" s="51"/>
      <c r="O383" s="51"/>
      <c r="P383" s="52"/>
      <c r="Q383" s="53"/>
      <c r="R383" s="51"/>
      <c r="S383" s="51"/>
      <c r="T383" s="52"/>
    </row>
    <row r="384">
      <c r="M384" s="53"/>
      <c r="N384" s="51"/>
      <c r="O384" s="51"/>
      <c r="P384" s="52"/>
      <c r="Q384" s="53"/>
      <c r="R384" s="51"/>
      <c r="S384" s="51"/>
      <c r="T384" s="52"/>
    </row>
    <row r="385">
      <c r="M385" s="53"/>
      <c r="N385" s="51"/>
      <c r="O385" s="51"/>
      <c r="P385" s="52"/>
      <c r="Q385" s="53"/>
      <c r="R385" s="51"/>
      <c r="S385" s="51"/>
      <c r="T385" s="52"/>
    </row>
    <row r="386">
      <c r="A386" s="9"/>
      <c r="B386" s="9"/>
      <c r="C386" s="9"/>
      <c r="M386" s="53"/>
      <c r="N386" s="51"/>
      <c r="O386" s="51"/>
      <c r="P386" s="52"/>
      <c r="Q386" s="53"/>
      <c r="R386" s="51"/>
      <c r="S386" s="51"/>
      <c r="T386" s="52"/>
    </row>
    <row r="387">
      <c r="M387" s="53"/>
      <c r="N387" s="51"/>
      <c r="O387" s="51"/>
      <c r="P387" s="52"/>
      <c r="Q387" s="53"/>
      <c r="R387" s="51"/>
      <c r="S387" s="51"/>
      <c r="T387" s="52"/>
    </row>
    <row r="388">
      <c r="M388" s="53"/>
      <c r="N388" s="51"/>
      <c r="O388" s="51"/>
      <c r="P388" s="52"/>
      <c r="Q388" s="53"/>
      <c r="R388" s="51"/>
      <c r="S388" s="51"/>
      <c r="T388" s="52"/>
    </row>
    <row r="389">
      <c r="M389" s="53"/>
      <c r="N389" s="51"/>
      <c r="O389" s="51"/>
      <c r="P389" s="52"/>
      <c r="Q389" s="53"/>
      <c r="R389" s="51"/>
      <c r="S389" s="51"/>
      <c r="T389" s="52"/>
    </row>
    <row r="390">
      <c r="M390" s="53"/>
      <c r="N390" s="51"/>
      <c r="O390" s="51"/>
      <c r="P390" s="52"/>
      <c r="Q390" s="53"/>
      <c r="R390" s="51"/>
      <c r="S390" s="51"/>
      <c r="T390" s="52"/>
    </row>
    <row r="391">
      <c r="M391" s="53"/>
      <c r="N391" s="51"/>
      <c r="O391" s="51"/>
      <c r="P391" s="52"/>
      <c r="Q391" s="53"/>
      <c r="R391" s="51"/>
      <c r="S391" s="51"/>
      <c r="T391" s="52"/>
    </row>
    <row r="392">
      <c r="M392" s="53"/>
      <c r="N392" s="51"/>
      <c r="O392" s="51"/>
      <c r="P392" s="52"/>
      <c r="Q392" s="53"/>
      <c r="R392" s="51"/>
      <c r="S392" s="51"/>
      <c r="T392" s="52"/>
    </row>
    <row r="393">
      <c r="M393" s="53"/>
      <c r="N393" s="51"/>
      <c r="O393" s="51"/>
      <c r="P393" s="52"/>
      <c r="Q393" s="53"/>
      <c r="R393" s="51"/>
      <c r="S393" s="51"/>
      <c r="T393" s="52"/>
    </row>
    <row r="394">
      <c r="M394" s="53"/>
      <c r="N394" s="51"/>
      <c r="O394" s="51"/>
      <c r="P394" s="52"/>
      <c r="Q394" s="53"/>
      <c r="R394" s="51"/>
      <c r="S394" s="51"/>
      <c r="T394" s="52"/>
    </row>
    <row r="395">
      <c r="M395" s="53"/>
      <c r="N395" s="51"/>
      <c r="O395" s="51"/>
      <c r="P395" s="52"/>
      <c r="Q395" s="53"/>
      <c r="R395" s="51"/>
      <c r="S395" s="51"/>
      <c r="T395" s="52"/>
    </row>
    <row r="396">
      <c r="M396" s="53"/>
      <c r="N396" s="51"/>
      <c r="O396" s="51"/>
      <c r="P396" s="52"/>
      <c r="Q396" s="53"/>
      <c r="R396" s="51"/>
      <c r="S396" s="51"/>
      <c r="T396" s="52"/>
    </row>
    <row r="397">
      <c r="M397" s="53"/>
      <c r="N397" s="51"/>
      <c r="O397" s="51"/>
      <c r="P397" s="52"/>
      <c r="Q397" s="53"/>
      <c r="R397" s="51"/>
      <c r="S397" s="51"/>
      <c r="T397" s="52"/>
    </row>
    <row r="398">
      <c r="A398" s="39"/>
      <c r="B398" s="9"/>
      <c r="C398" s="9"/>
      <c r="M398" s="53"/>
      <c r="N398" s="51"/>
      <c r="O398" s="51"/>
      <c r="P398" s="52"/>
      <c r="Q398" s="53"/>
      <c r="R398" s="51"/>
      <c r="S398" s="51"/>
      <c r="T398" s="52"/>
    </row>
    <row r="399">
      <c r="M399" s="53"/>
      <c r="N399" s="51"/>
      <c r="O399" s="51"/>
      <c r="P399" s="52"/>
      <c r="Q399" s="53"/>
      <c r="R399" s="51"/>
      <c r="S399" s="51"/>
      <c r="T399" s="52"/>
    </row>
    <row r="400">
      <c r="M400" s="53"/>
      <c r="N400" s="51"/>
      <c r="O400" s="51"/>
      <c r="P400" s="52"/>
      <c r="Q400" s="53"/>
      <c r="R400" s="51"/>
      <c r="S400" s="51"/>
      <c r="T400" s="52"/>
    </row>
    <row r="401">
      <c r="M401" s="53"/>
      <c r="N401" s="51"/>
      <c r="O401" s="51"/>
      <c r="P401" s="52"/>
      <c r="Q401" s="53"/>
      <c r="R401" s="51"/>
      <c r="S401" s="51"/>
      <c r="T401" s="52"/>
    </row>
    <row r="402">
      <c r="M402" s="53"/>
      <c r="N402" s="51"/>
      <c r="O402" s="51"/>
      <c r="P402" s="52"/>
      <c r="Q402" s="53"/>
      <c r="R402" s="51"/>
      <c r="S402" s="51"/>
      <c r="T402" s="52"/>
    </row>
    <row r="403">
      <c r="M403" s="53"/>
      <c r="N403" s="51"/>
      <c r="O403" s="51"/>
      <c r="P403" s="52"/>
      <c r="Q403" s="53"/>
      <c r="R403" s="51"/>
      <c r="S403" s="51"/>
      <c r="T403" s="52"/>
    </row>
    <row r="404">
      <c r="M404" s="53"/>
      <c r="N404" s="51"/>
      <c r="O404" s="51"/>
      <c r="P404" s="52"/>
      <c r="Q404" s="53"/>
      <c r="R404" s="51"/>
      <c r="S404" s="51"/>
      <c r="T404" s="52"/>
    </row>
    <row r="405">
      <c r="M405" s="53"/>
      <c r="N405" s="51"/>
      <c r="O405" s="51"/>
      <c r="P405" s="52"/>
      <c r="Q405" s="53"/>
      <c r="R405" s="51"/>
      <c r="S405" s="51"/>
      <c r="T405" s="52"/>
    </row>
    <row r="406">
      <c r="M406" s="53"/>
      <c r="N406" s="51"/>
      <c r="O406" s="51"/>
      <c r="P406" s="52"/>
      <c r="Q406" s="53"/>
      <c r="R406" s="51"/>
      <c r="S406" s="51"/>
      <c r="T406" s="52"/>
    </row>
    <row r="407">
      <c r="M407" s="53"/>
      <c r="N407" s="51"/>
      <c r="O407" s="51"/>
      <c r="P407" s="52"/>
      <c r="Q407" s="53"/>
      <c r="R407" s="51"/>
      <c r="S407" s="51"/>
      <c r="T407" s="52"/>
    </row>
    <row r="408">
      <c r="M408" s="53"/>
      <c r="N408" s="51"/>
      <c r="O408" s="51"/>
      <c r="P408" s="52"/>
      <c r="Q408" s="53"/>
      <c r="R408" s="51"/>
      <c r="S408" s="51"/>
      <c r="T408" s="52"/>
    </row>
    <row r="409">
      <c r="M409" s="53"/>
      <c r="N409" s="51"/>
      <c r="O409" s="51"/>
      <c r="P409" s="52"/>
      <c r="Q409" s="53"/>
      <c r="R409" s="51"/>
      <c r="S409" s="51"/>
      <c r="T409" s="52"/>
    </row>
    <row r="410">
      <c r="A410" s="39"/>
      <c r="B410" s="9"/>
      <c r="C410" s="9"/>
      <c r="M410" s="53"/>
      <c r="N410" s="51"/>
      <c r="O410" s="51"/>
      <c r="P410" s="52"/>
      <c r="Q410" s="53"/>
      <c r="R410" s="51"/>
      <c r="S410" s="51"/>
      <c r="T410" s="52"/>
    </row>
    <row r="411">
      <c r="M411" s="53"/>
      <c r="N411" s="51"/>
      <c r="O411" s="51"/>
      <c r="P411" s="52"/>
      <c r="Q411" s="53"/>
      <c r="R411" s="51"/>
      <c r="S411" s="51"/>
      <c r="T411" s="52"/>
    </row>
    <row r="412">
      <c r="M412" s="53"/>
      <c r="N412" s="51"/>
      <c r="O412" s="51"/>
      <c r="P412" s="52"/>
      <c r="Q412" s="53"/>
      <c r="R412" s="51"/>
      <c r="S412" s="51"/>
      <c r="T412" s="52"/>
    </row>
    <row r="413">
      <c r="M413" s="53"/>
      <c r="N413" s="51"/>
      <c r="O413" s="51"/>
      <c r="P413" s="52"/>
      <c r="Q413" s="53"/>
      <c r="R413" s="51"/>
      <c r="S413" s="51"/>
      <c r="T413" s="52"/>
    </row>
    <row r="414">
      <c r="M414" s="53"/>
      <c r="N414" s="51"/>
      <c r="O414" s="51"/>
      <c r="P414" s="52"/>
      <c r="Q414" s="53"/>
      <c r="R414" s="51"/>
      <c r="S414" s="51"/>
      <c r="T414" s="52"/>
    </row>
    <row r="415">
      <c r="M415" s="53"/>
      <c r="N415" s="51"/>
      <c r="O415" s="51"/>
      <c r="P415" s="52"/>
      <c r="Q415" s="53"/>
      <c r="R415" s="51"/>
      <c r="S415" s="51"/>
      <c r="T415" s="52"/>
    </row>
    <row r="416">
      <c r="M416" s="53"/>
      <c r="N416" s="51"/>
      <c r="O416" s="51"/>
      <c r="P416" s="52"/>
      <c r="Q416" s="53"/>
      <c r="R416" s="51"/>
      <c r="S416" s="51"/>
      <c r="T416" s="52"/>
    </row>
    <row r="417">
      <c r="M417" s="53"/>
      <c r="N417" s="51"/>
      <c r="O417" s="51"/>
      <c r="P417" s="52"/>
      <c r="Q417" s="53"/>
      <c r="R417" s="51"/>
      <c r="S417" s="51"/>
      <c r="T417" s="52"/>
    </row>
    <row r="418">
      <c r="M418" s="53"/>
      <c r="N418" s="51"/>
      <c r="O418" s="51"/>
      <c r="P418" s="52"/>
      <c r="Q418" s="53"/>
      <c r="R418" s="51"/>
      <c r="S418" s="51"/>
      <c r="T418" s="52"/>
    </row>
    <row r="419">
      <c r="M419" s="53"/>
      <c r="N419" s="51"/>
      <c r="O419" s="51"/>
      <c r="P419" s="52"/>
      <c r="Q419" s="53"/>
      <c r="R419" s="51"/>
      <c r="S419" s="51"/>
      <c r="T419" s="52"/>
    </row>
    <row r="420">
      <c r="M420" s="53"/>
      <c r="N420" s="51"/>
      <c r="O420" s="51"/>
      <c r="P420" s="52"/>
      <c r="Q420" s="53"/>
      <c r="R420" s="51"/>
      <c r="S420" s="51"/>
      <c r="T420" s="52"/>
    </row>
    <row r="421">
      <c r="M421" s="53"/>
      <c r="N421" s="51"/>
      <c r="O421" s="51"/>
      <c r="P421" s="52"/>
      <c r="Q421" s="53"/>
      <c r="R421" s="51"/>
      <c r="S421" s="51"/>
      <c r="T421" s="52"/>
    </row>
    <row r="422">
      <c r="A422" s="39"/>
      <c r="B422" s="9"/>
      <c r="C422" s="9"/>
      <c r="M422" s="53"/>
      <c r="N422" s="51"/>
      <c r="O422" s="51"/>
      <c r="P422" s="52"/>
      <c r="Q422" s="53"/>
      <c r="R422" s="51"/>
      <c r="S422" s="51"/>
      <c r="T422" s="52"/>
    </row>
    <row r="423">
      <c r="M423" s="53"/>
      <c r="N423" s="51"/>
      <c r="O423" s="51"/>
      <c r="P423" s="52"/>
      <c r="Q423" s="53"/>
      <c r="R423" s="51"/>
      <c r="S423" s="51"/>
      <c r="T423" s="52"/>
    </row>
    <row r="424">
      <c r="M424" s="53"/>
      <c r="N424" s="51"/>
      <c r="O424" s="51"/>
      <c r="P424" s="52"/>
      <c r="Q424" s="53"/>
      <c r="R424" s="51"/>
      <c r="S424" s="51"/>
      <c r="T424" s="52"/>
    </row>
    <row r="425">
      <c r="M425" s="53"/>
      <c r="N425" s="51"/>
      <c r="O425" s="51"/>
      <c r="P425" s="52"/>
      <c r="Q425" s="53"/>
      <c r="R425" s="51"/>
      <c r="S425" s="51"/>
      <c r="T425" s="52"/>
    </row>
    <row r="426">
      <c r="M426" s="53"/>
      <c r="N426" s="51"/>
      <c r="O426" s="51"/>
      <c r="P426" s="52"/>
      <c r="Q426" s="53"/>
      <c r="R426" s="51"/>
      <c r="S426" s="51"/>
      <c r="T426" s="52"/>
    </row>
    <row r="427">
      <c r="M427" s="53"/>
      <c r="N427" s="51"/>
      <c r="O427" s="51"/>
      <c r="P427" s="52"/>
      <c r="Q427" s="53"/>
      <c r="R427" s="51"/>
      <c r="S427" s="51"/>
      <c r="T427" s="52"/>
    </row>
    <row r="428">
      <c r="M428" s="53"/>
      <c r="N428" s="51"/>
      <c r="O428" s="51"/>
      <c r="P428" s="52"/>
      <c r="Q428" s="53"/>
      <c r="R428" s="51"/>
      <c r="S428" s="51"/>
      <c r="T428" s="52"/>
    </row>
    <row r="429">
      <c r="M429" s="53"/>
      <c r="N429" s="51"/>
      <c r="O429" s="51"/>
      <c r="P429" s="52"/>
      <c r="Q429" s="53"/>
      <c r="R429" s="51"/>
      <c r="S429" s="51"/>
      <c r="T429" s="52"/>
    </row>
    <row r="430">
      <c r="M430" s="53"/>
      <c r="N430" s="51"/>
      <c r="O430" s="51"/>
      <c r="P430" s="52"/>
      <c r="Q430" s="53"/>
      <c r="R430" s="51"/>
      <c r="S430" s="51"/>
      <c r="T430" s="52"/>
    </row>
    <row r="431">
      <c r="M431" s="53"/>
      <c r="N431" s="51"/>
      <c r="O431" s="51"/>
      <c r="P431" s="52"/>
      <c r="Q431" s="53"/>
      <c r="R431" s="51"/>
      <c r="S431" s="51"/>
      <c r="T431" s="52"/>
    </row>
    <row r="432">
      <c r="M432" s="53"/>
      <c r="N432" s="51"/>
      <c r="O432" s="51"/>
      <c r="P432" s="52"/>
      <c r="Q432" s="53"/>
      <c r="R432" s="51"/>
      <c r="S432" s="51"/>
      <c r="T432" s="52"/>
    </row>
    <row r="433">
      <c r="M433" s="53"/>
      <c r="N433" s="51"/>
      <c r="O433" s="51"/>
      <c r="P433" s="52"/>
      <c r="Q433" s="53"/>
      <c r="R433" s="51"/>
      <c r="S433" s="51"/>
      <c r="T433" s="52"/>
    </row>
    <row r="434">
      <c r="A434" s="39"/>
      <c r="B434" s="9"/>
      <c r="C434" s="9"/>
      <c r="M434" s="53"/>
      <c r="N434" s="51"/>
      <c r="O434" s="51"/>
      <c r="P434" s="52"/>
      <c r="Q434" s="53"/>
      <c r="R434" s="51"/>
      <c r="S434" s="51"/>
      <c r="T434" s="52"/>
    </row>
    <row r="435">
      <c r="M435" s="53"/>
      <c r="N435" s="51"/>
      <c r="O435" s="51"/>
      <c r="P435" s="52"/>
      <c r="Q435" s="53"/>
      <c r="R435" s="51"/>
      <c r="S435" s="51"/>
      <c r="T435" s="52"/>
    </row>
    <row r="436">
      <c r="M436" s="53"/>
      <c r="N436" s="51"/>
      <c r="O436" s="51"/>
      <c r="P436" s="52"/>
      <c r="Q436" s="53"/>
      <c r="R436" s="51"/>
      <c r="S436" s="51"/>
      <c r="T436" s="52"/>
    </row>
    <row r="437">
      <c r="M437" s="53"/>
      <c r="N437" s="51"/>
      <c r="O437" s="51"/>
      <c r="P437" s="52"/>
      <c r="Q437" s="53"/>
      <c r="R437" s="51"/>
      <c r="S437" s="51"/>
      <c r="T437" s="52"/>
    </row>
    <row r="438">
      <c r="M438" s="53"/>
      <c r="N438" s="51"/>
      <c r="O438" s="51"/>
      <c r="P438" s="52"/>
      <c r="Q438" s="53"/>
      <c r="R438" s="51"/>
      <c r="S438" s="51"/>
      <c r="T438" s="52"/>
    </row>
    <row r="439">
      <c r="M439" s="53"/>
      <c r="N439" s="51"/>
      <c r="O439" s="51"/>
      <c r="P439" s="52"/>
      <c r="Q439" s="53"/>
      <c r="R439" s="51"/>
      <c r="S439" s="51"/>
      <c r="T439" s="52"/>
    </row>
    <row r="440">
      <c r="M440" s="53"/>
      <c r="N440" s="51"/>
      <c r="O440" s="51"/>
      <c r="P440" s="52"/>
      <c r="Q440" s="53"/>
      <c r="R440" s="51"/>
      <c r="S440" s="51"/>
      <c r="T440" s="52"/>
    </row>
    <row r="441">
      <c r="M441" s="53"/>
      <c r="N441" s="51"/>
      <c r="O441" s="51"/>
      <c r="P441" s="52"/>
      <c r="Q441" s="53"/>
      <c r="R441" s="51"/>
      <c r="S441" s="51"/>
      <c r="T441" s="52"/>
    </row>
    <row r="442">
      <c r="M442" s="53"/>
      <c r="N442" s="51"/>
      <c r="O442" s="51"/>
      <c r="P442" s="52"/>
      <c r="Q442" s="53"/>
      <c r="R442" s="51"/>
      <c r="S442" s="51"/>
      <c r="T442" s="52"/>
    </row>
    <row r="443">
      <c r="M443" s="53"/>
      <c r="N443" s="51"/>
      <c r="O443" s="51"/>
      <c r="P443" s="52"/>
      <c r="Q443" s="53"/>
      <c r="R443" s="51"/>
      <c r="S443" s="51"/>
      <c r="T443" s="52"/>
    </row>
    <row r="444">
      <c r="M444" s="53"/>
      <c r="N444" s="51"/>
      <c r="O444" s="51"/>
      <c r="P444" s="52"/>
      <c r="Q444" s="53"/>
      <c r="R444" s="51"/>
      <c r="S444" s="51"/>
      <c r="T444" s="52"/>
    </row>
    <row r="445">
      <c r="M445" s="53"/>
      <c r="N445" s="51"/>
      <c r="O445" s="51"/>
      <c r="P445" s="52"/>
      <c r="Q445" s="53"/>
      <c r="R445" s="51"/>
      <c r="S445" s="51"/>
      <c r="T445" s="52"/>
    </row>
    <row r="446">
      <c r="A446" s="39"/>
      <c r="B446" s="9"/>
      <c r="C446" s="9"/>
      <c r="M446" s="53"/>
      <c r="N446" s="51"/>
      <c r="O446" s="51"/>
      <c r="P446" s="52"/>
      <c r="Q446" s="53"/>
      <c r="R446" s="51"/>
      <c r="S446" s="51"/>
      <c r="T446" s="52"/>
    </row>
    <row r="447">
      <c r="M447" s="53"/>
      <c r="N447" s="51"/>
      <c r="O447" s="51"/>
      <c r="P447" s="52"/>
      <c r="Q447" s="53"/>
      <c r="R447" s="51"/>
      <c r="S447" s="51"/>
      <c r="T447" s="52"/>
    </row>
    <row r="448">
      <c r="M448" s="53"/>
      <c r="N448" s="51"/>
      <c r="O448" s="51"/>
      <c r="P448" s="52"/>
      <c r="Q448" s="53"/>
      <c r="R448" s="51"/>
      <c r="S448" s="51"/>
      <c r="T448" s="52"/>
    </row>
    <row r="449">
      <c r="M449" s="53"/>
      <c r="N449" s="51"/>
      <c r="O449" s="51"/>
      <c r="P449" s="52"/>
      <c r="Q449" s="53"/>
      <c r="R449" s="51"/>
      <c r="S449" s="51"/>
      <c r="T449" s="52"/>
    </row>
    <row r="450">
      <c r="M450" s="53"/>
      <c r="N450" s="51"/>
      <c r="O450" s="51"/>
      <c r="P450" s="52"/>
      <c r="Q450" s="53"/>
      <c r="R450" s="51"/>
      <c r="S450" s="51"/>
      <c r="T450" s="52"/>
    </row>
    <row r="451">
      <c r="M451" s="53"/>
      <c r="N451" s="51"/>
      <c r="O451" s="51"/>
      <c r="P451" s="52"/>
      <c r="Q451" s="53"/>
      <c r="R451" s="51"/>
      <c r="S451" s="51"/>
      <c r="T451" s="52"/>
    </row>
    <row r="452">
      <c r="M452" s="53"/>
      <c r="N452" s="51"/>
      <c r="O452" s="51"/>
      <c r="P452" s="52"/>
      <c r="Q452" s="53"/>
      <c r="R452" s="51"/>
      <c r="S452" s="51"/>
      <c r="T452" s="52"/>
    </row>
    <row r="453">
      <c r="M453" s="53"/>
      <c r="N453" s="51"/>
      <c r="O453" s="51"/>
      <c r="P453" s="52"/>
      <c r="Q453" s="53"/>
      <c r="R453" s="51"/>
      <c r="S453" s="51"/>
      <c r="T453" s="52"/>
    </row>
    <row r="454">
      <c r="M454" s="53"/>
      <c r="N454" s="51"/>
      <c r="O454" s="51"/>
      <c r="P454" s="52"/>
      <c r="Q454" s="53"/>
      <c r="R454" s="51"/>
      <c r="S454" s="51"/>
      <c r="T454" s="52"/>
    </row>
    <row r="455">
      <c r="M455" s="53"/>
      <c r="N455" s="51"/>
      <c r="O455" s="51"/>
      <c r="P455" s="52"/>
      <c r="Q455" s="53"/>
      <c r="R455" s="51"/>
      <c r="S455" s="51"/>
      <c r="T455" s="52"/>
    </row>
    <row r="456">
      <c r="M456" s="53"/>
      <c r="N456" s="51"/>
      <c r="O456" s="51"/>
      <c r="P456" s="52"/>
      <c r="Q456" s="53"/>
      <c r="R456" s="51"/>
      <c r="S456" s="51"/>
      <c r="T456" s="52"/>
    </row>
    <row r="457">
      <c r="M457" s="53"/>
      <c r="N457" s="51"/>
      <c r="O457" s="51"/>
      <c r="P457" s="52"/>
      <c r="Q457" s="53"/>
      <c r="R457" s="51"/>
      <c r="S457" s="51"/>
      <c r="T457" s="52"/>
    </row>
    <row r="458">
      <c r="A458" s="39"/>
      <c r="B458" s="9"/>
      <c r="C458" s="9"/>
      <c r="M458" s="53"/>
      <c r="N458" s="51"/>
      <c r="O458" s="51"/>
      <c r="P458" s="52"/>
      <c r="Q458" s="53"/>
      <c r="R458" s="51"/>
      <c r="S458" s="51"/>
      <c r="T458" s="52"/>
    </row>
    <row r="459">
      <c r="M459" s="53"/>
      <c r="N459" s="51"/>
      <c r="O459" s="51"/>
      <c r="P459" s="52"/>
      <c r="Q459" s="53"/>
      <c r="R459" s="51"/>
      <c r="S459" s="51"/>
      <c r="T459" s="52"/>
    </row>
    <row r="460">
      <c r="M460" s="53"/>
      <c r="N460" s="51"/>
      <c r="O460" s="51"/>
      <c r="P460" s="52"/>
      <c r="Q460" s="53"/>
      <c r="R460" s="51"/>
      <c r="S460" s="51"/>
      <c r="T460" s="52"/>
    </row>
    <row r="461">
      <c r="M461" s="53"/>
      <c r="N461" s="51"/>
      <c r="O461" s="51"/>
      <c r="P461" s="52"/>
      <c r="Q461" s="53"/>
      <c r="R461" s="51"/>
      <c r="S461" s="51"/>
      <c r="T461" s="52"/>
    </row>
    <row r="462">
      <c r="M462" s="53"/>
      <c r="N462" s="51"/>
      <c r="O462" s="51"/>
      <c r="P462" s="52"/>
      <c r="Q462" s="53"/>
      <c r="R462" s="51"/>
      <c r="S462" s="51"/>
      <c r="T462" s="52"/>
    </row>
    <row r="463">
      <c r="M463" s="53"/>
      <c r="N463" s="51"/>
      <c r="O463" s="51"/>
      <c r="P463" s="52"/>
      <c r="Q463" s="53"/>
      <c r="R463" s="51"/>
      <c r="S463" s="51"/>
      <c r="T463" s="52"/>
    </row>
    <row r="464">
      <c r="M464" s="53"/>
      <c r="N464" s="51"/>
      <c r="O464" s="51"/>
      <c r="P464" s="52"/>
      <c r="Q464" s="53"/>
      <c r="R464" s="51"/>
      <c r="S464" s="51"/>
      <c r="T464" s="52"/>
    </row>
    <row r="465">
      <c r="M465" s="53"/>
      <c r="N465" s="51"/>
      <c r="O465" s="51"/>
      <c r="P465" s="52"/>
      <c r="Q465" s="53"/>
      <c r="R465" s="51"/>
      <c r="S465" s="51"/>
      <c r="T465" s="52"/>
    </row>
    <row r="466">
      <c r="M466" s="53"/>
      <c r="N466" s="51"/>
      <c r="O466" s="51"/>
      <c r="P466" s="52"/>
      <c r="Q466" s="53"/>
      <c r="R466" s="51"/>
      <c r="S466" s="51"/>
      <c r="T466" s="52"/>
    </row>
    <row r="467">
      <c r="M467" s="53"/>
      <c r="N467" s="51"/>
      <c r="O467" s="51"/>
      <c r="P467" s="52"/>
      <c r="Q467" s="53"/>
      <c r="R467" s="51"/>
      <c r="S467" s="51"/>
      <c r="T467" s="52"/>
    </row>
    <row r="468">
      <c r="M468" s="53"/>
      <c r="N468" s="51"/>
      <c r="O468" s="51"/>
      <c r="P468" s="52"/>
      <c r="Q468" s="53"/>
      <c r="R468" s="51"/>
      <c r="S468" s="51"/>
      <c r="T468" s="52"/>
    </row>
    <row r="469">
      <c r="M469" s="53"/>
      <c r="N469" s="51"/>
      <c r="O469" s="51"/>
      <c r="P469" s="52"/>
      <c r="Q469" s="53"/>
      <c r="R469" s="51"/>
      <c r="S469" s="51"/>
      <c r="T469" s="52"/>
    </row>
    <row r="470">
      <c r="A470" s="39"/>
      <c r="B470" s="9"/>
      <c r="C470" s="9"/>
      <c r="M470" s="53"/>
      <c r="N470" s="51"/>
      <c r="O470" s="51"/>
      <c r="P470" s="52"/>
      <c r="Q470" s="53"/>
      <c r="R470" s="51"/>
      <c r="S470" s="51"/>
      <c r="T470" s="52"/>
    </row>
    <row r="471">
      <c r="M471" s="53"/>
      <c r="N471" s="51"/>
      <c r="O471" s="51"/>
      <c r="P471" s="52"/>
      <c r="Q471" s="53"/>
      <c r="R471" s="51"/>
      <c r="S471" s="51"/>
      <c r="T471" s="52"/>
    </row>
    <row r="472">
      <c r="M472" s="53"/>
      <c r="N472" s="51"/>
      <c r="O472" s="51"/>
      <c r="P472" s="52"/>
      <c r="Q472" s="53"/>
      <c r="R472" s="51"/>
      <c r="S472" s="51"/>
      <c r="T472" s="52"/>
    </row>
    <row r="473">
      <c r="M473" s="53"/>
      <c r="N473" s="51"/>
      <c r="O473" s="51"/>
      <c r="P473" s="52"/>
      <c r="Q473" s="53"/>
      <c r="R473" s="51"/>
      <c r="S473" s="51"/>
      <c r="T473" s="52"/>
    </row>
    <row r="474">
      <c r="M474" s="53"/>
      <c r="N474" s="51"/>
      <c r="O474" s="51"/>
      <c r="P474" s="52"/>
      <c r="Q474" s="53"/>
      <c r="R474" s="51"/>
      <c r="S474" s="51"/>
      <c r="T474" s="52"/>
    </row>
    <row r="475">
      <c r="M475" s="53"/>
      <c r="N475" s="51"/>
      <c r="O475" s="51"/>
      <c r="P475" s="52"/>
      <c r="Q475" s="53"/>
      <c r="R475" s="51"/>
      <c r="S475" s="51"/>
      <c r="T475" s="52"/>
    </row>
    <row r="476">
      <c r="M476" s="53"/>
      <c r="N476" s="51"/>
      <c r="O476" s="51"/>
      <c r="P476" s="52"/>
      <c r="Q476" s="53"/>
      <c r="R476" s="51"/>
      <c r="S476" s="51"/>
      <c r="T476" s="52"/>
    </row>
    <row r="477">
      <c r="M477" s="53"/>
      <c r="N477" s="51"/>
      <c r="O477" s="51"/>
      <c r="P477" s="52"/>
      <c r="Q477" s="53"/>
      <c r="R477" s="51"/>
      <c r="S477" s="51"/>
      <c r="T477" s="52"/>
    </row>
    <row r="478">
      <c r="M478" s="53"/>
      <c r="N478" s="51"/>
      <c r="O478" s="51"/>
      <c r="P478" s="52"/>
      <c r="Q478" s="53"/>
      <c r="R478" s="51"/>
      <c r="S478" s="51"/>
      <c r="T478" s="52"/>
    </row>
    <row r="479">
      <c r="M479" s="53"/>
      <c r="N479" s="51"/>
      <c r="O479" s="51"/>
      <c r="P479" s="52"/>
      <c r="Q479" s="53"/>
      <c r="R479" s="51"/>
      <c r="S479" s="51"/>
      <c r="T479" s="52"/>
    </row>
    <row r="480">
      <c r="M480" s="53"/>
      <c r="N480" s="51"/>
      <c r="O480" s="51"/>
      <c r="P480" s="52"/>
      <c r="Q480" s="53"/>
      <c r="R480" s="51"/>
      <c r="S480" s="51"/>
      <c r="T480" s="52"/>
    </row>
    <row r="481">
      <c r="M481" s="53"/>
      <c r="N481" s="51"/>
      <c r="O481" s="51"/>
      <c r="P481" s="52"/>
      <c r="Q481" s="53"/>
      <c r="R481" s="51"/>
      <c r="S481" s="51"/>
      <c r="T481" s="52"/>
    </row>
    <row r="482">
      <c r="A482" s="39"/>
      <c r="B482" s="9"/>
      <c r="C482" s="9"/>
      <c r="M482" s="53"/>
      <c r="N482" s="51"/>
      <c r="O482" s="51"/>
      <c r="P482" s="52"/>
      <c r="Q482" s="53"/>
      <c r="R482" s="51"/>
      <c r="S482" s="51"/>
      <c r="T482" s="52"/>
    </row>
    <row r="483">
      <c r="M483" s="53"/>
      <c r="N483" s="51"/>
      <c r="O483" s="51"/>
      <c r="P483" s="52"/>
      <c r="Q483" s="93"/>
      <c r="T483" s="94"/>
    </row>
    <row r="484">
      <c r="M484" s="53"/>
      <c r="N484" s="51"/>
      <c r="O484" s="51"/>
      <c r="P484" s="52"/>
      <c r="Q484" s="93"/>
      <c r="T484" s="94"/>
    </row>
    <row r="485">
      <c r="M485" s="53"/>
      <c r="N485" s="51"/>
      <c r="O485" s="51"/>
      <c r="P485" s="52"/>
      <c r="Q485" s="93"/>
      <c r="T485" s="94"/>
    </row>
    <row r="486">
      <c r="M486" s="53"/>
      <c r="N486" s="51"/>
      <c r="O486" s="51"/>
      <c r="P486" s="52"/>
      <c r="Q486" s="93"/>
      <c r="T486" s="94"/>
    </row>
    <row r="487">
      <c r="M487" s="53"/>
      <c r="N487" s="51"/>
      <c r="O487" s="51"/>
      <c r="P487" s="52"/>
      <c r="Q487" s="93"/>
      <c r="T487" s="94"/>
    </row>
    <row r="488">
      <c r="M488" s="53"/>
      <c r="N488" s="51"/>
      <c r="O488" s="51"/>
      <c r="P488" s="52"/>
      <c r="Q488" s="93"/>
      <c r="T488" s="94"/>
    </row>
    <row r="489">
      <c r="M489" s="53"/>
      <c r="N489" s="51"/>
      <c r="O489" s="51"/>
      <c r="P489" s="52"/>
      <c r="Q489" s="93"/>
      <c r="T489" s="94"/>
    </row>
    <row r="490">
      <c r="M490" s="53"/>
      <c r="N490" s="51"/>
      <c r="O490" s="51"/>
      <c r="P490" s="52"/>
      <c r="Q490" s="93"/>
      <c r="T490" s="94"/>
    </row>
    <row r="491">
      <c r="M491" s="53"/>
      <c r="N491" s="51"/>
      <c r="O491" s="51"/>
      <c r="P491" s="52"/>
      <c r="Q491" s="93"/>
      <c r="T491" s="94"/>
    </row>
    <row r="492">
      <c r="M492" s="53"/>
      <c r="N492" s="51"/>
      <c r="O492" s="51"/>
      <c r="P492" s="52"/>
      <c r="Q492" s="93"/>
      <c r="T492" s="94"/>
    </row>
    <row r="493">
      <c r="M493" s="53"/>
      <c r="N493" s="51"/>
      <c r="O493" s="51"/>
      <c r="P493" s="52"/>
      <c r="Q493" s="93"/>
      <c r="T493" s="94"/>
    </row>
    <row r="494">
      <c r="A494" s="39"/>
      <c r="B494" s="9"/>
      <c r="C494" s="9"/>
      <c r="M494" s="53"/>
      <c r="N494" s="51"/>
      <c r="O494" s="51"/>
      <c r="P494" s="52"/>
      <c r="Q494" s="93"/>
      <c r="T494" s="94"/>
    </row>
    <row r="495">
      <c r="M495" s="53"/>
      <c r="N495" s="51"/>
      <c r="O495" s="51"/>
      <c r="P495" s="52"/>
      <c r="Q495" s="93"/>
      <c r="T495" s="94"/>
    </row>
    <row r="496">
      <c r="M496" s="53"/>
      <c r="N496" s="51"/>
      <c r="O496" s="51"/>
      <c r="P496" s="52"/>
      <c r="Q496" s="93"/>
      <c r="T496" s="94"/>
    </row>
    <row r="497">
      <c r="M497" s="53"/>
      <c r="N497" s="51"/>
      <c r="O497" s="51"/>
      <c r="P497" s="52"/>
      <c r="Q497" s="93"/>
      <c r="T497" s="94"/>
    </row>
    <row r="498">
      <c r="M498" s="53"/>
      <c r="N498" s="51"/>
      <c r="O498" s="51"/>
      <c r="P498" s="52"/>
      <c r="Q498" s="93"/>
      <c r="T498" s="94"/>
    </row>
    <row r="499">
      <c r="M499" s="53"/>
      <c r="N499" s="51"/>
      <c r="O499" s="51"/>
      <c r="P499" s="52"/>
      <c r="Q499" s="93"/>
      <c r="T499" s="94"/>
    </row>
    <row r="500">
      <c r="M500" s="53"/>
      <c r="N500" s="51"/>
      <c r="O500" s="51"/>
      <c r="P500" s="52"/>
      <c r="Q500" s="93"/>
      <c r="T500" s="94"/>
    </row>
    <row r="501">
      <c r="M501" s="53"/>
      <c r="N501" s="51"/>
      <c r="O501" s="51"/>
      <c r="P501" s="52"/>
      <c r="Q501" s="93"/>
      <c r="T501" s="94"/>
    </row>
    <row r="502">
      <c r="M502" s="53"/>
      <c r="N502" s="51"/>
      <c r="O502" s="51"/>
      <c r="P502" s="52"/>
      <c r="Q502" s="93"/>
      <c r="T502" s="94"/>
    </row>
    <row r="503">
      <c r="M503" s="53"/>
      <c r="N503" s="51"/>
      <c r="O503" s="51"/>
      <c r="P503" s="52"/>
      <c r="Q503" s="93"/>
      <c r="T503" s="94"/>
    </row>
    <row r="504">
      <c r="M504" s="53"/>
      <c r="N504" s="51"/>
      <c r="O504" s="51"/>
      <c r="P504" s="52"/>
      <c r="Q504" s="93"/>
      <c r="T504" s="94"/>
    </row>
    <row r="505">
      <c r="M505" s="53"/>
      <c r="N505" s="51"/>
      <c r="O505" s="51"/>
      <c r="P505" s="52"/>
      <c r="Q505" s="93"/>
      <c r="T505" s="94"/>
    </row>
    <row r="506">
      <c r="A506" s="39"/>
      <c r="B506" s="9"/>
      <c r="C506" s="9"/>
      <c r="M506" s="53"/>
      <c r="N506" s="51"/>
      <c r="O506" s="51"/>
      <c r="P506" s="52"/>
      <c r="Q506" s="93"/>
      <c r="T506" s="94"/>
    </row>
    <row r="507">
      <c r="M507" s="53"/>
      <c r="N507" s="51"/>
      <c r="O507" s="51"/>
      <c r="P507" s="52"/>
      <c r="Q507" s="93"/>
      <c r="T507" s="94"/>
    </row>
    <row r="508">
      <c r="M508" s="53"/>
      <c r="N508" s="51"/>
      <c r="O508" s="51"/>
      <c r="P508" s="52"/>
      <c r="Q508" s="93"/>
      <c r="T508" s="94"/>
    </row>
    <row r="509">
      <c r="M509" s="53"/>
      <c r="N509" s="51"/>
      <c r="O509" s="51"/>
      <c r="P509" s="52"/>
      <c r="Q509" s="93"/>
      <c r="T509" s="94"/>
    </row>
    <row r="510">
      <c r="M510" s="53"/>
      <c r="N510" s="51"/>
      <c r="O510" s="51"/>
      <c r="P510" s="52"/>
      <c r="Q510" s="93"/>
      <c r="T510" s="94"/>
    </row>
    <row r="511">
      <c r="M511" s="53"/>
      <c r="N511" s="51"/>
      <c r="O511" s="51"/>
      <c r="P511" s="52"/>
      <c r="Q511" s="93"/>
      <c r="T511" s="94"/>
    </row>
    <row r="512">
      <c r="M512" s="53"/>
      <c r="N512" s="51"/>
      <c r="O512" s="51"/>
      <c r="P512" s="52"/>
      <c r="Q512" s="93"/>
      <c r="T512" s="94"/>
    </row>
    <row r="513">
      <c r="M513" s="53"/>
      <c r="N513" s="51"/>
      <c r="O513" s="51"/>
      <c r="P513" s="52"/>
      <c r="Q513" s="93"/>
      <c r="T513" s="94"/>
    </row>
    <row r="514">
      <c r="M514" s="53"/>
      <c r="N514" s="51"/>
      <c r="O514" s="51"/>
      <c r="P514" s="52"/>
      <c r="Q514" s="93"/>
      <c r="T514" s="94"/>
    </row>
    <row r="515">
      <c r="M515" s="53"/>
      <c r="N515" s="51"/>
      <c r="O515" s="51"/>
      <c r="P515" s="52"/>
      <c r="Q515" s="93"/>
      <c r="T515" s="94"/>
    </row>
    <row r="516">
      <c r="M516" s="53"/>
      <c r="N516" s="51"/>
      <c r="O516" s="51"/>
      <c r="P516" s="52"/>
      <c r="Q516" s="93"/>
      <c r="T516" s="94"/>
    </row>
    <row r="517">
      <c r="M517" s="53"/>
      <c r="N517" s="51"/>
      <c r="O517" s="51"/>
      <c r="P517" s="52"/>
      <c r="Q517" s="93"/>
      <c r="T517" s="94"/>
    </row>
    <row r="518">
      <c r="A518" s="39"/>
      <c r="B518" s="9"/>
      <c r="C518" s="9"/>
      <c r="M518" s="53"/>
      <c r="N518" s="51"/>
      <c r="O518" s="51"/>
      <c r="P518" s="52"/>
      <c r="Q518" s="93"/>
      <c r="T518" s="94"/>
    </row>
    <row r="519">
      <c r="M519" s="53"/>
      <c r="N519" s="51"/>
      <c r="O519" s="51"/>
      <c r="P519" s="52"/>
      <c r="Q519" s="93"/>
      <c r="T519" s="94"/>
    </row>
    <row r="520">
      <c r="M520" s="53"/>
      <c r="N520" s="51"/>
      <c r="O520" s="51"/>
      <c r="P520" s="52"/>
      <c r="Q520" s="93"/>
      <c r="T520" s="94"/>
    </row>
    <row r="521">
      <c r="M521" s="53"/>
      <c r="N521" s="51"/>
      <c r="O521" s="51"/>
      <c r="P521" s="52"/>
      <c r="Q521" s="93"/>
      <c r="T521" s="94"/>
    </row>
    <row r="522">
      <c r="M522" s="53"/>
      <c r="N522" s="51"/>
      <c r="O522" s="51"/>
      <c r="P522" s="52"/>
      <c r="Q522" s="93"/>
      <c r="T522" s="94"/>
    </row>
    <row r="523">
      <c r="M523" s="53"/>
      <c r="N523" s="51"/>
      <c r="O523" s="51"/>
      <c r="P523" s="52"/>
      <c r="Q523" s="93"/>
      <c r="T523" s="94"/>
    </row>
    <row r="524">
      <c r="M524" s="53"/>
      <c r="N524" s="51"/>
      <c r="O524" s="51"/>
      <c r="P524" s="52"/>
      <c r="Q524" s="93"/>
      <c r="T524" s="94"/>
    </row>
    <row r="525">
      <c r="M525" s="53"/>
      <c r="N525" s="51"/>
      <c r="O525" s="51"/>
      <c r="P525" s="52"/>
      <c r="Q525" s="93"/>
      <c r="T525" s="94"/>
    </row>
    <row r="526">
      <c r="M526" s="53"/>
      <c r="N526" s="51"/>
      <c r="O526" s="51"/>
      <c r="P526" s="52"/>
      <c r="Q526" s="93"/>
      <c r="T526" s="94"/>
    </row>
    <row r="527">
      <c r="M527" s="53"/>
      <c r="N527" s="51"/>
      <c r="O527" s="51"/>
      <c r="P527" s="52"/>
      <c r="Q527" s="93"/>
      <c r="T527" s="94"/>
    </row>
    <row r="528">
      <c r="M528" s="53"/>
      <c r="N528" s="51"/>
      <c r="O528" s="51"/>
      <c r="P528" s="52"/>
      <c r="Q528" s="93"/>
      <c r="T528" s="94"/>
    </row>
    <row r="529">
      <c r="M529" s="53"/>
      <c r="N529" s="51"/>
      <c r="O529" s="51"/>
      <c r="P529" s="52"/>
      <c r="Q529" s="93"/>
      <c r="T529" s="94"/>
    </row>
    <row r="530">
      <c r="A530" s="39"/>
      <c r="B530" s="9"/>
      <c r="C530" s="9"/>
      <c r="M530" s="53"/>
      <c r="N530" s="51"/>
      <c r="O530" s="51"/>
      <c r="P530" s="52"/>
      <c r="Q530" s="93"/>
      <c r="T530" s="94"/>
    </row>
    <row r="531">
      <c r="M531" s="53"/>
      <c r="N531" s="51"/>
      <c r="O531" s="51"/>
      <c r="P531" s="52"/>
      <c r="Q531" s="93"/>
      <c r="T531" s="94"/>
    </row>
    <row r="532">
      <c r="M532" s="53"/>
      <c r="N532" s="51"/>
      <c r="O532" s="51"/>
      <c r="P532" s="52"/>
      <c r="Q532" s="93"/>
      <c r="T532" s="94"/>
    </row>
    <row r="533">
      <c r="M533" s="53"/>
      <c r="N533" s="51"/>
      <c r="O533" s="51"/>
      <c r="P533" s="52"/>
      <c r="Q533" s="93"/>
      <c r="T533" s="94"/>
    </row>
    <row r="534">
      <c r="M534" s="53"/>
      <c r="N534" s="51"/>
      <c r="O534" s="51"/>
      <c r="P534" s="52"/>
      <c r="Q534" s="93"/>
      <c r="T534" s="94"/>
    </row>
    <row r="535">
      <c r="M535" s="53"/>
      <c r="N535" s="51"/>
      <c r="O535" s="51"/>
      <c r="P535" s="52"/>
      <c r="Q535" s="93"/>
      <c r="T535" s="94"/>
    </row>
    <row r="536">
      <c r="M536" s="53"/>
      <c r="N536" s="51"/>
      <c r="O536" s="51"/>
      <c r="P536" s="52"/>
      <c r="Q536" s="93"/>
      <c r="T536" s="94"/>
    </row>
    <row r="537">
      <c r="M537" s="53"/>
      <c r="N537" s="51"/>
      <c r="O537" s="51"/>
      <c r="P537" s="52"/>
      <c r="Q537" s="93"/>
      <c r="T537" s="94"/>
    </row>
    <row r="538">
      <c r="M538" s="53"/>
      <c r="N538" s="51"/>
      <c r="O538" s="51"/>
      <c r="P538" s="52"/>
      <c r="Q538" s="93"/>
      <c r="T538" s="94"/>
    </row>
    <row r="539">
      <c r="M539" s="53"/>
      <c r="N539" s="51"/>
      <c r="O539" s="51"/>
      <c r="P539" s="52"/>
      <c r="Q539" s="93"/>
      <c r="T539" s="94"/>
    </row>
    <row r="540">
      <c r="M540" s="53"/>
      <c r="N540" s="51"/>
      <c r="O540" s="51"/>
      <c r="P540" s="52"/>
      <c r="Q540" s="93"/>
      <c r="T540" s="94"/>
    </row>
    <row r="541">
      <c r="M541" s="53"/>
      <c r="N541" s="51"/>
      <c r="O541" s="51"/>
      <c r="P541" s="52"/>
      <c r="Q541" s="93"/>
      <c r="T541" s="94"/>
    </row>
    <row r="542">
      <c r="A542" s="39"/>
      <c r="B542" s="9"/>
      <c r="C542" s="9"/>
      <c r="M542" s="53"/>
      <c r="N542" s="51"/>
      <c r="O542" s="51"/>
      <c r="P542" s="52"/>
      <c r="Q542" s="93"/>
      <c r="T542" s="94"/>
    </row>
    <row r="543">
      <c r="M543" s="53"/>
      <c r="N543" s="51"/>
      <c r="O543" s="51"/>
      <c r="P543" s="52"/>
      <c r="Q543" s="93"/>
      <c r="T543" s="94"/>
    </row>
    <row r="544">
      <c r="M544" s="53"/>
      <c r="N544" s="51"/>
      <c r="O544" s="51"/>
      <c r="P544" s="52"/>
      <c r="Q544" s="93"/>
      <c r="T544" s="94"/>
    </row>
    <row r="545">
      <c r="M545" s="53"/>
      <c r="N545" s="51"/>
      <c r="O545" s="51"/>
      <c r="P545" s="52"/>
      <c r="Q545" s="93"/>
      <c r="T545" s="94"/>
    </row>
    <row r="546">
      <c r="M546" s="53"/>
      <c r="N546" s="51"/>
      <c r="O546" s="51"/>
      <c r="P546" s="52"/>
      <c r="Q546" s="93"/>
      <c r="T546" s="94"/>
    </row>
    <row r="547">
      <c r="M547" s="53"/>
      <c r="N547" s="51"/>
      <c r="O547" s="51"/>
      <c r="P547" s="52"/>
      <c r="Q547" s="93"/>
      <c r="T547" s="94"/>
    </row>
    <row r="548">
      <c r="M548" s="53"/>
      <c r="N548" s="51"/>
      <c r="O548" s="51"/>
      <c r="P548" s="52"/>
      <c r="Q548" s="93"/>
      <c r="T548" s="94"/>
    </row>
    <row r="549">
      <c r="M549" s="53"/>
      <c r="N549" s="51"/>
      <c r="O549" s="51"/>
      <c r="P549" s="52"/>
      <c r="Q549" s="93"/>
      <c r="T549" s="94"/>
    </row>
    <row r="550">
      <c r="M550" s="53"/>
      <c r="N550" s="51"/>
      <c r="O550" s="51"/>
      <c r="P550" s="52"/>
      <c r="Q550" s="93"/>
      <c r="T550" s="94"/>
    </row>
    <row r="551">
      <c r="M551" s="53"/>
      <c r="N551" s="51"/>
      <c r="O551" s="51"/>
      <c r="P551" s="52"/>
      <c r="Q551" s="93"/>
      <c r="T551" s="94"/>
    </row>
    <row r="552">
      <c r="M552" s="53"/>
      <c r="N552" s="51"/>
      <c r="O552" s="51"/>
      <c r="P552" s="52"/>
      <c r="Q552" s="93"/>
      <c r="T552" s="94"/>
    </row>
    <row r="553">
      <c r="M553" s="53"/>
      <c r="N553" s="51"/>
      <c r="O553" s="51"/>
      <c r="P553" s="52"/>
      <c r="Q553" s="93"/>
      <c r="T553" s="94"/>
    </row>
    <row r="554">
      <c r="A554" s="39"/>
      <c r="B554" s="9"/>
      <c r="C554" s="9"/>
      <c r="M554" s="53"/>
      <c r="N554" s="51"/>
      <c r="O554" s="51"/>
      <c r="P554" s="52"/>
      <c r="Q554" s="93"/>
      <c r="T554" s="94"/>
    </row>
    <row r="555">
      <c r="M555" s="53"/>
      <c r="N555" s="51"/>
      <c r="O555" s="51"/>
      <c r="P555" s="52"/>
      <c r="Q555" s="93"/>
      <c r="T555" s="94"/>
    </row>
    <row r="556">
      <c r="M556" s="53"/>
      <c r="N556" s="51"/>
      <c r="O556" s="51"/>
      <c r="P556" s="52"/>
      <c r="Q556" s="93"/>
      <c r="T556" s="94"/>
    </row>
    <row r="557">
      <c r="M557" s="53"/>
      <c r="N557" s="51"/>
      <c r="O557" s="51"/>
      <c r="P557" s="52"/>
      <c r="Q557" s="93"/>
      <c r="T557" s="94"/>
    </row>
    <row r="558">
      <c r="M558" s="53"/>
      <c r="N558" s="51"/>
      <c r="O558" s="51"/>
      <c r="P558" s="52"/>
      <c r="Q558" s="93"/>
      <c r="T558" s="94"/>
    </row>
    <row r="559">
      <c r="M559" s="53"/>
      <c r="N559" s="51"/>
      <c r="O559" s="51"/>
      <c r="P559" s="52"/>
      <c r="Q559" s="93"/>
      <c r="T559" s="94"/>
    </row>
    <row r="560">
      <c r="M560" s="53"/>
      <c r="N560" s="51"/>
      <c r="O560" s="51"/>
      <c r="P560" s="52"/>
      <c r="Q560" s="93"/>
      <c r="T560" s="94"/>
    </row>
    <row r="561">
      <c r="M561" s="53"/>
      <c r="N561" s="51"/>
      <c r="O561" s="51"/>
      <c r="P561" s="52"/>
      <c r="Q561" s="93"/>
      <c r="T561" s="94"/>
    </row>
    <row r="562">
      <c r="M562" s="53"/>
      <c r="N562" s="51"/>
      <c r="O562" s="51"/>
      <c r="P562" s="52"/>
      <c r="Q562" s="93"/>
      <c r="T562" s="94"/>
    </row>
    <row r="563">
      <c r="M563" s="53"/>
      <c r="N563" s="51"/>
      <c r="O563" s="51"/>
      <c r="P563" s="52"/>
      <c r="Q563" s="93"/>
      <c r="T563" s="94"/>
    </row>
    <row r="564">
      <c r="M564" s="53"/>
      <c r="N564" s="51"/>
      <c r="O564" s="51"/>
      <c r="P564" s="52"/>
      <c r="Q564" s="93"/>
      <c r="T564" s="94"/>
    </row>
    <row r="565">
      <c r="M565" s="53"/>
      <c r="N565" s="51"/>
      <c r="O565" s="51"/>
      <c r="P565" s="52"/>
      <c r="Q565" s="93"/>
      <c r="T565" s="94"/>
    </row>
    <row r="566">
      <c r="A566" s="39"/>
      <c r="B566" s="9"/>
      <c r="C566" s="9"/>
      <c r="M566" s="53"/>
      <c r="N566" s="51"/>
      <c r="O566" s="51"/>
      <c r="P566" s="52"/>
      <c r="Q566" s="93"/>
      <c r="T566" s="94"/>
    </row>
    <row r="567">
      <c r="M567" s="53"/>
      <c r="N567" s="51"/>
      <c r="O567" s="51"/>
      <c r="P567" s="52"/>
      <c r="Q567" s="93"/>
      <c r="T567" s="94"/>
    </row>
    <row r="568">
      <c r="M568" s="53"/>
      <c r="N568" s="51"/>
      <c r="O568" s="51"/>
      <c r="P568" s="52"/>
      <c r="Q568" s="93"/>
      <c r="T568" s="94"/>
    </row>
    <row r="569">
      <c r="M569" s="53"/>
      <c r="N569" s="51"/>
      <c r="O569" s="51"/>
      <c r="P569" s="52"/>
      <c r="Q569" s="93"/>
      <c r="T569" s="94"/>
    </row>
    <row r="570">
      <c r="M570" s="53"/>
      <c r="N570" s="51"/>
      <c r="O570" s="51"/>
      <c r="P570" s="52"/>
      <c r="Q570" s="93"/>
      <c r="T570" s="94"/>
    </row>
    <row r="571">
      <c r="M571" s="53"/>
      <c r="N571" s="51"/>
      <c r="O571" s="51"/>
      <c r="P571" s="52"/>
      <c r="Q571" s="93"/>
      <c r="T571" s="94"/>
    </row>
    <row r="572">
      <c r="M572" s="53"/>
      <c r="N572" s="51"/>
      <c r="O572" s="51"/>
      <c r="P572" s="52"/>
      <c r="Q572" s="93"/>
      <c r="T572" s="94"/>
    </row>
    <row r="573">
      <c r="M573" s="53"/>
      <c r="N573" s="51"/>
      <c r="O573" s="51"/>
      <c r="P573" s="52"/>
      <c r="Q573" s="93"/>
      <c r="T573" s="94"/>
    </row>
    <row r="574">
      <c r="M574" s="53"/>
      <c r="N574" s="51"/>
      <c r="O574" s="51"/>
      <c r="P574" s="52"/>
      <c r="Q574" s="93"/>
      <c r="T574" s="94"/>
    </row>
    <row r="575">
      <c r="M575" s="53"/>
      <c r="N575" s="51"/>
      <c r="O575" s="51"/>
      <c r="P575" s="52"/>
      <c r="Q575" s="93"/>
      <c r="T575" s="94"/>
    </row>
    <row r="576">
      <c r="M576" s="53"/>
      <c r="N576" s="51"/>
      <c r="O576" s="51"/>
      <c r="P576" s="52"/>
      <c r="Q576" s="93"/>
      <c r="T576" s="94"/>
    </row>
    <row r="577">
      <c r="M577" s="53"/>
      <c r="N577" s="51"/>
      <c r="O577" s="51"/>
      <c r="P577" s="52"/>
      <c r="Q577" s="93"/>
      <c r="T577" s="94"/>
    </row>
    <row r="578">
      <c r="A578" s="39"/>
      <c r="B578" s="9"/>
      <c r="C578" s="9"/>
      <c r="M578" s="53"/>
      <c r="N578" s="51"/>
      <c r="O578" s="51"/>
      <c r="P578" s="52"/>
      <c r="Q578" s="93"/>
      <c r="T578" s="94"/>
    </row>
    <row r="579">
      <c r="M579" s="53"/>
      <c r="N579" s="51"/>
      <c r="O579" s="51"/>
      <c r="P579" s="52"/>
      <c r="Q579" s="93"/>
      <c r="T579" s="94"/>
    </row>
    <row r="580">
      <c r="M580" s="53"/>
      <c r="N580" s="51"/>
      <c r="O580" s="51"/>
      <c r="P580" s="52"/>
      <c r="Q580" s="93"/>
      <c r="T580" s="94"/>
    </row>
    <row r="581">
      <c r="M581" s="53"/>
      <c r="N581" s="51"/>
      <c r="O581" s="51"/>
      <c r="P581" s="52"/>
      <c r="Q581" s="93"/>
      <c r="T581" s="94"/>
    </row>
    <row r="582">
      <c r="M582" s="53"/>
      <c r="N582" s="51"/>
      <c r="O582" s="51"/>
      <c r="P582" s="52"/>
      <c r="Q582" s="93"/>
      <c r="T582" s="94"/>
    </row>
    <row r="583">
      <c r="M583" s="53"/>
      <c r="N583" s="51"/>
      <c r="O583" s="51"/>
      <c r="P583" s="52"/>
      <c r="Q583" s="93"/>
      <c r="T583" s="94"/>
    </row>
    <row r="584">
      <c r="M584" s="53"/>
      <c r="N584" s="51"/>
      <c r="O584" s="51"/>
      <c r="P584" s="52"/>
      <c r="Q584" s="93"/>
      <c r="T584" s="94"/>
    </row>
    <row r="585">
      <c r="M585" s="53"/>
      <c r="N585" s="51"/>
      <c r="O585" s="51"/>
      <c r="P585" s="52"/>
      <c r="Q585" s="93"/>
      <c r="T585" s="94"/>
    </row>
    <row r="586">
      <c r="M586" s="53"/>
      <c r="N586" s="51"/>
      <c r="O586" s="51"/>
      <c r="P586" s="52"/>
      <c r="Q586" s="93"/>
      <c r="T586" s="94"/>
    </row>
    <row r="587">
      <c r="M587" s="53"/>
      <c r="N587" s="51"/>
      <c r="O587" s="51"/>
      <c r="P587" s="52"/>
      <c r="Q587" s="93"/>
      <c r="T587" s="94"/>
    </row>
    <row r="588">
      <c r="M588" s="53"/>
      <c r="N588" s="51"/>
      <c r="O588" s="51"/>
      <c r="P588" s="52"/>
      <c r="Q588" s="93"/>
      <c r="T588" s="94"/>
    </row>
    <row r="589">
      <c r="M589" s="53"/>
      <c r="N589" s="51"/>
      <c r="O589" s="51"/>
      <c r="P589" s="52"/>
      <c r="Q589" s="93"/>
      <c r="T589" s="94"/>
    </row>
    <row r="590">
      <c r="A590" s="39"/>
      <c r="B590" s="9"/>
      <c r="C590" s="9"/>
      <c r="M590" s="53"/>
      <c r="N590" s="51"/>
      <c r="O590" s="51"/>
      <c r="P590" s="52"/>
      <c r="Q590" s="93"/>
      <c r="T590" s="94"/>
    </row>
    <row r="591">
      <c r="M591" s="53"/>
      <c r="N591" s="51"/>
      <c r="O591" s="51"/>
      <c r="P591" s="52"/>
      <c r="Q591" s="93"/>
      <c r="T591" s="94"/>
    </row>
    <row r="592">
      <c r="M592" s="53"/>
      <c r="N592" s="51"/>
      <c r="O592" s="51"/>
      <c r="P592" s="52"/>
      <c r="Q592" s="93"/>
      <c r="T592" s="94"/>
    </row>
    <row r="593">
      <c r="M593" s="53"/>
      <c r="N593" s="51"/>
      <c r="O593" s="51"/>
      <c r="P593" s="52"/>
      <c r="Q593" s="93"/>
      <c r="T593" s="94"/>
    </row>
    <row r="594">
      <c r="M594" s="53"/>
      <c r="N594" s="51"/>
      <c r="O594" s="51"/>
      <c r="P594" s="52"/>
      <c r="Q594" s="93"/>
      <c r="T594" s="94"/>
    </row>
    <row r="595">
      <c r="M595" s="53"/>
      <c r="N595" s="51"/>
      <c r="O595" s="51"/>
      <c r="P595" s="52"/>
      <c r="Q595" s="93"/>
      <c r="T595" s="94"/>
    </row>
    <row r="596">
      <c r="M596" s="53"/>
      <c r="N596" s="51"/>
      <c r="O596" s="51"/>
      <c r="P596" s="52"/>
      <c r="Q596" s="93"/>
      <c r="T596" s="94"/>
    </row>
    <row r="597">
      <c r="M597" s="53"/>
      <c r="N597" s="51"/>
      <c r="O597" s="51"/>
      <c r="P597" s="52"/>
      <c r="Q597" s="93"/>
      <c r="T597" s="94"/>
    </row>
    <row r="598">
      <c r="M598" s="53"/>
      <c r="N598" s="51"/>
      <c r="O598" s="51"/>
      <c r="P598" s="52"/>
      <c r="Q598" s="93"/>
      <c r="T598" s="94"/>
    </row>
    <row r="599">
      <c r="M599" s="53"/>
      <c r="N599" s="51"/>
      <c r="O599" s="51"/>
      <c r="P599" s="52"/>
      <c r="Q599" s="93"/>
      <c r="T599" s="94"/>
    </row>
    <row r="600">
      <c r="M600" s="53"/>
      <c r="N600" s="51"/>
      <c r="O600" s="51"/>
      <c r="P600" s="52"/>
      <c r="Q600" s="93"/>
      <c r="T600" s="94"/>
    </row>
    <row r="601">
      <c r="M601" s="53"/>
      <c r="N601" s="51"/>
      <c r="O601" s="51"/>
      <c r="P601" s="52"/>
      <c r="Q601" s="93"/>
      <c r="T601" s="94"/>
    </row>
    <row r="602">
      <c r="A602" s="39"/>
      <c r="B602" s="9"/>
      <c r="C602" s="9"/>
      <c r="M602" s="53"/>
      <c r="N602" s="51"/>
      <c r="O602" s="51"/>
      <c r="P602" s="52"/>
      <c r="Q602" s="93"/>
      <c r="T602" s="94"/>
    </row>
    <row r="603">
      <c r="M603" s="53"/>
      <c r="N603" s="51"/>
      <c r="O603" s="51"/>
      <c r="P603" s="52"/>
      <c r="Q603" s="93"/>
      <c r="T603" s="94"/>
    </row>
    <row r="604">
      <c r="M604" s="53"/>
      <c r="N604" s="51"/>
      <c r="O604" s="51"/>
      <c r="P604" s="52"/>
      <c r="Q604" s="93"/>
      <c r="T604" s="94"/>
    </row>
    <row r="605">
      <c r="M605" s="53"/>
      <c r="N605" s="51"/>
      <c r="O605" s="51"/>
      <c r="P605" s="52"/>
      <c r="Q605" s="93"/>
      <c r="T605" s="94"/>
    </row>
    <row r="606">
      <c r="M606" s="53"/>
      <c r="N606" s="51"/>
      <c r="O606" s="51"/>
      <c r="P606" s="52"/>
      <c r="Q606" s="93"/>
      <c r="T606" s="94"/>
    </row>
    <row r="607">
      <c r="M607" s="53"/>
      <c r="N607" s="51"/>
      <c r="O607" s="51"/>
      <c r="P607" s="52"/>
      <c r="Q607" s="93"/>
      <c r="T607" s="94"/>
    </row>
    <row r="608">
      <c r="M608" s="53"/>
      <c r="N608" s="51"/>
      <c r="O608" s="51"/>
      <c r="P608" s="52"/>
      <c r="Q608" s="93"/>
      <c r="T608" s="94"/>
    </row>
    <row r="609">
      <c r="M609" s="53"/>
      <c r="N609" s="51"/>
      <c r="O609" s="51"/>
      <c r="P609" s="52"/>
      <c r="Q609" s="93"/>
      <c r="T609" s="94"/>
    </row>
    <row r="610">
      <c r="M610" s="53"/>
      <c r="N610" s="51"/>
      <c r="O610" s="51"/>
      <c r="P610" s="52"/>
      <c r="Q610" s="93"/>
      <c r="T610" s="94"/>
    </row>
    <row r="611">
      <c r="M611" s="53"/>
      <c r="N611" s="51"/>
      <c r="O611" s="51"/>
      <c r="P611" s="52"/>
      <c r="Q611" s="93"/>
      <c r="T611" s="94"/>
    </row>
    <row r="612">
      <c r="M612" s="53"/>
      <c r="N612" s="51"/>
      <c r="O612" s="51"/>
      <c r="P612" s="52"/>
      <c r="Q612" s="93"/>
      <c r="T612" s="94"/>
    </row>
    <row r="613">
      <c r="M613" s="53"/>
      <c r="N613" s="51"/>
      <c r="O613" s="51"/>
      <c r="P613" s="52"/>
      <c r="Q613" s="93"/>
      <c r="T613" s="94"/>
    </row>
    <row r="614">
      <c r="A614" s="39"/>
      <c r="B614" s="9"/>
      <c r="C614" s="9"/>
      <c r="M614" s="53"/>
      <c r="N614" s="51"/>
      <c r="O614" s="51"/>
      <c r="P614" s="52"/>
      <c r="Q614" s="93"/>
      <c r="T614" s="94"/>
    </row>
    <row r="615">
      <c r="M615" s="53"/>
      <c r="N615" s="51"/>
      <c r="O615" s="51"/>
      <c r="P615" s="52"/>
      <c r="Q615" s="93"/>
      <c r="T615" s="94"/>
    </row>
    <row r="616">
      <c r="M616" s="53"/>
      <c r="N616" s="51"/>
      <c r="O616" s="51"/>
      <c r="P616" s="52"/>
      <c r="Q616" s="93"/>
      <c r="T616" s="94"/>
    </row>
    <row r="617">
      <c r="M617" s="53"/>
      <c r="N617" s="51"/>
      <c r="O617" s="51"/>
      <c r="P617" s="52"/>
      <c r="Q617" s="93"/>
      <c r="T617" s="94"/>
    </row>
    <row r="618">
      <c r="M618" s="53"/>
      <c r="N618" s="51"/>
      <c r="O618" s="51"/>
      <c r="P618" s="52"/>
      <c r="Q618" s="93"/>
      <c r="T618" s="94"/>
    </row>
    <row r="619">
      <c r="M619" s="53"/>
      <c r="N619" s="51"/>
      <c r="O619" s="51"/>
      <c r="P619" s="52"/>
      <c r="Q619" s="93"/>
      <c r="T619" s="94"/>
    </row>
    <row r="620">
      <c r="M620" s="53"/>
      <c r="N620" s="51"/>
      <c r="O620" s="51"/>
      <c r="P620" s="52"/>
      <c r="Q620" s="93"/>
      <c r="T620" s="94"/>
    </row>
    <row r="621">
      <c r="M621" s="53"/>
      <c r="N621" s="51"/>
      <c r="O621" s="51"/>
      <c r="P621" s="52"/>
      <c r="Q621" s="93"/>
      <c r="T621" s="94"/>
    </row>
    <row r="622">
      <c r="M622" s="53"/>
      <c r="N622" s="51"/>
      <c r="O622" s="51"/>
      <c r="P622" s="52"/>
      <c r="Q622" s="93"/>
      <c r="T622" s="94"/>
    </row>
    <row r="623">
      <c r="M623" s="53"/>
      <c r="N623" s="51"/>
      <c r="O623" s="51"/>
      <c r="P623" s="52"/>
      <c r="Q623" s="93"/>
      <c r="T623" s="94"/>
    </row>
    <row r="624">
      <c r="M624" s="53"/>
      <c r="N624" s="51"/>
      <c r="O624" s="51"/>
      <c r="P624" s="52"/>
      <c r="Q624" s="93"/>
      <c r="T624" s="94"/>
    </row>
    <row r="625">
      <c r="M625" s="53"/>
      <c r="N625" s="51"/>
      <c r="O625" s="51"/>
      <c r="P625" s="52"/>
      <c r="Q625" s="93"/>
      <c r="T625" s="94"/>
    </row>
    <row r="626">
      <c r="A626" s="39"/>
      <c r="B626" s="9"/>
      <c r="C626" s="9"/>
      <c r="M626" s="53"/>
      <c r="N626" s="51"/>
      <c r="O626" s="51"/>
      <c r="P626" s="52"/>
      <c r="Q626" s="93"/>
      <c r="T626" s="94"/>
    </row>
    <row r="627">
      <c r="M627" s="53"/>
      <c r="N627" s="51"/>
      <c r="O627" s="51"/>
      <c r="P627" s="52"/>
      <c r="Q627" s="93"/>
      <c r="T627" s="94"/>
    </row>
    <row r="628">
      <c r="M628" s="53"/>
      <c r="N628" s="51"/>
      <c r="O628" s="51"/>
      <c r="P628" s="52"/>
      <c r="Q628" s="93"/>
      <c r="T628" s="94"/>
    </row>
    <row r="629">
      <c r="M629" s="53"/>
      <c r="N629" s="51"/>
      <c r="O629" s="51"/>
      <c r="P629" s="52"/>
      <c r="Q629" s="93"/>
      <c r="T629" s="94"/>
    </row>
    <row r="630">
      <c r="M630" s="53"/>
      <c r="N630" s="51"/>
      <c r="O630" s="51"/>
      <c r="P630" s="52"/>
      <c r="Q630" s="93"/>
      <c r="T630" s="94"/>
    </row>
    <row r="631">
      <c r="M631" s="53"/>
      <c r="N631" s="51"/>
      <c r="O631" s="51"/>
      <c r="P631" s="52"/>
      <c r="Q631" s="93"/>
      <c r="T631" s="94"/>
    </row>
    <row r="632">
      <c r="M632" s="53"/>
      <c r="N632" s="51"/>
      <c r="O632" s="51"/>
      <c r="P632" s="52"/>
      <c r="Q632" s="93"/>
      <c r="T632" s="94"/>
    </row>
    <row r="633">
      <c r="M633" s="53"/>
      <c r="N633" s="51"/>
      <c r="O633" s="51"/>
      <c r="P633" s="52"/>
      <c r="Q633" s="93"/>
      <c r="T633" s="94"/>
    </row>
    <row r="634">
      <c r="M634" s="53"/>
      <c r="N634" s="51"/>
      <c r="O634" s="51"/>
      <c r="P634" s="52"/>
      <c r="Q634" s="93"/>
      <c r="T634" s="94"/>
    </row>
    <row r="635">
      <c r="M635" s="53"/>
      <c r="N635" s="51"/>
      <c r="O635" s="51"/>
      <c r="P635" s="52"/>
      <c r="Q635" s="93"/>
      <c r="T635" s="94"/>
    </row>
    <row r="636">
      <c r="M636" s="53"/>
      <c r="N636" s="51"/>
      <c r="O636" s="51"/>
      <c r="P636" s="52"/>
      <c r="Q636" s="93"/>
      <c r="T636" s="94"/>
    </row>
    <row r="637">
      <c r="M637" s="53"/>
      <c r="N637" s="51"/>
      <c r="O637" s="51"/>
      <c r="P637" s="52"/>
      <c r="Q637" s="93"/>
      <c r="T637" s="94"/>
    </row>
    <row r="638">
      <c r="A638" s="39"/>
      <c r="B638" s="9"/>
      <c r="C638" s="9"/>
      <c r="M638" s="53"/>
      <c r="N638" s="51"/>
      <c r="O638" s="51"/>
      <c r="P638" s="52"/>
      <c r="Q638" s="93"/>
      <c r="T638" s="94"/>
    </row>
    <row r="639">
      <c r="M639" s="53"/>
      <c r="N639" s="51"/>
      <c r="O639" s="51"/>
      <c r="P639" s="52"/>
      <c r="Q639" s="93"/>
      <c r="T639" s="94"/>
    </row>
    <row r="640">
      <c r="M640" s="53"/>
      <c r="N640" s="51"/>
      <c r="O640" s="51"/>
      <c r="P640" s="52"/>
      <c r="Q640" s="93"/>
      <c r="T640" s="94"/>
    </row>
    <row r="641">
      <c r="M641" s="53"/>
      <c r="N641" s="51"/>
      <c r="O641" s="51"/>
      <c r="P641" s="52"/>
      <c r="Q641" s="93"/>
      <c r="T641" s="94"/>
    </row>
    <row r="642">
      <c r="M642" s="53"/>
      <c r="N642" s="51"/>
      <c r="O642" s="51"/>
      <c r="P642" s="52"/>
      <c r="Q642" s="93"/>
      <c r="T642" s="94"/>
    </row>
    <row r="643">
      <c r="M643" s="53"/>
      <c r="N643" s="51"/>
      <c r="O643" s="51"/>
      <c r="P643" s="52"/>
      <c r="Q643" s="93"/>
      <c r="T643" s="94"/>
    </row>
    <row r="644">
      <c r="M644" s="53"/>
      <c r="N644" s="51"/>
      <c r="O644" s="51"/>
      <c r="P644" s="52"/>
      <c r="Q644" s="93"/>
      <c r="T644" s="94"/>
    </row>
    <row r="645">
      <c r="M645" s="53"/>
      <c r="N645" s="51"/>
      <c r="O645" s="51"/>
      <c r="P645" s="52"/>
      <c r="Q645" s="93"/>
      <c r="T645" s="94"/>
    </row>
    <row r="646">
      <c r="M646" s="53"/>
      <c r="N646" s="51"/>
      <c r="O646" s="51"/>
      <c r="P646" s="52"/>
      <c r="Q646" s="93"/>
      <c r="T646" s="94"/>
    </row>
    <row r="647">
      <c r="M647" s="53"/>
      <c r="N647" s="51"/>
      <c r="O647" s="51"/>
      <c r="P647" s="52"/>
      <c r="Q647" s="93"/>
      <c r="T647" s="94"/>
    </row>
    <row r="648">
      <c r="M648" s="53"/>
      <c r="N648" s="51"/>
      <c r="O648" s="51"/>
      <c r="P648" s="52"/>
      <c r="Q648" s="93"/>
      <c r="T648" s="94"/>
    </row>
    <row r="649">
      <c r="M649" s="53"/>
      <c r="N649" s="51"/>
      <c r="O649" s="51"/>
      <c r="P649" s="52"/>
      <c r="Q649" s="93"/>
      <c r="T649" s="94"/>
    </row>
    <row r="650">
      <c r="A650" s="39"/>
      <c r="B650" s="9"/>
      <c r="C650" s="9"/>
      <c r="M650" s="53"/>
      <c r="N650" s="51"/>
      <c r="O650" s="51"/>
      <c r="P650" s="52"/>
      <c r="Q650" s="93"/>
      <c r="T650" s="94"/>
    </row>
    <row r="651">
      <c r="M651" s="53"/>
      <c r="N651" s="51"/>
      <c r="O651" s="51"/>
      <c r="P651" s="52"/>
      <c r="Q651" s="93"/>
      <c r="T651" s="94"/>
    </row>
    <row r="652">
      <c r="M652" s="53"/>
      <c r="N652" s="51"/>
      <c r="O652" s="51"/>
      <c r="P652" s="52"/>
      <c r="Q652" s="93"/>
      <c r="T652" s="94"/>
    </row>
    <row r="653">
      <c r="M653" s="53"/>
      <c r="N653" s="51"/>
      <c r="O653" s="51"/>
      <c r="P653" s="52"/>
      <c r="Q653" s="93"/>
      <c r="T653" s="94"/>
    </row>
    <row r="654">
      <c r="M654" s="53"/>
      <c r="N654" s="51"/>
      <c r="O654" s="51"/>
      <c r="P654" s="52"/>
      <c r="Q654" s="93"/>
      <c r="T654" s="94"/>
    </row>
    <row r="655">
      <c r="M655" s="53"/>
      <c r="N655" s="51"/>
      <c r="O655" s="51"/>
      <c r="P655" s="52"/>
      <c r="Q655" s="93"/>
      <c r="T655" s="94"/>
    </row>
    <row r="656">
      <c r="M656" s="53"/>
      <c r="N656" s="51"/>
      <c r="O656" s="51"/>
      <c r="P656" s="52"/>
      <c r="Q656" s="93"/>
      <c r="T656" s="94"/>
    </row>
    <row r="657">
      <c r="M657" s="53"/>
      <c r="N657" s="51"/>
      <c r="O657" s="51"/>
      <c r="P657" s="52"/>
      <c r="Q657" s="93"/>
      <c r="T657" s="94"/>
    </row>
    <row r="658">
      <c r="M658" s="53"/>
      <c r="N658" s="51"/>
      <c r="O658" s="51"/>
      <c r="P658" s="52"/>
      <c r="Q658" s="93"/>
      <c r="T658" s="94"/>
    </row>
    <row r="659">
      <c r="M659" s="53"/>
      <c r="N659" s="51"/>
      <c r="O659" s="51"/>
      <c r="P659" s="52"/>
      <c r="Q659" s="93"/>
      <c r="T659" s="94"/>
    </row>
    <row r="660">
      <c r="M660" s="53"/>
      <c r="N660" s="51"/>
      <c r="O660" s="51"/>
      <c r="P660" s="52"/>
      <c r="Q660" s="93"/>
      <c r="T660" s="94"/>
    </row>
    <row r="661">
      <c r="M661" s="53"/>
      <c r="N661" s="51"/>
      <c r="O661" s="51"/>
      <c r="P661" s="52"/>
      <c r="Q661" s="93"/>
      <c r="T661" s="94"/>
    </row>
    <row r="662">
      <c r="A662" s="39"/>
      <c r="B662" s="9"/>
      <c r="C662" s="9"/>
      <c r="M662" s="53"/>
      <c r="N662" s="51"/>
      <c r="O662" s="51"/>
      <c r="P662" s="52"/>
      <c r="Q662" s="93"/>
      <c r="T662" s="94"/>
    </row>
    <row r="663">
      <c r="M663" s="53"/>
      <c r="N663" s="51"/>
      <c r="O663" s="51"/>
      <c r="P663" s="52"/>
      <c r="Q663" s="93"/>
      <c r="T663" s="94"/>
    </row>
    <row r="664">
      <c r="M664" s="53"/>
      <c r="N664" s="51"/>
      <c r="O664" s="51"/>
      <c r="P664" s="52"/>
      <c r="Q664" s="93"/>
      <c r="T664" s="94"/>
    </row>
    <row r="665">
      <c r="M665" s="53"/>
      <c r="N665" s="51"/>
      <c r="O665" s="51"/>
      <c r="P665" s="52"/>
      <c r="Q665" s="93"/>
      <c r="T665" s="94"/>
    </row>
    <row r="666">
      <c r="M666" s="53"/>
      <c r="N666" s="51"/>
      <c r="O666" s="51"/>
      <c r="P666" s="52"/>
      <c r="Q666" s="93"/>
      <c r="T666" s="94"/>
    </row>
    <row r="667">
      <c r="M667" s="53"/>
      <c r="N667" s="51"/>
      <c r="O667" s="51"/>
      <c r="P667" s="52"/>
      <c r="Q667" s="93"/>
      <c r="T667" s="94"/>
    </row>
    <row r="668">
      <c r="M668" s="53"/>
      <c r="N668" s="51"/>
      <c r="O668" s="51"/>
      <c r="P668" s="52"/>
      <c r="Q668" s="93"/>
      <c r="T668" s="94"/>
    </row>
    <row r="669">
      <c r="M669" s="53"/>
      <c r="N669" s="51"/>
      <c r="O669" s="51"/>
      <c r="P669" s="52"/>
      <c r="Q669" s="93"/>
      <c r="T669" s="94"/>
    </row>
    <row r="670">
      <c r="M670" s="53"/>
      <c r="N670" s="51"/>
      <c r="O670" s="51"/>
      <c r="P670" s="52"/>
      <c r="Q670" s="93"/>
      <c r="T670" s="94"/>
    </row>
    <row r="671">
      <c r="M671" s="53"/>
      <c r="N671" s="51"/>
      <c r="O671" s="51"/>
      <c r="P671" s="52"/>
      <c r="Q671" s="93"/>
      <c r="T671" s="94"/>
    </row>
    <row r="672">
      <c r="M672" s="53"/>
      <c r="N672" s="51"/>
      <c r="O672" s="51"/>
      <c r="P672" s="52"/>
      <c r="Q672" s="93"/>
      <c r="T672" s="94"/>
    </row>
    <row r="673">
      <c r="M673" s="53"/>
      <c r="N673" s="51"/>
      <c r="O673" s="51"/>
      <c r="P673" s="52"/>
      <c r="Q673" s="93"/>
      <c r="T673" s="94"/>
    </row>
    <row r="674">
      <c r="A674" s="39"/>
      <c r="B674" s="9"/>
      <c r="C674" s="9"/>
      <c r="M674" s="53"/>
      <c r="N674" s="51"/>
      <c r="O674" s="51"/>
      <c r="P674" s="52"/>
      <c r="Q674" s="93"/>
      <c r="T674" s="94"/>
    </row>
    <row r="675">
      <c r="M675" s="53"/>
      <c r="N675" s="51"/>
      <c r="O675" s="51"/>
      <c r="P675" s="52"/>
      <c r="Q675" s="93"/>
      <c r="T675" s="94"/>
    </row>
    <row r="676">
      <c r="M676" s="53"/>
      <c r="N676" s="51"/>
      <c r="O676" s="51"/>
      <c r="P676" s="52"/>
      <c r="Q676" s="93"/>
      <c r="T676" s="94"/>
    </row>
    <row r="677">
      <c r="M677" s="53"/>
      <c r="N677" s="51"/>
      <c r="O677" s="51"/>
      <c r="P677" s="52"/>
      <c r="Q677" s="93"/>
      <c r="T677" s="94"/>
    </row>
    <row r="678">
      <c r="M678" s="53"/>
      <c r="N678" s="51"/>
      <c r="O678" s="51"/>
      <c r="P678" s="52"/>
      <c r="Q678" s="93"/>
      <c r="T678" s="94"/>
    </row>
    <row r="679">
      <c r="M679" s="53"/>
      <c r="N679" s="51"/>
      <c r="O679" s="51"/>
      <c r="P679" s="52"/>
      <c r="Q679" s="93"/>
      <c r="T679" s="94"/>
    </row>
    <row r="680">
      <c r="M680" s="53"/>
      <c r="N680" s="51"/>
      <c r="O680" s="51"/>
      <c r="P680" s="52"/>
      <c r="Q680" s="93"/>
      <c r="T680" s="94"/>
    </row>
    <row r="681">
      <c r="M681" s="53"/>
      <c r="N681" s="51"/>
      <c r="O681" s="51"/>
      <c r="P681" s="52"/>
      <c r="Q681" s="93"/>
      <c r="T681" s="94"/>
    </row>
    <row r="682">
      <c r="M682" s="53"/>
      <c r="N682" s="51"/>
      <c r="O682" s="51"/>
      <c r="P682" s="52"/>
      <c r="Q682" s="93"/>
      <c r="T682" s="94"/>
    </row>
    <row r="683">
      <c r="M683" s="53"/>
      <c r="N683" s="51"/>
      <c r="O683" s="51"/>
      <c r="P683" s="52"/>
      <c r="Q683" s="93"/>
      <c r="T683" s="94"/>
    </row>
    <row r="684">
      <c r="M684" s="53"/>
      <c r="N684" s="51"/>
      <c r="O684" s="51"/>
      <c r="P684" s="52"/>
      <c r="Q684" s="93"/>
      <c r="T684" s="94"/>
    </row>
    <row r="685">
      <c r="M685" s="53"/>
      <c r="N685" s="51"/>
      <c r="O685" s="51"/>
      <c r="P685" s="52"/>
      <c r="Q685" s="93"/>
      <c r="T685" s="94"/>
    </row>
    <row r="686">
      <c r="A686" s="39"/>
      <c r="B686" s="9"/>
      <c r="C686" s="9"/>
      <c r="M686" s="53"/>
      <c r="N686" s="51"/>
      <c r="O686" s="51"/>
      <c r="P686" s="52"/>
      <c r="Q686" s="93"/>
      <c r="T686" s="94"/>
    </row>
    <row r="687">
      <c r="M687" s="53"/>
      <c r="N687" s="51"/>
      <c r="O687" s="51"/>
      <c r="P687" s="52"/>
      <c r="Q687" s="93"/>
      <c r="T687" s="94"/>
    </row>
    <row r="688">
      <c r="M688" s="53"/>
      <c r="N688" s="51"/>
      <c r="O688" s="51"/>
      <c r="P688" s="52"/>
      <c r="Q688" s="93"/>
      <c r="T688" s="94"/>
    </row>
    <row r="689">
      <c r="M689" s="53"/>
      <c r="N689" s="51"/>
      <c r="O689" s="51"/>
      <c r="P689" s="52"/>
      <c r="Q689" s="93"/>
      <c r="T689" s="94"/>
    </row>
    <row r="690">
      <c r="M690" s="53"/>
      <c r="N690" s="51"/>
      <c r="O690" s="51"/>
      <c r="P690" s="52"/>
      <c r="Q690" s="93"/>
      <c r="T690" s="94"/>
    </row>
    <row r="691">
      <c r="M691" s="53"/>
      <c r="N691" s="51"/>
      <c r="O691" s="51"/>
      <c r="P691" s="52"/>
      <c r="Q691" s="93"/>
      <c r="T691" s="94"/>
    </row>
    <row r="692">
      <c r="M692" s="53"/>
      <c r="N692" s="51"/>
      <c r="O692" s="51"/>
      <c r="P692" s="52"/>
      <c r="Q692" s="93"/>
      <c r="T692" s="94"/>
    </row>
    <row r="693">
      <c r="M693" s="53"/>
      <c r="N693" s="51"/>
      <c r="O693" s="51"/>
      <c r="P693" s="52"/>
      <c r="Q693" s="93"/>
      <c r="T693" s="94"/>
    </row>
    <row r="694">
      <c r="M694" s="53"/>
      <c r="N694" s="51"/>
      <c r="O694" s="51"/>
      <c r="P694" s="52"/>
      <c r="Q694" s="93"/>
      <c r="T694" s="94"/>
    </row>
    <row r="695">
      <c r="M695" s="53"/>
      <c r="N695" s="51"/>
      <c r="O695" s="51"/>
      <c r="P695" s="52"/>
      <c r="Q695" s="93"/>
      <c r="T695" s="94"/>
    </row>
    <row r="696">
      <c r="M696" s="53"/>
      <c r="N696" s="51"/>
      <c r="O696" s="51"/>
      <c r="P696" s="52"/>
      <c r="Q696" s="93"/>
      <c r="T696" s="94"/>
    </row>
    <row r="697">
      <c r="M697" s="53"/>
      <c r="N697" s="51"/>
      <c r="O697" s="51"/>
      <c r="P697" s="52"/>
      <c r="Q697" s="93"/>
      <c r="T697" s="94"/>
    </row>
    <row r="698">
      <c r="A698" s="39"/>
      <c r="B698" s="9"/>
      <c r="C698" s="9"/>
      <c r="M698" s="53"/>
      <c r="N698" s="51"/>
      <c r="O698" s="51"/>
      <c r="P698" s="52"/>
      <c r="Q698" s="93"/>
      <c r="T698" s="94"/>
    </row>
    <row r="699">
      <c r="M699" s="53"/>
      <c r="N699" s="51"/>
      <c r="O699" s="51"/>
      <c r="P699" s="52"/>
      <c r="Q699" s="93"/>
      <c r="T699" s="94"/>
    </row>
    <row r="700">
      <c r="M700" s="53"/>
      <c r="N700" s="51"/>
      <c r="O700" s="51"/>
      <c r="P700" s="52"/>
      <c r="Q700" s="93"/>
      <c r="T700" s="94"/>
    </row>
    <row r="701">
      <c r="M701" s="53"/>
      <c r="N701" s="51"/>
      <c r="O701" s="51"/>
      <c r="P701" s="52"/>
      <c r="Q701" s="93"/>
      <c r="T701" s="94"/>
    </row>
    <row r="702">
      <c r="M702" s="53"/>
      <c r="N702" s="51"/>
      <c r="O702" s="51"/>
      <c r="P702" s="52"/>
      <c r="Q702" s="93"/>
      <c r="T702" s="94"/>
    </row>
    <row r="703">
      <c r="M703" s="53"/>
      <c r="N703" s="51"/>
      <c r="O703" s="51"/>
      <c r="P703" s="52"/>
      <c r="Q703" s="93"/>
      <c r="T703" s="94"/>
    </row>
    <row r="704">
      <c r="M704" s="53"/>
      <c r="N704" s="51"/>
      <c r="O704" s="51"/>
      <c r="P704" s="52"/>
      <c r="Q704" s="93"/>
      <c r="T704" s="94"/>
    </row>
    <row r="705">
      <c r="M705" s="53"/>
      <c r="N705" s="51"/>
      <c r="O705" s="51"/>
      <c r="P705" s="52"/>
      <c r="Q705" s="93"/>
      <c r="T705" s="94"/>
    </row>
    <row r="706">
      <c r="M706" s="53"/>
      <c r="N706" s="51"/>
      <c r="O706" s="51"/>
      <c r="P706" s="52"/>
      <c r="Q706" s="93"/>
      <c r="T706" s="94"/>
    </row>
    <row r="707">
      <c r="M707" s="53"/>
      <c r="N707" s="51"/>
      <c r="O707" s="51"/>
      <c r="P707" s="52"/>
      <c r="Q707" s="93"/>
      <c r="T707" s="94"/>
    </row>
    <row r="708">
      <c r="M708" s="53"/>
      <c r="N708" s="51"/>
      <c r="O708" s="51"/>
      <c r="P708" s="52"/>
      <c r="Q708" s="93"/>
      <c r="T708" s="94"/>
    </row>
    <row r="709">
      <c r="M709" s="53"/>
      <c r="N709" s="51"/>
      <c r="O709" s="51"/>
      <c r="P709" s="52"/>
      <c r="Q709" s="93"/>
      <c r="T709" s="94"/>
    </row>
    <row r="710">
      <c r="A710" s="39"/>
      <c r="B710" s="9"/>
      <c r="C710" s="9"/>
      <c r="M710" s="53"/>
      <c r="N710" s="51"/>
      <c r="O710" s="51"/>
      <c r="P710" s="52"/>
      <c r="Q710" s="93"/>
      <c r="T710" s="94"/>
    </row>
    <row r="711">
      <c r="M711" s="53"/>
      <c r="N711" s="51"/>
      <c r="O711" s="51"/>
      <c r="P711" s="52"/>
      <c r="Q711" s="93"/>
      <c r="T711" s="94"/>
    </row>
    <row r="712">
      <c r="M712" s="53"/>
      <c r="N712" s="51"/>
      <c r="O712" s="51"/>
      <c r="P712" s="52"/>
      <c r="Q712" s="93"/>
      <c r="T712" s="94"/>
    </row>
    <row r="713">
      <c r="M713" s="53"/>
      <c r="N713" s="51"/>
      <c r="O713" s="51"/>
      <c r="P713" s="52"/>
      <c r="Q713" s="93"/>
      <c r="T713" s="94"/>
    </row>
    <row r="714">
      <c r="M714" s="53"/>
      <c r="N714" s="51"/>
      <c r="O714" s="51"/>
      <c r="P714" s="52"/>
      <c r="Q714" s="93"/>
      <c r="T714" s="94"/>
    </row>
    <row r="715">
      <c r="M715" s="53"/>
      <c r="N715" s="51"/>
      <c r="O715" s="51"/>
      <c r="P715" s="52"/>
      <c r="Q715" s="93"/>
      <c r="T715" s="94"/>
    </row>
    <row r="716">
      <c r="M716" s="53"/>
      <c r="N716" s="51"/>
      <c r="O716" s="51"/>
      <c r="P716" s="52"/>
      <c r="Q716" s="93"/>
      <c r="T716" s="94"/>
    </row>
    <row r="717">
      <c r="M717" s="53"/>
      <c r="N717" s="51"/>
      <c r="O717" s="51"/>
      <c r="P717" s="52"/>
      <c r="Q717" s="93"/>
      <c r="T717" s="94"/>
    </row>
    <row r="718">
      <c r="M718" s="53"/>
      <c r="N718" s="51"/>
      <c r="O718" s="51"/>
      <c r="P718" s="52"/>
      <c r="Q718" s="93"/>
      <c r="T718" s="94"/>
    </row>
    <row r="719">
      <c r="M719" s="53"/>
      <c r="N719" s="51"/>
      <c r="O719" s="51"/>
      <c r="P719" s="52"/>
      <c r="Q719" s="93"/>
      <c r="T719" s="94"/>
    </row>
    <row r="720">
      <c r="M720" s="53"/>
      <c r="N720" s="51"/>
      <c r="O720" s="51"/>
      <c r="P720" s="52"/>
      <c r="Q720" s="93"/>
      <c r="T720" s="94"/>
    </row>
    <row r="721">
      <c r="M721" s="53"/>
      <c r="N721" s="51"/>
      <c r="O721" s="51"/>
      <c r="P721" s="52"/>
      <c r="Q721" s="93"/>
      <c r="T721" s="94"/>
    </row>
    <row r="722">
      <c r="A722" s="39"/>
      <c r="B722" s="9"/>
      <c r="C722" s="9"/>
      <c r="M722" s="53"/>
      <c r="N722" s="51"/>
      <c r="O722" s="51"/>
      <c r="P722" s="52"/>
      <c r="Q722" s="93"/>
      <c r="T722" s="94"/>
    </row>
    <row r="723">
      <c r="M723" s="53"/>
      <c r="N723" s="51"/>
      <c r="O723" s="51"/>
      <c r="P723" s="52"/>
      <c r="Q723" s="93"/>
      <c r="T723" s="94"/>
    </row>
    <row r="724">
      <c r="M724" s="53"/>
      <c r="N724" s="51"/>
      <c r="O724" s="51"/>
      <c r="P724" s="52"/>
      <c r="Q724" s="93"/>
      <c r="T724" s="94"/>
    </row>
    <row r="725">
      <c r="M725" s="53"/>
      <c r="N725" s="51"/>
      <c r="O725" s="51"/>
      <c r="P725" s="52"/>
      <c r="Q725" s="93"/>
      <c r="T725" s="94"/>
    </row>
    <row r="726">
      <c r="M726" s="53"/>
      <c r="N726" s="51"/>
      <c r="O726" s="51"/>
      <c r="P726" s="52"/>
      <c r="Q726" s="93"/>
      <c r="T726" s="94"/>
    </row>
    <row r="727">
      <c r="M727" s="53"/>
      <c r="N727" s="51"/>
      <c r="O727" s="51"/>
      <c r="P727" s="52"/>
      <c r="Q727" s="93"/>
      <c r="T727" s="94"/>
    </row>
    <row r="728">
      <c r="M728" s="53"/>
      <c r="N728" s="51"/>
      <c r="O728" s="51"/>
      <c r="P728" s="52"/>
      <c r="Q728" s="93"/>
      <c r="T728" s="94"/>
    </row>
    <row r="729">
      <c r="M729" s="53"/>
      <c r="N729" s="51"/>
      <c r="O729" s="51"/>
      <c r="P729" s="52"/>
      <c r="Q729" s="93"/>
      <c r="T729" s="94"/>
    </row>
    <row r="730">
      <c r="M730" s="53"/>
      <c r="N730" s="51"/>
      <c r="O730" s="51"/>
      <c r="P730" s="52"/>
      <c r="Q730" s="93"/>
      <c r="T730" s="94"/>
    </row>
    <row r="731">
      <c r="M731" s="53"/>
      <c r="N731" s="51"/>
      <c r="O731" s="51"/>
      <c r="P731" s="52"/>
      <c r="Q731" s="93"/>
      <c r="T731" s="94"/>
    </row>
    <row r="732">
      <c r="M732" s="53"/>
      <c r="N732" s="51"/>
      <c r="O732" s="51"/>
      <c r="P732" s="52"/>
      <c r="Q732" s="93"/>
      <c r="T732" s="94"/>
    </row>
    <row r="733">
      <c r="M733" s="53"/>
      <c r="N733" s="51"/>
      <c r="O733" s="51"/>
      <c r="P733" s="52"/>
      <c r="Q733" s="93"/>
      <c r="T733" s="94"/>
    </row>
    <row r="734">
      <c r="A734" s="39"/>
      <c r="B734" s="9"/>
      <c r="C734" s="9"/>
      <c r="M734" s="53"/>
      <c r="N734" s="51"/>
      <c r="O734" s="51"/>
      <c r="P734" s="52"/>
      <c r="Q734" s="93"/>
      <c r="T734" s="94"/>
    </row>
    <row r="735">
      <c r="M735" s="53"/>
      <c r="N735" s="51"/>
      <c r="O735" s="51"/>
      <c r="P735" s="52"/>
      <c r="Q735" s="93"/>
      <c r="T735" s="94"/>
    </row>
    <row r="736">
      <c r="M736" s="53"/>
      <c r="N736" s="51"/>
      <c r="O736" s="51"/>
      <c r="P736" s="52"/>
      <c r="Q736" s="93"/>
      <c r="T736" s="94"/>
    </row>
    <row r="737">
      <c r="M737" s="53"/>
      <c r="N737" s="51"/>
      <c r="O737" s="51"/>
      <c r="P737" s="52"/>
      <c r="Q737" s="93"/>
      <c r="T737" s="94"/>
    </row>
    <row r="738">
      <c r="M738" s="53"/>
      <c r="N738" s="51"/>
      <c r="O738" s="51"/>
      <c r="P738" s="52"/>
      <c r="Q738" s="93"/>
      <c r="T738" s="94"/>
    </row>
    <row r="739">
      <c r="M739" s="53"/>
      <c r="N739" s="51"/>
      <c r="O739" s="51"/>
      <c r="P739" s="52"/>
      <c r="Q739" s="93"/>
      <c r="T739" s="94"/>
    </row>
    <row r="740">
      <c r="M740" s="53"/>
      <c r="N740" s="51"/>
      <c r="O740" s="51"/>
      <c r="P740" s="52"/>
      <c r="Q740" s="93"/>
      <c r="T740" s="94"/>
    </row>
    <row r="741">
      <c r="M741" s="53"/>
      <c r="N741" s="51"/>
      <c r="O741" s="51"/>
      <c r="P741" s="52"/>
      <c r="Q741" s="93"/>
      <c r="T741" s="94"/>
    </row>
    <row r="742">
      <c r="M742" s="53"/>
      <c r="N742" s="51"/>
      <c r="O742" s="51"/>
      <c r="P742" s="52"/>
      <c r="Q742" s="93"/>
      <c r="T742" s="94"/>
    </row>
    <row r="743">
      <c r="M743" s="53"/>
      <c r="N743" s="51"/>
      <c r="O743" s="51"/>
      <c r="P743" s="52"/>
      <c r="Q743" s="93"/>
      <c r="T743" s="94"/>
    </row>
    <row r="744">
      <c r="M744" s="53"/>
      <c r="N744" s="51"/>
      <c r="O744" s="51"/>
      <c r="P744" s="52"/>
      <c r="Q744" s="93"/>
      <c r="T744" s="94"/>
    </row>
    <row r="745">
      <c r="M745" s="53"/>
      <c r="N745" s="51"/>
      <c r="O745" s="51"/>
      <c r="P745" s="52"/>
      <c r="Q745" s="93"/>
      <c r="T745" s="94"/>
    </row>
    <row r="746">
      <c r="A746" s="39"/>
      <c r="B746" s="9"/>
      <c r="C746" s="9"/>
      <c r="M746" s="53"/>
      <c r="N746" s="51"/>
      <c r="O746" s="51"/>
      <c r="P746" s="52"/>
      <c r="Q746" s="93"/>
      <c r="T746" s="94"/>
    </row>
    <row r="747">
      <c r="M747" s="53"/>
      <c r="N747" s="51"/>
      <c r="O747" s="51"/>
      <c r="P747" s="52"/>
      <c r="Q747" s="93"/>
      <c r="T747" s="94"/>
    </row>
    <row r="748">
      <c r="M748" s="53"/>
      <c r="N748" s="51"/>
      <c r="O748" s="51"/>
      <c r="P748" s="52"/>
      <c r="Q748" s="93"/>
      <c r="T748" s="94"/>
    </row>
    <row r="749">
      <c r="M749" s="53"/>
      <c r="N749" s="51"/>
      <c r="O749" s="51"/>
      <c r="P749" s="52"/>
      <c r="Q749" s="93"/>
      <c r="T749" s="94"/>
    </row>
    <row r="750">
      <c r="M750" s="53"/>
      <c r="N750" s="51"/>
      <c r="O750" s="51"/>
      <c r="P750" s="52"/>
      <c r="Q750" s="93"/>
      <c r="T750" s="94"/>
    </row>
    <row r="751">
      <c r="M751" s="53"/>
      <c r="N751" s="51"/>
      <c r="O751" s="51"/>
      <c r="P751" s="52"/>
      <c r="Q751" s="93"/>
      <c r="T751" s="94"/>
    </row>
    <row r="752">
      <c r="M752" s="53"/>
      <c r="N752" s="51"/>
      <c r="O752" s="51"/>
      <c r="P752" s="52"/>
      <c r="Q752" s="93"/>
      <c r="T752" s="94"/>
    </row>
    <row r="753">
      <c r="M753" s="53"/>
      <c r="N753" s="51"/>
      <c r="O753" s="51"/>
      <c r="P753" s="52"/>
      <c r="Q753" s="93"/>
      <c r="T753" s="94"/>
    </row>
    <row r="754">
      <c r="M754" s="53"/>
      <c r="N754" s="51"/>
      <c r="O754" s="51"/>
      <c r="P754" s="52"/>
      <c r="Q754" s="93"/>
      <c r="T754" s="94"/>
    </row>
    <row r="755">
      <c r="M755" s="53"/>
      <c r="N755" s="51"/>
      <c r="O755" s="51"/>
      <c r="P755" s="52"/>
      <c r="Q755" s="93"/>
      <c r="T755" s="94"/>
    </row>
    <row r="756">
      <c r="M756" s="53"/>
      <c r="N756" s="51"/>
      <c r="O756" s="51"/>
      <c r="P756" s="52"/>
      <c r="Q756" s="93"/>
      <c r="T756" s="94"/>
    </row>
    <row r="757">
      <c r="M757" s="53"/>
      <c r="N757" s="51"/>
      <c r="O757" s="51"/>
      <c r="P757" s="52"/>
      <c r="Q757" s="93"/>
      <c r="T757" s="94"/>
    </row>
    <row r="758">
      <c r="A758" s="39"/>
      <c r="B758" s="9"/>
      <c r="C758" s="9"/>
      <c r="M758" s="53"/>
      <c r="N758" s="51"/>
      <c r="O758" s="51"/>
      <c r="P758" s="52"/>
      <c r="Q758" s="93"/>
      <c r="T758" s="94"/>
    </row>
    <row r="759">
      <c r="M759" s="53"/>
      <c r="N759" s="51"/>
      <c r="O759" s="51"/>
      <c r="P759" s="52"/>
      <c r="Q759" s="93"/>
      <c r="T759" s="94"/>
    </row>
    <row r="760">
      <c r="M760" s="53"/>
      <c r="N760" s="51"/>
      <c r="O760" s="51"/>
      <c r="P760" s="52"/>
      <c r="Q760" s="93"/>
      <c r="T760" s="94"/>
    </row>
    <row r="761">
      <c r="M761" s="53"/>
      <c r="N761" s="51"/>
      <c r="O761" s="51"/>
      <c r="P761" s="52"/>
      <c r="Q761" s="93"/>
      <c r="T761" s="94"/>
    </row>
    <row r="762">
      <c r="M762" s="53"/>
      <c r="N762" s="51"/>
      <c r="O762" s="51"/>
      <c r="P762" s="52"/>
      <c r="Q762" s="93"/>
      <c r="T762" s="94"/>
    </row>
    <row r="763">
      <c r="M763" s="53"/>
      <c r="N763" s="51"/>
      <c r="O763" s="51"/>
      <c r="P763" s="52"/>
      <c r="Q763" s="93"/>
      <c r="T763" s="94"/>
    </row>
    <row r="764">
      <c r="M764" s="53"/>
      <c r="N764" s="51"/>
      <c r="O764" s="51"/>
      <c r="P764" s="52"/>
      <c r="Q764" s="93"/>
      <c r="T764" s="94"/>
    </row>
    <row r="765">
      <c r="M765" s="53"/>
      <c r="N765" s="51"/>
      <c r="O765" s="51"/>
      <c r="P765" s="52"/>
      <c r="Q765" s="93"/>
      <c r="T765" s="94"/>
    </row>
    <row r="766">
      <c r="M766" s="53"/>
      <c r="N766" s="51"/>
      <c r="O766" s="51"/>
      <c r="P766" s="52"/>
      <c r="Q766" s="93"/>
      <c r="T766" s="94"/>
    </row>
    <row r="767">
      <c r="M767" s="53"/>
      <c r="N767" s="51"/>
      <c r="O767" s="51"/>
      <c r="P767" s="52"/>
      <c r="Q767" s="93"/>
      <c r="T767" s="94"/>
    </row>
    <row r="768">
      <c r="M768" s="53"/>
      <c r="N768" s="51"/>
      <c r="O768" s="51"/>
      <c r="P768" s="52"/>
      <c r="Q768" s="93"/>
      <c r="T768" s="94"/>
    </row>
    <row r="769">
      <c r="M769" s="53"/>
      <c r="N769" s="51"/>
      <c r="O769" s="51"/>
      <c r="P769" s="52"/>
      <c r="Q769" s="93"/>
      <c r="T769" s="94"/>
    </row>
    <row r="770">
      <c r="M770" s="53"/>
      <c r="N770" s="51"/>
      <c r="O770" s="51"/>
      <c r="P770" s="52"/>
      <c r="Q770" s="93"/>
      <c r="T770" s="94"/>
    </row>
    <row r="771">
      <c r="M771" s="53"/>
      <c r="N771" s="51"/>
      <c r="O771" s="51"/>
      <c r="P771" s="52"/>
      <c r="Q771" s="93"/>
      <c r="T771" s="94"/>
    </row>
    <row r="772">
      <c r="M772" s="53"/>
      <c r="N772" s="51"/>
      <c r="O772" s="51"/>
      <c r="P772" s="52"/>
      <c r="Q772" s="93"/>
      <c r="T772" s="94"/>
    </row>
    <row r="773">
      <c r="M773" s="53"/>
      <c r="N773" s="51"/>
      <c r="O773" s="51"/>
      <c r="P773" s="52"/>
      <c r="Q773" s="93"/>
      <c r="T773" s="94"/>
    </row>
    <row r="774">
      <c r="M774" s="53"/>
      <c r="N774" s="51"/>
      <c r="O774" s="51"/>
      <c r="P774" s="52"/>
      <c r="Q774" s="93"/>
      <c r="T774" s="94"/>
    </row>
    <row r="775">
      <c r="M775" s="53"/>
      <c r="N775" s="51"/>
      <c r="O775" s="51"/>
      <c r="P775" s="52"/>
      <c r="Q775" s="93"/>
      <c r="T775" s="94"/>
    </row>
    <row r="776">
      <c r="M776" s="53"/>
      <c r="N776" s="51"/>
      <c r="O776" s="51"/>
      <c r="P776" s="52"/>
      <c r="Q776" s="93"/>
      <c r="T776" s="94"/>
    </row>
    <row r="777">
      <c r="M777" s="53"/>
      <c r="N777" s="51"/>
      <c r="O777" s="51"/>
      <c r="P777" s="52"/>
      <c r="Q777" s="93"/>
      <c r="T777" s="94"/>
    </row>
    <row r="778">
      <c r="M778" s="53"/>
      <c r="N778" s="51"/>
      <c r="O778" s="51"/>
      <c r="P778" s="52"/>
      <c r="Q778" s="93"/>
      <c r="T778" s="94"/>
    </row>
    <row r="779">
      <c r="M779" s="53"/>
      <c r="N779" s="51"/>
      <c r="O779" s="51"/>
      <c r="P779" s="52"/>
      <c r="Q779" s="93"/>
      <c r="T779" s="94"/>
    </row>
    <row r="780">
      <c r="M780" s="53"/>
      <c r="N780" s="51"/>
      <c r="O780" s="51"/>
      <c r="P780" s="52"/>
      <c r="Q780" s="93"/>
      <c r="T780" s="94"/>
    </row>
    <row r="781">
      <c r="M781" s="53"/>
      <c r="N781" s="51"/>
      <c r="O781" s="51"/>
      <c r="P781" s="52"/>
      <c r="Q781" s="93"/>
      <c r="T781" s="94"/>
    </row>
    <row r="782">
      <c r="A782" s="39"/>
      <c r="B782" s="9"/>
      <c r="C782" s="9"/>
      <c r="M782" s="53"/>
      <c r="N782" s="51"/>
      <c r="O782" s="51"/>
      <c r="P782" s="52"/>
      <c r="Q782" s="93"/>
      <c r="T782" s="94"/>
    </row>
    <row r="783">
      <c r="M783" s="53"/>
      <c r="N783" s="51"/>
      <c r="O783" s="51"/>
      <c r="P783" s="52"/>
      <c r="Q783" s="93"/>
      <c r="T783" s="94"/>
    </row>
    <row r="784">
      <c r="M784" s="53"/>
      <c r="N784" s="51"/>
      <c r="O784" s="51"/>
      <c r="P784" s="52"/>
      <c r="Q784" s="93"/>
      <c r="T784" s="94"/>
    </row>
    <row r="785">
      <c r="M785" s="53"/>
      <c r="N785" s="51"/>
      <c r="O785" s="51"/>
      <c r="P785" s="52"/>
      <c r="Q785" s="93"/>
      <c r="T785" s="94"/>
    </row>
    <row r="786">
      <c r="M786" s="53"/>
      <c r="N786" s="51"/>
      <c r="O786" s="51"/>
      <c r="P786" s="52"/>
      <c r="Q786" s="93"/>
      <c r="T786" s="94"/>
    </row>
    <row r="787">
      <c r="M787" s="53"/>
      <c r="N787" s="51"/>
      <c r="O787" s="51"/>
      <c r="P787" s="52"/>
      <c r="Q787" s="93"/>
      <c r="T787" s="94"/>
    </row>
    <row r="788">
      <c r="M788" s="53"/>
      <c r="N788" s="51"/>
      <c r="O788" s="51"/>
      <c r="P788" s="52"/>
      <c r="Q788" s="93"/>
      <c r="T788" s="94"/>
    </row>
    <row r="789">
      <c r="M789" s="53"/>
      <c r="N789" s="51"/>
      <c r="O789" s="51"/>
      <c r="P789" s="52"/>
      <c r="Q789" s="93"/>
      <c r="T789" s="94"/>
    </row>
    <row r="790">
      <c r="M790" s="53"/>
      <c r="N790" s="51"/>
      <c r="O790" s="51"/>
      <c r="P790" s="52"/>
      <c r="Q790" s="93"/>
      <c r="T790" s="94"/>
    </row>
    <row r="791">
      <c r="M791" s="53"/>
      <c r="N791" s="51"/>
      <c r="O791" s="51"/>
      <c r="P791" s="52"/>
      <c r="Q791" s="93"/>
      <c r="T791" s="94"/>
    </row>
    <row r="792">
      <c r="M792" s="53"/>
      <c r="N792" s="51"/>
      <c r="O792" s="51"/>
      <c r="P792" s="52"/>
      <c r="Q792" s="93"/>
      <c r="T792" s="94"/>
    </row>
    <row r="793">
      <c r="M793" s="53"/>
      <c r="N793" s="51"/>
      <c r="O793" s="51"/>
      <c r="P793" s="52"/>
      <c r="Q793" s="93"/>
      <c r="T793" s="94"/>
    </row>
    <row r="794">
      <c r="A794" s="39"/>
      <c r="B794" s="9"/>
      <c r="C794" s="9"/>
      <c r="M794" s="53"/>
      <c r="N794" s="51"/>
      <c r="O794" s="51"/>
      <c r="P794" s="52"/>
      <c r="Q794" s="93"/>
      <c r="T794" s="94"/>
    </row>
    <row r="795">
      <c r="M795" s="53"/>
      <c r="N795" s="51"/>
      <c r="O795" s="51"/>
      <c r="P795" s="52"/>
      <c r="Q795" s="93"/>
      <c r="T795" s="94"/>
    </row>
    <row r="796">
      <c r="M796" s="53"/>
      <c r="N796" s="51"/>
      <c r="O796" s="51"/>
      <c r="P796" s="52"/>
      <c r="Q796" s="93"/>
      <c r="T796" s="94"/>
    </row>
    <row r="797">
      <c r="M797" s="53"/>
      <c r="N797" s="51"/>
      <c r="O797" s="51"/>
      <c r="P797" s="52"/>
      <c r="Q797" s="93"/>
      <c r="T797" s="94"/>
    </row>
    <row r="798">
      <c r="M798" s="53"/>
      <c r="N798" s="51"/>
      <c r="O798" s="51"/>
      <c r="P798" s="52"/>
      <c r="Q798" s="93"/>
      <c r="T798" s="94"/>
    </row>
    <row r="799">
      <c r="M799" s="53"/>
      <c r="N799" s="51"/>
      <c r="O799" s="51"/>
      <c r="P799" s="52"/>
      <c r="Q799" s="93"/>
      <c r="T799" s="94"/>
    </row>
    <row r="800">
      <c r="M800" s="53"/>
      <c r="N800" s="51"/>
      <c r="O800" s="51"/>
      <c r="P800" s="52"/>
      <c r="Q800" s="93"/>
      <c r="T800" s="94"/>
    </row>
    <row r="801">
      <c r="M801" s="53"/>
      <c r="N801" s="51"/>
      <c r="O801" s="51"/>
      <c r="P801" s="52"/>
      <c r="Q801" s="93"/>
      <c r="T801" s="94"/>
    </row>
    <row r="802">
      <c r="M802" s="53"/>
      <c r="N802" s="51"/>
      <c r="O802" s="51"/>
      <c r="P802" s="52"/>
      <c r="Q802" s="93"/>
      <c r="T802" s="94"/>
    </row>
    <row r="803">
      <c r="M803" s="53"/>
      <c r="N803" s="51"/>
      <c r="O803" s="51"/>
      <c r="P803" s="52"/>
      <c r="Q803" s="93"/>
      <c r="T803" s="94"/>
    </row>
    <row r="804">
      <c r="M804" s="53"/>
      <c r="N804" s="51"/>
      <c r="O804" s="51"/>
      <c r="P804" s="52"/>
      <c r="Q804" s="93"/>
      <c r="T804" s="94"/>
    </row>
    <row r="805">
      <c r="M805" s="53"/>
      <c r="N805" s="51"/>
      <c r="O805" s="51"/>
      <c r="P805" s="52"/>
      <c r="Q805" s="93"/>
      <c r="T805" s="94"/>
    </row>
    <row r="806">
      <c r="A806" s="39"/>
      <c r="B806" s="9"/>
      <c r="C806" s="9"/>
      <c r="M806" s="53"/>
      <c r="N806" s="51"/>
      <c r="O806" s="51"/>
      <c r="P806" s="52"/>
      <c r="Q806" s="93"/>
      <c r="T806" s="94"/>
    </row>
    <row r="807">
      <c r="M807" s="53"/>
      <c r="N807" s="51"/>
      <c r="O807" s="51"/>
      <c r="P807" s="52"/>
      <c r="Q807" s="93"/>
      <c r="T807" s="94"/>
    </row>
    <row r="808">
      <c r="M808" s="53"/>
      <c r="N808" s="51"/>
      <c r="O808" s="51"/>
      <c r="P808" s="52"/>
      <c r="Q808" s="93"/>
      <c r="T808" s="94"/>
    </row>
    <row r="809">
      <c r="M809" s="53"/>
      <c r="N809" s="51"/>
      <c r="O809" s="51"/>
      <c r="P809" s="52"/>
      <c r="Q809" s="93"/>
      <c r="T809" s="94"/>
    </row>
    <row r="810">
      <c r="M810" s="53"/>
      <c r="N810" s="51"/>
      <c r="O810" s="51"/>
      <c r="P810" s="52"/>
      <c r="Q810" s="93"/>
      <c r="T810" s="94"/>
    </row>
    <row r="811">
      <c r="M811" s="53"/>
      <c r="N811" s="51"/>
      <c r="O811" s="51"/>
      <c r="P811" s="52"/>
      <c r="Q811" s="93"/>
      <c r="T811" s="94"/>
    </row>
    <row r="812">
      <c r="M812" s="53"/>
      <c r="N812" s="51"/>
      <c r="O812" s="51"/>
      <c r="P812" s="52"/>
      <c r="Q812" s="93"/>
      <c r="T812" s="94"/>
    </row>
    <row r="813">
      <c r="M813" s="53"/>
      <c r="N813" s="51"/>
      <c r="O813" s="51"/>
      <c r="P813" s="52"/>
      <c r="Q813" s="93"/>
      <c r="T813" s="94"/>
    </row>
    <row r="814">
      <c r="M814" s="53"/>
      <c r="N814" s="51"/>
      <c r="O814" s="51"/>
      <c r="P814" s="52"/>
      <c r="Q814" s="93"/>
      <c r="T814" s="94"/>
    </row>
    <row r="815">
      <c r="M815" s="53"/>
      <c r="N815" s="51"/>
      <c r="O815" s="51"/>
      <c r="P815" s="52"/>
      <c r="Q815" s="93"/>
      <c r="T815" s="94"/>
    </row>
    <row r="816">
      <c r="M816" s="53"/>
      <c r="N816" s="51"/>
      <c r="O816" s="51"/>
      <c r="P816" s="52"/>
      <c r="Q816" s="93"/>
      <c r="T816" s="94"/>
    </row>
    <row r="817">
      <c r="M817" s="53"/>
      <c r="N817" s="51"/>
      <c r="O817" s="51"/>
      <c r="P817" s="52"/>
      <c r="Q817" s="93"/>
      <c r="T817" s="94"/>
    </row>
    <row r="818">
      <c r="A818" s="39"/>
      <c r="B818" s="9"/>
      <c r="C818" s="9"/>
      <c r="M818" s="53"/>
      <c r="N818" s="51"/>
      <c r="O818" s="51"/>
      <c r="P818" s="52"/>
      <c r="Q818" s="93"/>
      <c r="T818" s="94"/>
    </row>
    <row r="819">
      <c r="M819" s="53"/>
      <c r="N819" s="51"/>
      <c r="O819" s="51"/>
      <c r="P819" s="52"/>
      <c r="Q819" s="93"/>
      <c r="T819" s="94"/>
    </row>
    <row r="820">
      <c r="M820" s="53"/>
      <c r="N820" s="51"/>
      <c r="O820" s="51"/>
      <c r="P820" s="52"/>
      <c r="Q820" s="93"/>
      <c r="T820" s="94"/>
    </row>
    <row r="821">
      <c r="M821" s="53"/>
      <c r="N821" s="51"/>
      <c r="O821" s="51"/>
      <c r="P821" s="52"/>
      <c r="Q821" s="93"/>
      <c r="T821" s="94"/>
    </row>
    <row r="822">
      <c r="M822" s="53"/>
      <c r="N822" s="51"/>
      <c r="O822" s="51"/>
      <c r="P822" s="52"/>
      <c r="Q822" s="93"/>
      <c r="T822" s="94"/>
    </row>
    <row r="823">
      <c r="M823" s="53"/>
      <c r="N823" s="51"/>
      <c r="O823" s="51"/>
      <c r="P823" s="52"/>
      <c r="Q823" s="93"/>
      <c r="T823" s="94"/>
    </row>
    <row r="824">
      <c r="M824" s="53"/>
      <c r="N824" s="51"/>
      <c r="O824" s="51"/>
      <c r="P824" s="52"/>
      <c r="Q824" s="93"/>
      <c r="T824" s="94"/>
    </row>
    <row r="825">
      <c r="M825" s="53"/>
      <c r="N825" s="51"/>
      <c r="O825" s="51"/>
      <c r="P825" s="52"/>
      <c r="Q825" s="93"/>
      <c r="T825" s="94"/>
    </row>
    <row r="826">
      <c r="M826" s="53"/>
      <c r="N826" s="51"/>
      <c r="O826" s="51"/>
      <c r="P826" s="52"/>
      <c r="Q826" s="93"/>
      <c r="T826" s="94"/>
    </row>
    <row r="827">
      <c r="M827" s="53"/>
      <c r="N827" s="51"/>
      <c r="O827" s="51"/>
      <c r="P827" s="52"/>
      <c r="Q827" s="93"/>
      <c r="T827" s="94"/>
    </row>
    <row r="828">
      <c r="M828" s="53"/>
      <c r="N828" s="51"/>
      <c r="O828" s="51"/>
      <c r="P828" s="52"/>
      <c r="Q828" s="93"/>
      <c r="T828" s="94"/>
    </row>
    <row r="829">
      <c r="M829" s="53"/>
      <c r="N829" s="51"/>
      <c r="O829" s="51"/>
      <c r="P829" s="52"/>
      <c r="Q829" s="93"/>
      <c r="T829" s="94"/>
    </row>
    <row r="830">
      <c r="A830" s="39"/>
      <c r="B830" s="9"/>
      <c r="C830" s="9"/>
      <c r="M830" s="53"/>
      <c r="N830" s="51"/>
      <c r="O830" s="51"/>
      <c r="P830" s="52"/>
      <c r="Q830" s="93"/>
      <c r="T830" s="94"/>
    </row>
    <row r="831">
      <c r="M831" s="53"/>
      <c r="N831" s="51"/>
      <c r="O831" s="51"/>
      <c r="P831" s="52"/>
      <c r="Q831" s="93"/>
      <c r="T831" s="94"/>
    </row>
    <row r="832">
      <c r="M832" s="53"/>
      <c r="N832" s="51"/>
      <c r="O832" s="51"/>
      <c r="P832" s="52"/>
      <c r="Q832" s="93"/>
      <c r="T832" s="94"/>
    </row>
    <row r="833">
      <c r="M833" s="53"/>
      <c r="N833" s="51"/>
      <c r="O833" s="51"/>
      <c r="P833" s="52"/>
      <c r="Q833" s="93"/>
      <c r="T833" s="94"/>
    </row>
    <row r="834">
      <c r="M834" s="53"/>
      <c r="N834" s="51"/>
      <c r="O834" s="51"/>
      <c r="P834" s="52"/>
      <c r="Q834" s="93"/>
      <c r="T834" s="94"/>
    </row>
    <row r="835">
      <c r="M835" s="53"/>
      <c r="N835" s="51"/>
      <c r="O835" s="51"/>
      <c r="P835" s="52"/>
      <c r="Q835" s="93"/>
      <c r="T835" s="94"/>
    </row>
    <row r="836">
      <c r="M836" s="53"/>
      <c r="N836" s="51"/>
      <c r="O836" s="51"/>
      <c r="P836" s="52"/>
      <c r="Q836" s="93"/>
      <c r="T836" s="94"/>
    </row>
    <row r="837">
      <c r="M837" s="53"/>
      <c r="N837" s="51"/>
      <c r="O837" s="51"/>
      <c r="P837" s="52"/>
      <c r="Q837" s="93"/>
      <c r="T837" s="94"/>
    </row>
    <row r="838">
      <c r="M838" s="53"/>
      <c r="N838" s="51"/>
      <c r="O838" s="51"/>
      <c r="P838" s="52"/>
      <c r="Q838" s="93"/>
      <c r="T838" s="94"/>
    </row>
    <row r="839">
      <c r="M839" s="53"/>
      <c r="N839" s="51"/>
      <c r="O839" s="51"/>
      <c r="P839" s="52"/>
      <c r="Q839" s="93"/>
      <c r="T839" s="94"/>
    </row>
    <row r="840">
      <c r="M840" s="53"/>
      <c r="N840" s="51"/>
      <c r="O840" s="51"/>
      <c r="P840" s="52"/>
      <c r="Q840" s="93"/>
      <c r="T840" s="94"/>
    </row>
    <row r="841">
      <c r="M841" s="53"/>
      <c r="N841" s="51"/>
      <c r="O841" s="51"/>
      <c r="P841" s="52"/>
      <c r="Q841" s="93"/>
      <c r="T841" s="94"/>
    </row>
    <row r="842">
      <c r="A842" s="39"/>
      <c r="B842" s="9"/>
      <c r="C842" s="9"/>
      <c r="M842" s="53"/>
      <c r="N842" s="51"/>
      <c r="O842" s="51"/>
      <c r="P842" s="52"/>
      <c r="Q842" s="93"/>
      <c r="T842" s="94"/>
    </row>
    <row r="843">
      <c r="M843" s="53"/>
      <c r="N843" s="51"/>
      <c r="O843" s="51"/>
      <c r="P843" s="52"/>
      <c r="Q843" s="93"/>
      <c r="T843" s="94"/>
    </row>
    <row r="844">
      <c r="M844" s="53"/>
      <c r="N844" s="51"/>
      <c r="O844" s="51"/>
      <c r="P844" s="52"/>
      <c r="Q844" s="93"/>
      <c r="T844" s="94"/>
    </row>
    <row r="845">
      <c r="M845" s="53"/>
      <c r="N845" s="51"/>
      <c r="O845" s="51"/>
      <c r="P845" s="52"/>
      <c r="Q845" s="93"/>
      <c r="T845" s="94"/>
    </row>
    <row r="846">
      <c r="M846" s="53"/>
      <c r="N846" s="51"/>
      <c r="O846" s="51"/>
      <c r="P846" s="52"/>
      <c r="Q846" s="93"/>
      <c r="T846" s="94"/>
    </row>
    <row r="847">
      <c r="M847" s="53"/>
      <c r="N847" s="51"/>
      <c r="O847" s="51"/>
      <c r="P847" s="52"/>
      <c r="Q847" s="93"/>
      <c r="T847" s="94"/>
    </row>
    <row r="848">
      <c r="M848" s="53"/>
      <c r="N848" s="51"/>
      <c r="O848" s="51"/>
      <c r="P848" s="52"/>
      <c r="Q848" s="93"/>
      <c r="T848" s="94"/>
    </row>
    <row r="849">
      <c r="M849" s="53"/>
      <c r="N849" s="51"/>
      <c r="O849" s="51"/>
      <c r="P849" s="52"/>
      <c r="Q849" s="93"/>
      <c r="T849" s="94"/>
    </row>
    <row r="850">
      <c r="M850" s="53"/>
      <c r="N850" s="51"/>
      <c r="O850" s="51"/>
      <c r="P850" s="52"/>
      <c r="Q850" s="93"/>
      <c r="T850" s="94"/>
    </row>
    <row r="851">
      <c r="M851" s="53"/>
      <c r="N851" s="51"/>
      <c r="O851" s="51"/>
      <c r="P851" s="52"/>
      <c r="Q851" s="93"/>
      <c r="T851" s="94"/>
    </row>
    <row r="852">
      <c r="M852" s="53"/>
      <c r="N852" s="51"/>
      <c r="O852" s="51"/>
      <c r="P852" s="52"/>
      <c r="Q852" s="93"/>
      <c r="T852" s="94"/>
    </row>
    <row r="853">
      <c r="M853" s="53"/>
      <c r="N853" s="51"/>
      <c r="O853" s="51"/>
      <c r="P853" s="52"/>
      <c r="Q853" s="93"/>
      <c r="T853" s="94"/>
    </row>
    <row r="854">
      <c r="A854" s="39"/>
      <c r="B854" s="9"/>
      <c r="C854" s="9"/>
      <c r="M854" s="53"/>
      <c r="N854" s="51"/>
      <c r="O854" s="51"/>
      <c r="P854" s="52"/>
      <c r="Q854" s="93"/>
      <c r="T854" s="94"/>
    </row>
    <row r="855">
      <c r="M855" s="53"/>
      <c r="N855" s="51"/>
      <c r="O855" s="51"/>
      <c r="P855" s="52"/>
      <c r="Q855" s="93"/>
      <c r="T855" s="94"/>
    </row>
    <row r="856">
      <c r="M856" s="53"/>
      <c r="N856" s="51"/>
      <c r="O856" s="51"/>
      <c r="P856" s="52"/>
      <c r="Q856" s="93"/>
      <c r="T856" s="94"/>
    </row>
    <row r="857">
      <c r="M857" s="53"/>
      <c r="N857" s="51"/>
      <c r="O857" s="51"/>
      <c r="P857" s="52"/>
      <c r="Q857" s="93"/>
      <c r="T857" s="94"/>
    </row>
    <row r="858">
      <c r="M858" s="53"/>
      <c r="N858" s="51"/>
      <c r="O858" s="51"/>
      <c r="P858" s="52"/>
      <c r="Q858" s="93"/>
      <c r="T858" s="94"/>
    </row>
    <row r="859">
      <c r="M859" s="53"/>
      <c r="N859" s="51"/>
      <c r="O859" s="51"/>
      <c r="P859" s="52"/>
      <c r="Q859" s="93"/>
      <c r="T859" s="94"/>
    </row>
    <row r="860">
      <c r="M860" s="53"/>
      <c r="N860" s="51"/>
      <c r="O860" s="51"/>
      <c r="P860" s="52"/>
      <c r="Q860" s="93"/>
      <c r="T860" s="94"/>
    </row>
    <row r="861">
      <c r="M861" s="53"/>
      <c r="N861" s="51"/>
      <c r="O861" s="51"/>
      <c r="P861" s="52"/>
      <c r="Q861" s="93"/>
      <c r="T861" s="94"/>
    </row>
    <row r="862">
      <c r="M862" s="53"/>
      <c r="N862" s="51"/>
      <c r="O862" s="51"/>
      <c r="P862" s="52"/>
      <c r="Q862" s="93"/>
      <c r="T862" s="94"/>
    </row>
    <row r="863">
      <c r="M863" s="53"/>
      <c r="N863" s="51"/>
      <c r="O863" s="51"/>
      <c r="P863" s="52"/>
      <c r="Q863" s="93"/>
      <c r="T863" s="94"/>
    </row>
    <row r="864">
      <c r="M864" s="53"/>
      <c r="N864" s="51"/>
      <c r="O864" s="51"/>
      <c r="P864" s="52"/>
      <c r="Q864" s="93"/>
      <c r="T864" s="94"/>
    </row>
    <row r="865">
      <c r="M865" s="53"/>
      <c r="N865" s="51"/>
      <c r="O865" s="51"/>
      <c r="P865" s="52"/>
      <c r="Q865" s="93"/>
      <c r="T865" s="94"/>
    </row>
    <row r="866">
      <c r="A866" s="39"/>
      <c r="B866" s="9"/>
      <c r="C866" s="9"/>
      <c r="M866" s="53"/>
      <c r="N866" s="51"/>
      <c r="O866" s="51"/>
      <c r="P866" s="52"/>
      <c r="Q866" s="93"/>
      <c r="T866" s="94"/>
    </row>
    <row r="867">
      <c r="M867" s="53"/>
      <c r="N867" s="51"/>
      <c r="O867" s="51"/>
      <c r="P867" s="52"/>
      <c r="Q867" s="93"/>
      <c r="T867" s="94"/>
    </row>
    <row r="868">
      <c r="M868" s="53"/>
      <c r="N868" s="51"/>
      <c r="O868" s="51"/>
      <c r="P868" s="52"/>
      <c r="Q868" s="93"/>
      <c r="T868" s="94"/>
    </row>
    <row r="869">
      <c r="M869" s="53"/>
      <c r="N869" s="51"/>
      <c r="O869" s="51"/>
      <c r="P869" s="52"/>
      <c r="Q869" s="93"/>
      <c r="T869" s="94"/>
    </row>
    <row r="870">
      <c r="M870" s="53"/>
      <c r="N870" s="51"/>
      <c r="O870" s="51"/>
      <c r="P870" s="52"/>
      <c r="Q870" s="93"/>
      <c r="T870" s="94"/>
    </row>
    <row r="871">
      <c r="M871" s="53"/>
      <c r="N871" s="51"/>
      <c r="O871" s="51"/>
      <c r="P871" s="52"/>
      <c r="Q871" s="93"/>
      <c r="T871" s="94"/>
    </row>
    <row r="872">
      <c r="M872" s="53"/>
      <c r="N872" s="51"/>
      <c r="O872" s="51"/>
      <c r="P872" s="52"/>
      <c r="Q872" s="93"/>
      <c r="T872" s="94"/>
    </row>
    <row r="873">
      <c r="M873" s="53"/>
      <c r="N873" s="51"/>
      <c r="O873" s="51"/>
      <c r="P873" s="52"/>
      <c r="Q873" s="93"/>
      <c r="T873" s="94"/>
    </row>
    <row r="874">
      <c r="M874" s="53"/>
      <c r="N874" s="51"/>
      <c r="O874" s="51"/>
      <c r="P874" s="52"/>
      <c r="Q874" s="93"/>
      <c r="T874" s="94"/>
    </row>
    <row r="875">
      <c r="M875" s="53"/>
      <c r="N875" s="51"/>
      <c r="O875" s="51"/>
      <c r="P875" s="52"/>
      <c r="Q875" s="93"/>
      <c r="T875" s="94"/>
    </row>
    <row r="876">
      <c r="M876" s="53"/>
      <c r="N876" s="51"/>
      <c r="O876" s="51"/>
      <c r="P876" s="52"/>
      <c r="Q876" s="93"/>
      <c r="T876" s="94"/>
    </row>
    <row r="877">
      <c r="M877" s="53"/>
      <c r="N877" s="51"/>
      <c r="O877" s="51"/>
      <c r="P877" s="52"/>
      <c r="Q877" s="93"/>
      <c r="T877" s="94"/>
    </row>
    <row r="878">
      <c r="A878" s="39"/>
      <c r="B878" s="9"/>
      <c r="C878" s="9"/>
      <c r="M878" s="53"/>
      <c r="N878" s="51"/>
      <c r="O878" s="51"/>
      <c r="P878" s="52"/>
      <c r="Q878" s="93"/>
      <c r="T878" s="94"/>
    </row>
    <row r="879">
      <c r="M879" s="53"/>
      <c r="N879" s="51"/>
      <c r="O879" s="51"/>
      <c r="P879" s="52"/>
      <c r="Q879" s="93"/>
      <c r="T879" s="94"/>
    </row>
    <row r="880">
      <c r="M880" s="53"/>
      <c r="N880" s="51"/>
      <c r="O880" s="51"/>
      <c r="P880" s="52"/>
      <c r="Q880" s="93"/>
      <c r="T880" s="94"/>
    </row>
    <row r="881">
      <c r="M881" s="53"/>
      <c r="N881" s="51"/>
      <c r="O881" s="51"/>
      <c r="P881" s="52"/>
      <c r="Q881" s="93"/>
      <c r="T881" s="94"/>
    </row>
    <row r="882">
      <c r="M882" s="53"/>
      <c r="N882" s="51"/>
      <c r="O882" s="51"/>
      <c r="P882" s="52"/>
      <c r="Q882" s="93"/>
      <c r="T882" s="94"/>
    </row>
    <row r="883">
      <c r="M883" s="53"/>
      <c r="N883" s="51"/>
      <c r="O883" s="51"/>
      <c r="P883" s="52"/>
      <c r="Q883" s="93"/>
      <c r="T883" s="94"/>
    </row>
    <row r="884">
      <c r="M884" s="53"/>
      <c r="N884" s="51"/>
      <c r="O884" s="51"/>
      <c r="P884" s="52"/>
      <c r="Q884" s="93"/>
      <c r="T884" s="94"/>
    </row>
    <row r="885">
      <c r="M885" s="53"/>
      <c r="N885" s="51"/>
      <c r="O885" s="51"/>
      <c r="P885" s="52"/>
      <c r="Q885" s="93"/>
      <c r="T885" s="94"/>
    </row>
    <row r="886">
      <c r="M886" s="53"/>
      <c r="N886" s="51"/>
      <c r="O886" s="51"/>
      <c r="P886" s="52"/>
      <c r="Q886" s="93"/>
      <c r="T886" s="94"/>
    </row>
    <row r="887">
      <c r="M887" s="53"/>
      <c r="N887" s="51"/>
      <c r="O887" s="51"/>
      <c r="P887" s="52"/>
      <c r="Q887" s="93"/>
      <c r="T887" s="94"/>
    </row>
    <row r="888">
      <c r="M888" s="53"/>
      <c r="N888" s="51"/>
      <c r="O888" s="51"/>
      <c r="P888" s="52"/>
      <c r="Q888" s="93"/>
      <c r="T888" s="94"/>
    </row>
    <row r="889">
      <c r="M889" s="53"/>
      <c r="N889" s="51"/>
      <c r="O889" s="51"/>
      <c r="P889" s="52"/>
      <c r="Q889" s="93"/>
      <c r="T889" s="94"/>
    </row>
    <row r="890">
      <c r="A890" s="39"/>
      <c r="B890" s="9"/>
      <c r="C890" s="9"/>
      <c r="M890" s="53"/>
      <c r="N890" s="51"/>
      <c r="O890" s="51"/>
      <c r="P890" s="52"/>
      <c r="Q890" s="93"/>
      <c r="T890" s="94"/>
    </row>
    <row r="891">
      <c r="M891" s="53"/>
      <c r="N891" s="51"/>
      <c r="O891" s="51"/>
      <c r="P891" s="52"/>
      <c r="Q891" s="93"/>
      <c r="T891" s="94"/>
    </row>
    <row r="892">
      <c r="M892" s="53"/>
      <c r="N892" s="51"/>
      <c r="O892" s="51"/>
      <c r="P892" s="52"/>
      <c r="Q892" s="93"/>
      <c r="T892" s="94"/>
    </row>
    <row r="893">
      <c r="M893" s="53"/>
      <c r="N893" s="51"/>
      <c r="O893" s="51"/>
      <c r="P893" s="52"/>
      <c r="Q893" s="93"/>
      <c r="T893" s="94"/>
    </row>
    <row r="894">
      <c r="M894" s="53"/>
      <c r="N894" s="51"/>
      <c r="O894" s="51"/>
      <c r="P894" s="52"/>
      <c r="Q894" s="93"/>
      <c r="T894" s="94"/>
    </row>
    <row r="895">
      <c r="M895" s="53"/>
      <c r="N895" s="51"/>
      <c r="O895" s="51"/>
      <c r="P895" s="52"/>
      <c r="Q895" s="93"/>
      <c r="T895" s="94"/>
    </row>
    <row r="896">
      <c r="M896" s="53"/>
      <c r="N896" s="51"/>
      <c r="O896" s="51"/>
      <c r="P896" s="52"/>
      <c r="Q896" s="93"/>
      <c r="T896" s="94"/>
    </row>
    <row r="897">
      <c r="M897" s="53"/>
      <c r="N897" s="51"/>
      <c r="O897" s="51"/>
      <c r="P897" s="52"/>
      <c r="Q897" s="93"/>
      <c r="T897" s="94"/>
    </row>
    <row r="898">
      <c r="M898" s="53"/>
      <c r="N898" s="51"/>
      <c r="O898" s="51"/>
      <c r="P898" s="52"/>
      <c r="Q898" s="93"/>
      <c r="T898" s="94"/>
    </row>
    <row r="899">
      <c r="M899" s="53"/>
      <c r="N899" s="51"/>
      <c r="O899" s="51"/>
      <c r="P899" s="52"/>
      <c r="Q899" s="93"/>
      <c r="T899" s="94"/>
    </row>
    <row r="900">
      <c r="M900" s="53"/>
      <c r="N900" s="51"/>
      <c r="O900" s="51"/>
      <c r="P900" s="52"/>
      <c r="Q900" s="93"/>
      <c r="T900" s="94"/>
    </row>
    <row r="901">
      <c r="M901" s="53"/>
      <c r="N901" s="51"/>
      <c r="O901" s="51"/>
      <c r="P901" s="52"/>
      <c r="Q901" s="93"/>
      <c r="T901" s="94"/>
    </row>
    <row r="902">
      <c r="A902" s="39"/>
      <c r="B902" s="9"/>
      <c r="C902" s="9"/>
      <c r="M902" s="53"/>
      <c r="N902" s="51"/>
      <c r="O902" s="51"/>
      <c r="P902" s="52"/>
      <c r="Q902" s="93"/>
      <c r="T902" s="94"/>
    </row>
    <row r="903">
      <c r="M903" s="53"/>
      <c r="N903" s="51"/>
      <c r="O903" s="51"/>
      <c r="P903" s="52"/>
      <c r="Q903" s="93"/>
      <c r="T903" s="94"/>
    </row>
    <row r="904">
      <c r="M904" s="53"/>
      <c r="N904" s="51"/>
      <c r="O904" s="51"/>
      <c r="P904" s="52"/>
      <c r="Q904" s="93"/>
      <c r="T904" s="94"/>
    </row>
    <row r="905">
      <c r="M905" s="53"/>
      <c r="N905" s="51"/>
      <c r="O905" s="51"/>
      <c r="P905" s="52"/>
      <c r="Q905" s="93"/>
      <c r="T905" s="94"/>
    </row>
    <row r="906">
      <c r="M906" s="53"/>
      <c r="N906" s="51"/>
      <c r="O906" s="51"/>
      <c r="P906" s="52"/>
      <c r="Q906" s="93"/>
      <c r="T906" s="94"/>
    </row>
    <row r="907">
      <c r="M907" s="53"/>
      <c r="N907" s="51"/>
      <c r="O907" s="51"/>
      <c r="P907" s="52"/>
      <c r="Q907" s="93"/>
      <c r="T907" s="94"/>
    </row>
    <row r="908">
      <c r="M908" s="53"/>
      <c r="N908" s="51"/>
      <c r="O908" s="51"/>
      <c r="P908" s="52"/>
      <c r="Q908" s="93"/>
      <c r="T908" s="94"/>
    </row>
    <row r="909">
      <c r="M909" s="53"/>
      <c r="N909" s="51"/>
      <c r="O909" s="51"/>
      <c r="P909" s="52"/>
      <c r="Q909" s="93"/>
      <c r="T909" s="94"/>
    </row>
    <row r="910">
      <c r="M910" s="53"/>
      <c r="N910" s="51"/>
      <c r="O910" s="51"/>
      <c r="P910" s="52"/>
      <c r="Q910" s="93"/>
      <c r="T910" s="94"/>
    </row>
    <row r="911">
      <c r="M911" s="53"/>
      <c r="N911" s="51"/>
      <c r="O911" s="51"/>
      <c r="P911" s="52"/>
      <c r="Q911" s="93"/>
      <c r="T911" s="94"/>
    </row>
    <row r="912">
      <c r="M912" s="53"/>
      <c r="N912" s="51"/>
      <c r="O912" s="51"/>
      <c r="P912" s="52"/>
      <c r="Q912" s="93"/>
      <c r="T912" s="94"/>
    </row>
    <row r="913">
      <c r="M913" s="53"/>
      <c r="N913" s="51"/>
      <c r="O913" s="51"/>
      <c r="P913" s="52"/>
      <c r="Q913" s="93"/>
      <c r="T913" s="94"/>
    </row>
    <row r="914">
      <c r="M914" s="53"/>
      <c r="N914" s="51"/>
      <c r="O914" s="51"/>
      <c r="P914" s="52"/>
      <c r="Q914" s="93"/>
      <c r="T914" s="94"/>
    </row>
    <row r="915">
      <c r="M915" s="53"/>
      <c r="N915" s="51"/>
      <c r="O915" s="51"/>
      <c r="P915" s="52"/>
      <c r="Q915" s="93"/>
      <c r="T915" s="94"/>
    </row>
    <row r="916">
      <c r="M916" s="53"/>
      <c r="N916" s="51"/>
      <c r="O916" s="51"/>
      <c r="P916" s="52"/>
      <c r="Q916" s="93"/>
      <c r="T916" s="94"/>
    </row>
    <row r="917">
      <c r="M917" s="53"/>
      <c r="N917" s="51"/>
      <c r="O917" s="51"/>
      <c r="P917" s="52"/>
      <c r="Q917" s="93"/>
      <c r="T917" s="94"/>
    </row>
    <row r="918">
      <c r="M918" s="53"/>
      <c r="N918" s="51"/>
      <c r="O918" s="51"/>
      <c r="P918" s="52"/>
      <c r="Q918" s="93"/>
      <c r="T918" s="94"/>
    </row>
    <row r="919">
      <c r="M919" s="53"/>
      <c r="N919" s="51"/>
      <c r="O919" s="51"/>
      <c r="P919" s="52"/>
      <c r="Q919" s="93"/>
      <c r="T919" s="94"/>
    </row>
    <row r="920">
      <c r="M920" s="53"/>
      <c r="N920" s="51"/>
      <c r="O920" s="51"/>
      <c r="P920" s="52"/>
      <c r="Q920" s="93"/>
      <c r="T920" s="94"/>
    </row>
    <row r="921">
      <c r="M921" s="53"/>
      <c r="N921" s="51"/>
      <c r="O921" s="51"/>
      <c r="P921" s="52"/>
      <c r="Q921" s="93"/>
      <c r="T921" s="94"/>
    </row>
    <row r="922">
      <c r="M922" s="53"/>
      <c r="N922" s="51"/>
      <c r="O922" s="51"/>
      <c r="P922" s="52"/>
      <c r="Q922" s="93"/>
      <c r="T922" s="94"/>
    </row>
    <row r="923">
      <c r="M923" s="53"/>
      <c r="N923" s="51"/>
      <c r="O923" s="51"/>
      <c r="P923" s="52"/>
      <c r="Q923" s="93"/>
      <c r="T923" s="94"/>
    </row>
    <row r="924">
      <c r="M924" s="53"/>
      <c r="N924" s="51"/>
      <c r="O924" s="51"/>
      <c r="P924" s="52"/>
      <c r="Q924" s="93"/>
      <c r="T924" s="94"/>
    </row>
    <row r="925">
      <c r="M925" s="53"/>
      <c r="N925" s="51"/>
      <c r="O925" s="51"/>
      <c r="P925" s="52"/>
      <c r="Q925" s="93"/>
      <c r="T925" s="94"/>
    </row>
    <row r="926">
      <c r="M926" s="53"/>
      <c r="N926" s="51"/>
      <c r="O926" s="51"/>
      <c r="P926" s="52"/>
      <c r="Q926" s="93"/>
      <c r="T926" s="94"/>
    </row>
    <row r="927">
      <c r="M927" s="53"/>
      <c r="N927" s="51"/>
      <c r="O927" s="51"/>
      <c r="P927" s="52"/>
      <c r="Q927" s="93"/>
      <c r="T927" s="94"/>
    </row>
    <row r="928">
      <c r="M928" s="53"/>
      <c r="N928" s="51"/>
      <c r="O928" s="51"/>
      <c r="P928" s="52"/>
      <c r="Q928" s="93"/>
      <c r="T928" s="94"/>
    </row>
    <row r="929">
      <c r="M929" s="53"/>
      <c r="N929" s="51"/>
      <c r="O929" s="51"/>
      <c r="P929" s="52"/>
      <c r="Q929" s="93"/>
      <c r="T929" s="94"/>
    </row>
    <row r="930">
      <c r="M930" s="53"/>
      <c r="N930" s="51"/>
      <c r="O930" s="51"/>
      <c r="P930" s="52"/>
      <c r="Q930" s="93"/>
      <c r="T930" s="94"/>
    </row>
    <row r="931">
      <c r="M931" s="53"/>
      <c r="N931" s="51"/>
      <c r="O931" s="51"/>
      <c r="P931" s="52"/>
      <c r="Q931" s="93"/>
      <c r="T931" s="94"/>
    </row>
    <row r="932">
      <c r="M932" s="53"/>
      <c r="N932" s="51"/>
      <c r="O932" s="51"/>
      <c r="P932" s="52"/>
      <c r="Q932" s="93"/>
      <c r="T932" s="94"/>
    </row>
    <row r="933">
      <c r="M933" s="53"/>
      <c r="N933" s="51"/>
      <c r="O933" s="51"/>
      <c r="P933" s="52"/>
      <c r="Q933" s="93"/>
      <c r="T933" s="94"/>
    </row>
    <row r="934">
      <c r="M934" s="53"/>
      <c r="N934" s="51"/>
      <c r="O934" s="51"/>
      <c r="P934" s="52"/>
      <c r="Q934" s="93"/>
      <c r="T934" s="94"/>
    </row>
    <row r="935">
      <c r="M935" s="53"/>
      <c r="N935" s="51"/>
      <c r="O935" s="51"/>
      <c r="P935" s="52"/>
      <c r="Q935" s="93"/>
      <c r="T935" s="94"/>
    </row>
    <row r="936">
      <c r="M936" s="53"/>
      <c r="N936" s="51"/>
      <c r="O936" s="51"/>
      <c r="P936" s="52"/>
      <c r="Q936" s="93"/>
      <c r="T936" s="94"/>
    </row>
    <row r="937">
      <c r="M937" s="53"/>
      <c r="N937" s="51"/>
      <c r="O937" s="51"/>
      <c r="P937" s="52"/>
      <c r="Q937" s="93"/>
      <c r="T937" s="94"/>
    </row>
    <row r="938">
      <c r="M938" s="53"/>
      <c r="N938" s="51"/>
      <c r="O938" s="51"/>
      <c r="P938" s="52"/>
      <c r="Q938" s="93"/>
      <c r="T938" s="94"/>
    </row>
    <row r="939">
      <c r="M939" s="53"/>
      <c r="N939" s="51"/>
      <c r="O939" s="51"/>
      <c r="P939" s="52"/>
      <c r="Q939" s="93"/>
      <c r="T939" s="94"/>
    </row>
    <row r="940">
      <c r="M940" s="53"/>
      <c r="N940" s="51"/>
      <c r="O940" s="51"/>
      <c r="P940" s="52"/>
      <c r="Q940" s="93"/>
      <c r="T940" s="94"/>
    </row>
    <row r="941">
      <c r="M941" s="53"/>
      <c r="N941" s="51"/>
      <c r="O941" s="51"/>
      <c r="P941" s="52"/>
      <c r="Q941" s="93"/>
      <c r="T941" s="94"/>
    </row>
    <row r="942">
      <c r="M942" s="53"/>
      <c r="N942" s="51"/>
      <c r="O942" s="51"/>
      <c r="P942" s="52"/>
      <c r="Q942" s="93"/>
      <c r="T942" s="94"/>
    </row>
    <row r="943">
      <c r="M943" s="53"/>
      <c r="N943" s="51"/>
      <c r="O943" s="51"/>
      <c r="P943" s="52"/>
      <c r="Q943" s="93"/>
      <c r="T943" s="94"/>
    </row>
    <row r="944">
      <c r="M944" s="53"/>
      <c r="N944" s="51"/>
      <c r="O944" s="51"/>
      <c r="P944" s="52"/>
      <c r="Q944" s="93"/>
      <c r="T944" s="94"/>
    </row>
    <row r="945">
      <c r="M945" s="53"/>
      <c r="N945" s="51"/>
      <c r="O945" s="51"/>
      <c r="P945" s="52"/>
      <c r="Q945" s="93"/>
      <c r="T945" s="94"/>
    </row>
    <row r="946">
      <c r="M946" s="53"/>
      <c r="N946" s="51"/>
      <c r="O946" s="51"/>
      <c r="P946" s="52"/>
      <c r="Q946" s="93"/>
      <c r="T946" s="94"/>
    </row>
    <row r="947">
      <c r="M947" s="53"/>
      <c r="N947" s="51"/>
      <c r="O947" s="51"/>
      <c r="P947" s="52"/>
      <c r="Q947" s="93"/>
      <c r="T947" s="94"/>
    </row>
    <row r="948">
      <c r="M948" s="53"/>
      <c r="N948" s="51"/>
      <c r="O948" s="51"/>
      <c r="P948" s="52"/>
      <c r="Q948" s="93"/>
      <c r="T948" s="94"/>
    </row>
    <row r="949">
      <c r="M949" s="53"/>
      <c r="N949" s="51"/>
      <c r="O949" s="51"/>
      <c r="P949" s="52"/>
      <c r="Q949" s="93"/>
      <c r="T949" s="94"/>
    </row>
    <row r="950">
      <c r="M950" s="53"/>
      <c r="N950" s="51"/>
      <c r="O950" s="51"/>
      <c r="P950" s="52"/>
      <c r="Q950" s="93"/>
      <c r="T950" s="94"/>
    </row>
    <row r="951">
      <c r="M951" s="53"/>
      <c r="N951" s="51"/>
      <c r="O951" s="51"/>
      <c r="P951" s="52"/>
      <c r="Q951" s="93"/>
      <c r="T951" s="94"/>
    </row>
    <row r="952">
      <c r="M952" s="53"/>
      <c r="N952" s="51"/>
      <c r="O952" s="51"/>
      <c r="P952" s="52"/>
      <c r="Q952" s="93"/>
      <c r="T952" s="94"/>
    </row>
    <row r="953">
      <c r="M953" s="53"/>
      <c r="N953" s="51"/>
      <c r="O953" s="51"/>
      <c r="P953" s="52"/>
      <c r="Q953" s="93"/>
      <c r="T953" s="94"/>
    </row>
    <row r="954">
      <c r="M954" s="53"/>
      <c r="N954" s="51"/>
      <c r="O954" s="51"/>
      <c r="P954" s="52"/>
      <c r="Q954" s="93"/>
      <c r="T954" s="94"/>
    </row>
    <row r="955">
      <c r="M955" s="53"/>
      <c r="N955" s="51"/>
      <c r="O955" s="51"/>
      <c r="P955" s="52"/>
      <c r="Q955" s="93"/>
      <c r="T955" s="94"/>
    </row>
    <row r="956">
      <c r="M956" s="53"/>
      <c r="N956" s="51"/>
      <c r="O956" s="51"/>
      <c r="P956" s="52"/>
      <c r="Q956" s="93"/>
      <c r="T956" s="94"/>
    </row>
    <row r="957">
      <c r="M957" s="53"/>
      <c r="N957" s="51"/>
      <c r="O957" s="51"/>
      <c r="P957" s="52"/>
      <c r="Q957" s="93"/>
      <c r="T957" s="94"/>
    </row>
    <row r="958">
      <c r="M958" s="53"/>
      <c r="N958" s="51"/>
      <c r="O958" s="51"/>
      <c r="P958" s="52"/>
      <c r="Q958" s="93"/>
      <c r="T958" s="94"/>
    </row>
    <row r="959">
      <c r="M959" s="53"/>
      <c r="N959" s="51"/>
      <c r="O959" s="51"/>
      <c r="P959" s="52"/>
      <c r="Q959" s="93"/>
      <c r="T959" s="94"/>
    </row>
    <row r="960">
      <c r="M960" s="53"/>
      <c r="N960" s="51"/>
      <c r="O960" s="51"/>
      <c r="P960" s="52"/>
      <c r="Q960" s="93"/>
      <c r="T960" s="94"/>
    </row>
    <row r="961">
      <c r="M961" s="53"/>
      <c r="N961" s="51"/>
      <c r="O961" s="51"/>
      <c r="P961" s="52"/>
      <c r="Q961" s="93"/>
      <c r="T961" s="94"/>
    </row>
    <row r="962">
      <c r="M962" s="53"/>
      <c r="N962" s="51"/>
      <c r="O962" s="51"/>
      <c r="P962" s="52"/>
      <c r="Q962" s="93"/>
      <c r="T962" s="94"/>
    </row>
    <row r="963">
      <c r="M963" s="53"/>
      <c r="N963" s="51"/>
      <c r="O963" s="51"/>
      <c r="P963" s="52"/>
      <c r="Q963" s="93"/>
      <c r="T963" s="94"/>
    </row>
    <row r="964">
      <c r="M964" s="53"/>
      <c r="N964" s="51"/>
      <c r="O964" s="51"/>
      <c r="P964" s="52"/>
      <c r="Q964" s="93"/>
      <c r="T964" s="94"/>
    </row>
    <row r="965">
      <c r="M965" s="53"/>
      <c r="N965" s="51"/>
      <c r="O965" s="51"/>
      <c r="P965" s="52"/>
      <c r="Q965" s="93"/>
      <c r="T965" s="94"/>
    </row>
    <row r="966">
      <c r="M966" s="53"/>
      <c r="N966" s="51"/>
      <c r="O966" s="51"/>
      <c r="P966" s="52"/>
      <c r="Q966" s="93"/>
      <c r="T966" s="94"/>
    </row>
    <row r="967">
      <c r="M967" s="53"/>
      <c r="N967" s="51"/>
      <c r="O967" s="51"/>
      <c r="P967" s="52"/>
      <c r="Q967" s="93"/>
      <c r="T967" s="94"/>
    </row>
    <row r="968">
      <c r="M968" s="53"/>
      <c r="N968" s="51"/>
      <c r="O968" s="51"/>
      <c r="P968" s="52"/>
      <c r="Q968" s="93"/>
      <c r="T968" s="94"/>
    </row>
    <row r="969">
      <c r="M969" s="53"/>
      <c r="N969" s="51"/>
      <c r="O969" s="51"/>
      <c r="P969" s="52"/>
      <c r="Q969" s="93"/>
      <c r="T969" s="94"/>
    </row>
    <row r="970">
      <c r="M970" s="53"/>
      <c r="N970" s="51"/>
      <c r="O970" s="51"/>
      <c r="P970" s="52"/>
      <c r="Q970" s="93"/>
      <c r="T970" s="94"/>
    </row>
    <row r="971">
      <c r="M971" s="53"/>
      <c r="N971" s="51"/>
      <c r="O971" s="51"/>
      <c r="P971" s="52"/>
      <c r="Q971" s="93"/>
      <c r="T971" s="94"/>
    </row>
    <row r="972">
      <c r="M972" s="53"/>
      <c r="N972" s="51"/>
      <c r="O972" s="51"/>
      <c r="P972" s="52"/>
      <c r="Q972" s="93"/>
      <c r="T972" s="94"/>
    </row>
    <row r="973">
      <c r="M973" s="53"/>
      <c r="N973" s="51"/>
      <c r="O973" s="51"/>
      <c r="P973" s="52"/>
      <c r="Q973" s="93"/>
      <c r="T973" s="94"/>
    </row>
    <row r="974">
      <c r="M974" s="53"/>
      <c r="N974" s="51"/>
      <c r="O974" s="51"/>
      <c r="P974" s="52"/>
      <c r="Q974" s="93"/>
      <c r="T974" s="94"/>
    </row>
    <row r="975">
      <c r="M975" s="53"/>
      <c r="N975" s="51"/>
      <c r="O975" s="51"/>
      <c r="P975" s="52"/>
      <c r="Q975" s="93"/>
      <c r="T975" s="94"/>
    </row>
    <row r="976">
      <c r="M976" s="53"/>
      <c r="N976" s="51"/>
      <c r="O976" s="51"/>
      <c r="P976" s="52"/>
      <c r="Q976" s="93"/>
      <c r="T976" s="94"/>
    </row>
    <row r="977">
      <c r="M977" s="53"/>
      <c r="N977" s="51"/>
      <c r="O977" s="51"/>
      <c r="P977" s="52"/>
      <c r="Q977" s="93"/>
      <c r="T977" s="94"/>
    </row>
    <row r="978">
      <c r="M978" s="53"/>
      <c r="N978" s="51"/>
      <c r="O978" s="51"/>
      <c r="P978" s="52"/>
      <c r="Q978" s="93"/>
      <c r="T978" s="94"/>
    </row>
    <row r="979">
      <c r="M979" s="53"/>
      <c r="N979" s="51"/>
      <c r="O979" s="51"/>
      <c r="P979" s="52"/>
      <c r="Q979" s="93"/>
      <c r="T979" s="94"/>
    </row>
    <row r="980">
      <c r="M980" s="53"/>
      <c r="N980" s="51"/>
      <c r="O980" s="51"/>
      <c r="P980" s="52"/>
      <c r="Q980" s="93"/>
      <c r="T980" s="94"/>
    </row>
    <row r="981">
      <c r="M981" s="53"/>
      <c r="N981" s="51"/>
      <c r="O981" s="51"/>
      <c r="P981" s="52"/>
      <c r="Q981" s="93"/>
      <c r="T981" s="94"/>
    </row>
    <row r="982">
      <c r="M982" s="53"/>
      <c r="N982" s="51"/>
      <c r="O982" s="51"/>
      <c r="P982" s="52"/>
      <c r="Q982" s="93"/>
      <c r="T982" s="94"/>
    </row>
    <row r="983">
      <c r="M983" s="53"/>
      <c r="N983" s="51"/>
      <c r="O983" s="51"/>
      <c r="P983" s="52"/>
      <c r="Q983" s="93"/>
      <c r="T983" s="94"/>
    </row>
    <row r="984">
      <c r="M984" s="53"/>
      <c r="N984" s="51"/>
      <c r="O984" s="51"/>
      <c r="P984" s="52"/>
      <c r="Q984" s="93"/>
      <c r="T984" s="94"/>
    </row>
    <row r="985">
      <c r="M985" s="53"/>
      <c r="N985" s="51"/>
      <c r="O985" s="51"/>
      <c r="P985" s="52"/>
      <c r="Q985" s="93"/>
      <c r="T985" s="94"/>
    </row>
    <row r="986">
      <c r="M986" s="53"/>
      <c r="N986" s="51"/>
      <c r="O986" s="51"/>
      <c r="P986" s="52"/>
      <c r="Q986" s="93"/>
      <c r="T986" s="94"/>
    </row>
    <row r="987">
      <c r="M987" s="53"/>
      <c r="N987" s="51"/>
      <c r="O987" s="51"/>
      <c r="P987" s="52"/>
      <c r="Q987" s="93"/>
      <c r="T987" s="94"/>
    </row>
    <row r="988">
      <c r="M988" s="53"/>
      <c r="N988" s="51"/>
      <c r="O988" s="51"/>
      <c r="P988" s="52"/>
      <c r="Q988" s="93"/>
      <c r="T988" s="94"/>
    </row>
    <row r="989">
      <c r="M989" s="53"/>
      <c r="N989" s="51"/>
      <c r="O989" s="51"/>
      <c r="P989" s="52"/>
      <c r="Q989" s="93"/>
      <c r="T989" s="94"/>
    </row>
    <row r="990">
      <c r="M990" s="53"/>
      <c r="N990" s="51"/>
      <c r="O990" s="51"/>
      <c r="P990" s="52"/>
      <c r="Q990" s="93"/>
      <c r="T990" s="94"/>
    </row>
    <row r="991">
      <c r="M991" s="53"/>
      <c r="N991" s="51"/>
      <c r="O991" s="51"/>
      <c r="P991" s="52"/>
      <c r="Q991" s="93"/>
      <c r="T991" s="94"/>
    </row>
    <row r="992">
      <c r="M992" s="53"/>
      <c r="N992" s="51"/>
      <c r="O992" s="51"/>
      <c r="P992" s="52"/>
      <c r="Q992" s="93"/>
      <c r="T992" s="94"/>
    </row>
    <row r="993">
      <c r="M993" s="53"/>
      <c r="N993" s="51"/>
      <c r="O993" s="51"/>
      <c r="P993" s="52"/>
      <c r="Q993" s="93"/>
      <c r="T993" s="94"/>
    </row>
    <row r="994">
      <c r="M994" s="53"/>
      <c r="N994" s="51"/>
      <c r="O994" s="51"/>
      <c r="P994" s="52"/>
      <c r="Q994" s="93"/>
      <c r="T994" s="94"/>
    </row>
    <row r="995">
      <c r="M995" s="53"/>
      <c r="N995" s="51"/>
      <c r="O995" s="51"/>
      <c r="P995" s="52"/>
      <c r="Q995" s="93"/>
      <c r="T995" s="94"/>
    </row>
    <row r="996">
      <c r="M996" s="53"/>
      <c r="N996" s="51"/>
      <c r="O996" s="51"/>
      <c r="P996" s="52"/>
      <c r="Q996" s="93"/>
      <c r="T996" s="94"/>
    </row>
    <row r="997">
      <c r="M997" s="53"/>
      <c r="N997" s="51"/>
      <c r="O997" s="51"/>
      <c r="P997" s="52"/>
      <c r="Q997" s="93"/>
      <c r="T997" s="94"/>
    </row>
    <row r="998">
      <c r="M998" s="53"/>
      <c r="N998" s="51"/>
      <c r="O998" s="51"/>
      <c r="P998" s="52"/>
      <c r="Q998" s="93"/>
      <c r="T998" s="94"/>
    </row>
    <row r="999">
      <c r="M999" s="99"/>
      <c r="N999" s="56"/>
      <c r="O999" s="56"/>
      <c r="P999" s="57"/>
      <c r="Q999" s="100"/>
      <c r="R999" s="101"/>
      <c r="S999" s="101"/>
      <c r="T999" s="10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8"/>
      <c r="B1" s="11" t="s">
        <v>54</v>
      </c>
      <c r="C1" s="11" t="s">
        <v>55</v>
      </c>
      <c r="D1" s="69" t="s">
        <v>56</v>
      </c>
      <c r="E1" s="11" t="s">
        <v>57</v>
      </c>
      <c r="F1" s="11" t="s">
        <v>58</v>
      </c>
      <c r="G1" s="70" t="s">
        <v>59</v>
      </c>
      <c r="H1" s="70" t="s">
        <v>60</v>
      </c>
      <c r="I1" s="70" t="s">
        <v>61</v>
      </c>
      <c r="J1" s="11" t="s">
        <v>62</v>
      </c>
      <c r="K1" s="71" t="s">
        <v>63</v>
      </c>
      <c r="L1" s="70" t="s">
        <v>64</v>
      </c>
      <c r="M1" s="70" t="s">
        <v>65</v>
      </c>
      <c r="N1" s="39" t="s">
        <v>66</v>
      </c>
      <c r="O1" s="3" t="s">
        <v>67</v>
      </c>
    </row>
    <row r="2" hidden="1">
      <c r="A2" s="68">
        <v>2.0</v>
      </c>
      <c r="B2" s="11" t="s">
        <v>68</v>
      </c>
      <c r="C2" s="11" t="s">
        <v>10</v>
      </c>
      <c r="D2" s="73">
        <v>42004.0</v>
      </c>
      <c r="E2" s="74">
        <v>4.265E10</v>
      </c>
      <c r="F2" s="74">
        <v>1.562E10</v>
      </c>
      <c r="G2" s="74">
        <v>2.0686E10</v>
      </c>
      <c r="H2" s="70">
        <v>0.0</v>
      </c>
      <c r="I2" s="74">
        <v>1.295E9</v>
      </c>
      <c r="J2" s="11" t="s">
        <v>69</v>
      </c>
      <c r="K2" s="66" t="s">
        <v>70</v>
      </c>
      <c r="L2" s="51">
        <f t="shared" ref="L2:L1711" si="1">E2-F2</f>
        <v>27030000000</v>
      </c>
      <c r="M2" s="75">
        <f t="shared" ref="M2:M1711" si="2">L2-(SUM(G2:I2))</f>
        <v>5049000000</v>
      </c>
      <c r="N2" s="9">
        <f t="shared" ref="N2:N1711" si="3">1-(F2/E2)</f>
        <v>0.6337631887</v>
      </c>
      <c r="O2" s="9">
        <f t="shared" ref="O2:O1711" si="4">M2/E2</f>
        <v>0.1183821805</v>
      </c>
    </row>
    <row r="3" hidden="1">
      <c r="A3" s="68">
        <v>3.0</v>
      </c>
      <c r="B3" s="11" t="s">
        <v>68</v>
      </c>
      <c r="C3" s="11" t="s">
        <v>11</v>
      </c>
      <c r="D3" s="73">
        <v>42369.0</v>
      </c>
      <c r="E3" s="74">
        <v>4.099E10</v>
      </c>
      <c r="F3" s="74">
        <v>1.1096E10</v>
      </c>
      <c r="G3" s="74">
        <v>2.1275E10</v>
      </c>
      <c r="H3" s="70">
        <v>0.0</v>
      </c>
      <c r="I3" s="74">
        <v>1.364E9</v>
      </c>
      <c r="J3" s="11" t="s">
        <v>69</v>
      </c>
      <c r="K3" s="11" t="s">
        <v>70</v>
      </c>
      <c r="L3" s="51">
        <f t="shared" si="1"/>
        <v>29894000000</v>
      </c>
      <c r="M3" s="75">
        <f t="shared" si="2"/>
        <v>7255000000</v>
      </c>
      <c r="N3" s="9">
        <f t="shared" si="3"/>
        <v>0.7292998292</v>
      </c>
      <c r="O3" s="9">
        <f t="shared" si="4"/>
        <v>0.1769943889</v>
      </c>
    </row>
    <row r="4" hidden="1">
      <c r="A4" s="68">
        <v>1.0</v>
      </c>
      <c r="B4" s="11" t="s">
        <v>68</v>
      </c>
      <c r="C4" s="11" t="s">
        <v>9</v>
      </c>
      <c r="D4" s="73">
        <v>41639.0</v>
      </c>
      <c r="E4" s="74">
        <v>2.6743E10</v>
      </c>
      <c r="F4" s="74">
        <v>1.1019E10</v>
      </c>
      <c r="G4" s="74">
        <v>1.2913E10</v>
      </c>
      <c r="H4" s="70">
        <v>0.0</v>
      </c>
      <c r="I4" s="74">
        <v>8.53E8</v>
      </c>
      <c r="J4" s="11" t="s">
        <v>69</v>
      </c>
      <c r="K4" s="11" t="s">
        <v>70</v>
      </c>
      <c r="L4" s="51">
        <f t="shared" si="1"/>
        <v>15724000000</v>
      </c>
      <c r="M4" s="75">
        <f t="shared" si="2"/>
        <v>1958000000</v>
      </c>
      <c r="N4" s="9">
        <f t="shared" si="3"/>
        <v>0.5879669446</v>
      </c>
      <c r="O4" s="9">
        <f t="shared" si="4"/>
        <v>0.07321542086</v>
      </c>
    </row>
    <row r="5" hidden="1">
      <c r="A5" s="68">
        <v>0.0</v>
      </c>
      <c r="B5" s="11" t="s">
        <v>68</v>
      </c>
      <c r="C5" s="11" t="s">
        <v>7</v>
      </c>
      <c r="D5" s="73">
        <v>41274.0</v>
      </c>
      <c r="E5" s="74">
        <v>2.4855E10</v>
      </c>
      <c r="F5" s="74">
        <v>1.0499E10</v>
      </c>
      <c r="G5" s="74">
        <v>1.2977E10</v>
      </c>
      <c r="H5" s="70">
        <v>0.0</v>
      </c>
      <c r="I5" s="74">
        <v>8.45E8</v>
      </c>
      <c r="J5" s="11" t="s">
        <v>69</v>
      </c>
      <c r="K5" s="11" t="s">
        <v>70</v>
      </c>
      <c r="L5" s="51">
        <f t="shared" si="1"/>
        <v>14356000000</v>
      </c>
      <c r="M5" s="75">
        <f t="shared" si="2"/>
        <v>534000000</v>
      </c>
      <c r="N5" s="9">
        <f t="shared" si="3"/>
        <v>0.5775900221</v>
      </c>
      <c r="O5" s="9">
        <f t="shared" si="4"/>
        <v>0.02148461074</v>
      </c>
    </row>
    <row r="6" hidden="1">
      <c r="A6" s="68">
        <v>6.0</v>
      </c>
      <c r="B6" s="11" t="s">
        <v>72</v>
      </c>
      <c r="C6" s="11" t="s">
        <v>10</v>
      </c>
      <c r="D6" s="73">
        <v>42007.0</v>
      </c>
      <c r="E6" s="74">
        <v>9.843861E9</v>
      </c>
      <c r="F6" s="74">
        <v>5.390248E9</v>
      </c>
      <c r="G6" s="74">
        <v>3.601903E9</v>
      </c>
      <c r="H6" s="70">
        <v>0.0</v>
      </c>
      <c r="I6" s="70">
        <v>0.0</v>
      </c>
      <c r="J6" s="11" t="s">
        <v>73</v>
      </c>
      <c r="K6" s="76" t="s">
        <v>74</v>
      </c>
      <c r="L6" s="51">
        <f t="shared" si="1"/>
        <v>4453613000</v>
      </c>
      <c r="M6" s="75">
        <f t="shared" si="2"/>
        <v>851710000</v>
      </c>
      <c r="N6" s="9">
        <f t="shared" si="3"/>
        <v>0.4524254253</v>
      </c>
      <c r="O6" s="9">
        <f t="shared" si="4"/>
        <v>0.086521945</v>
      </c>
    </row>
    <row r="7" hidden="1">
      <c r="A7" s="68">
        <v>7.0</v>
      </c>
      <c r="B7" s="11" t="s">
        <v>72</v>
      </c>
      <c r="C7" s="11" t="s">
        <v>11</v>
      </c>
      <c r="D7" s="73">
        <v>42371.0</v>
      </c>
      <c r="E7" s="74">
        <v>9.737018E9</v>
      </c>
      <c r="F7" s="74">
        <v>5.314246E9</v>
      </c>
      <c r="G7" s="74">
        <v>3.596992E9</v>
      </c>
      <c r="H7" s="70">
        <v>0.0</v>
      </c>
      <c r="I7" s="70">
        <v>0.0</v>
      </c>
      <c r="J7" s="11" t="s">
        <v>73</v>
      </c>
      <c r="K7" s="71" t="s">
        <v>74</v>
      </c>
      <c r="L7" s="51">
        <f t="shared" si="1"/>
        <v>4422772000</v>
      </c>
      <c r="M7" s="75">
        <f t="shared" si="2"/>
        <v>825780000</v>
      </c>
      <c r="N7" s="9">
        <f t="shared" si="3"/>
        <v>0.4542224324</v>
      </c>
      <c r="O7" s="9">
        <f t="shared" si="4"/>
        <v>0.08480830579</v>
      </c>
    </row>
    <row r="8" hidden="1">
      <c r="A8" s="68">
        <v>5.0</v>
      </c>
      <c r="B8" s="11" t="s">
        <v>72</v>
      </c>
      <c r="C8" s="11" t="s">
        <v>9</v>
      </c>
      <c r="D8" s="73">
        <v>41636.0</v>
      </c>
      <c r="E8" s="74">
        <v>6.493814E9</v>
      </c>
      <c r="F8" s="74">
        <v>3.241668E9</v>
      </c>
      <c r="G8" s="74">
        <v>2.591828E9</v>
      </c>
      <c r="H8" s="70">
        <v>0.0</v>
      </c>
      <c r="I8" s="70">
        <v>0.0</v>
      </c>
      <c r="J8" s="11" t="s">
        <v>73</v>
      </c>
      <c r="K8" s="71" t="s">
        <v>74</v>
      </c>
      <c r="L8" s="51">
        <f t="shared" si="1"/>
        <v>3252146000</v>
      </c>
      <c r="M8" s="75">
        <f t="shared" si="2"/>
        <v>660318000</v>
      </c>
      <c r="N8" s="9">
        <f t="shared" si="3"/>
        <v>0.5008067678</v>
      </c>
      <c r="O8" s="9">
        <f t="shared" si="4"/>
        <v>0.1016841566</v>
      </c>
    </row>
    <row r="9" hidden="1">
      <c r="A9" s="68">
        <v>4.0</v>
      </c>
      <c r="B9" s="11" t="s">
        <v>72</v>
      </c>
      <c r="C9" s="11" t="s">
        <v>7</v>
      </c>
      <c r="D9" s="73">
        <v>41272.0</v>
      </c>
      <c r="E9" s="74">
        <v>6.205003E9</v>
      </c>
      <c r="F9" s="74">
        <v>3.106967E9</v>
      </c>
      <c r="G9" s="74">
        <v>2.440721E9</v>
      </c>
      <c r="H9" s="70">
        <v>0.0</v>
      </c>
      <c r="I9" s="70">
        <v>0.0</v>
      </c>
      <c r="J9" s="11" t="s">
        <v>73</v>
      </c>
      <c r="K9" s="71" t="s">
        <v>74</v>
      </c>
      <c r="L9" s="51">
        <f t="shared" si="1"/>
        <v>3098036000</v>
      </c>
      <c r="M9" s="75">
        <f t="shared" si="2"/>
        <v>657315000</v>
      </c>
      <c r="N9" s="9">
        <f t="shared" si="3"/>
        <v>0.4992803388</v>
      </c>
      <c r="O9" s="9">
        <f t="shared" si="4"/>
        <v>0.1059330672</v>
      </c>
    </row>
    <row r="10" hidden="1">
      <c r="A10" s="68">
        <v>10.0</v>
      </c>
      <c r="B10" s="11" t="s">
        <v>2</v>
      </c>
      <c r="C10" s="11" t="s">
        <v>10</v>
      </c>
      <c r="D10" s="73">
        <v>42273.0</v>
      </c>
      <c r="E10" s="74">
        <v>2.33715E11</v>
      </c>
      <c r="F10" s="74">
        <v>1.40089E11</v>
      </c>
      <c r="G10" s="74">
        <v>1.4329E10</v>
      </c>
      <c r="H10" s="74">
        <v>8.067E9</v>
      </c>
      <c r="I10" s="70">
        <v>0.0</v>
      </c>
      <c r="J10" s="11" t="s">
        <v>75</v>
      </c>
      <c r="K10" s="71" t="s">
        <v>76</v>
      </c>
      <c r="L10" s="51">
        <f t="shared" si="1"/>
        <v>93626000000</v>
      </c>
      <c r="M10" s="75">
        <f t="shared" si="2"/>
        <v>71230000000</v>
      </c>
      <c r="N10" s="9">
        <f t="shared" si="3"/>
        <v>0.4005990202</v>
      </c>
      <c r="O10" s="9">
        <f t="shared" si="4"/>
        <v>0.3047729072</v>
      </c>
    </row>
    <row r="11" hidden="1">
      <c r="A11" s="68">
        <v>11.0</v>
      </c>
      <c r="B11" s="11" t="s">
        <v>2</v>
      </c>
      <c r="C11" s="11" t="s">
        <v>11</v>
      </c>
      <c r="D11" s="73">
        <v>42637.0</v>
      </c>
      <c r="E11" s="74">
        <v>2.15639E11</v>
      </c>
      <c r="F11" s="74">
        <v>1.31376E11</v>
      </c>
      <c r="G11" s="74">
        <v>1.4194E10</v>
      </c>
      <c r="H11" s="74">
        <v>1.0045E10</v>
      </c>
      <c r="I11" s="70">
        <v>0.0</v>
      </c>
      <c r="J11" s="11" t="s">
        <v>75</v>
      </c>
      <c r="K11" s="71" t="s">
        <v>76</v>
      </c>
      <c r="L11" s="51">
        <f t="shared" si="1"/>
        <v>84263000000</v>
      </c>
      <c r="M11" s="75">
        <f t="shared" si="2"/>
        <v>60024000000</v>
      </c>
      <c r="N11" s="9">
        <f t="shared" si="3"/>
        <v>0.3907595565</v>
      </c>
      <c r="O11" s="9">
        <f t="shared" si="4"/>
        <v>0.2783541011</v>
      </c>
    </row>
    <row r="12" hidden="1">
      <c r="A12" s="68">
        <v>9.0</v>
      </c>
      <c r="B12" s="11" t="s">
        <v>2</v>
      </c>
      <c r="C12" s="11" t="s">
        <v>9</v>
      </c>
      <c r="D12" s="73">
        <v>41909.0</v>
      </c>
      <c r="E12" s="74">
        <v>1.82795E11</v>
      </c>
      <c r="F12" s="74">
        <v>1.12258E11</v>
      </c>
      <c r="G12" s="74">
        <v>1.1993E10</v>
      </c>
      <c r="H12" s="74">
        <v>6.041E9</v>
      </c>
      <c r="I12" s="70">
        <v>0.0</v>
      </c>
      <c r="J12" s="11" t="s">
        <v>75</v>
      </c>
      <c r="K12" s="71" t="s">
        <v>76</v>
      </c>
      <c r="L12" s="51">
        <f t="shared" si="1"/>
        <v>70537000000</v>
      </c>
      <c r="M12" s="75">
        <f t="shared" si="2"/>
        <v>52503000000</v>
      </c>
      <c r="N12" s="9">
        <f t="shared" si="3"/>
        <v>0.3858803578</v>
      </c>
      <c r="O12" s="9">
        <f t="shared" si="4"/>
        <v>0.2872233923</v>
      </c>
    </row>
    <row r="13" hidden="1">
      <c r="A13" s="68">
        <v>8.0</v>
      </c>
      <c r="B13" s="11" t="s">
        <v>2</v>
      </c>
      <c r="C13" s="11" t="s">
        <v>7</v>
      </c>
      <c r="D13" s="73">
        <v>41545.0</v>
      </c>
      <c r="E13" s="74">
        <v>1.7091E11</v>
      </c>
      <c r="F13" s="74">
        <v>1.06606E11</v>
      </c>
      <c r="G13" s="74">
        <v>1.083E10</v>
      </c>
      <c r="H13" s="74">
        <v>4.475E9</v>
      </c>
      <c r="I13" s="70">
        <v>0.0</v>
      </c>
      <c r="J13" s="11" t="s">
        <v>75</v>
      </c>
      <c r="K13" s="71" t="s">
        <v>76</v>
      </c>
      <c r="L13" s="51">
        <f t="shared" si="1"/>
        <v>64304000000</v>
      </c>
      <c r="M13" s="75">
        <f t="shared" si="2"/>
        <v>48999000000</v>
      </c>
      <c r="N13" s="9">
        <f t="shared" si="3"/>
        <v>0.3762448072</v>
      </c>
      <c r="O13" s="9">
        <f t="shared" si="4"/>
        <v>0.2866947516</v>
      </c>
    </row>
    <row r="14" hidden="1">
      <c r="A14" s="68">
        <v>15.0</v>
      </c>
      <c r="B14" s="11" t="s">
        <v>3</v>
      </c>
      <c r="C14" s="11" t="s">
        <v>11</v>
      </c>
      <c r="D14" s="73">
        <v>42369.0</v>
      </c>
      <c r="E14" s="74">
        <v>2.2859E10</v>
      </c>
      <c r="F14" s="74">
        <v>4.5E9</v>
      </c>
      <c r="G14" s="74">
        <v>6.387E9</v>
      </c>
      <c r="H14" s="74">
        <v>4.285E9</v>
      </c>
      <c r="I14" s="70">
        <v>0.0</v>
      </c>
      <c r="J14" s="11" t="s">
        <v>77</v>
      </c>
      <c r="K14" s="66" t="s">
        <v>78</v>
      </c>
      <c r="L14" s="51">
        <f t="shared" si="1"/>
        <v>18359000000</v>
      </c>
      <c r="M14" s="75">
        <f t="shared" si="2"/>
        <v>7687000000</v>
      </c>
      <c r="N14" s="9">
        <f t="shared" si="3"/>
        <v>0.8031409948</v>
      </c>
      <c r="O14" s="9">
        <f t="shared" si="4"/>
        <v>0.3362789273</v>
      </c>
    </row>
    <row r="15" hidden="1">
      <c r="A15" s="68">
        <v>14.0</v>
      </c>
      <c r="B15" s="11" t="s">
        <v>3</v>
      </c>
      <c r="C15" s="11" t="s">
        <v>10</v>
      </c>
      <c r="D15" s="73">
        <v>42004.0</v>
      </c>
      <c r="E15" s="74">
        <v>1.996E10</v>
      </c>
      <c r="F15" s="74">
        <v>4.426E9</v>
      </c>
      <c r="G15" s="74">
        <v>8.474E9</v>
      </c>
      <c r="H15" s="74">
        <v>3.297E9</v>
      </c>
      <c r="I15" s="70">
        <v>0.0</v>
      </c>
      <c r="J15" s="11" t="s">
        <v>77</v>
      </c>
      <c r="K15" s="11" t="s">
        <v>78</v>
      </c>
      <c r="L15" s="51">
        <f t="shared" si="1"/>
        <v>15534000000</v>
      </c>
      <c r="M15" s="75">
        <f t="shared" si="2"/>
        <v>3763000000</v>
      </c>
      <c r="N15" s="9">
        <f t="shared" si="3"/>
        <v>0.778256513</v>
      </c>
      <c r="O15" s="9">
        <f t="shared" si="4"/>
        <v>0.1885270541</v>
      </c>
    </row>
    <row r="16" hidden="1">
      <c r="A16" s="68">
        <v>13.0</v>
      </c>
      <c r="B16" s="11" t="s">
        <v>3</v>
      </c>
      <c r="C16" s="11" t="s">
        <v>9</v>
      </c>
      <c r="D16" s="73">
        <v>41639.0</v>
      </c>
      <c r="E16" s="74">
        <v>1.879E10</v>
      </c>
      <c r="F16" s="74">
        <v>4.581E9</v>
      </c>
      <c r="G16" s="74">
        <v>5.352E9</v>
      </c>
      <c r="H16" s="74">
        <v>2.855E9</v>
      </c>
      <c r="I16" s="70">
        <v>0.0</v>
      </c>
      <c r="J16" s="11" t="s">
        <v>77</v>
      </c>
      <c r="K16" s="11" t="s">
        <v>78</v>
      </c>
      <c r="L16" s="51">
        <f t="shared" si="1"/>
        <v>14209000000</v>
      </c>
      <c r="M16" s="75">
        <f t="shared" si="2"/>
        <v>6002000000</v>
      </c>
      <c r="N16" s="9">
        <f t="shared" si="3"/>
        <v>0.7562001064</v>
      </c>
      <c r="O16" s="9">
        <f t="shared" si="4"/>
        <v>0.3194252262</v>
      </c>
    </row>
    <row r="17" hidden="1">
      <c r="A17" s="68">
        <v>12.0</v>
      </c>
      <c r="B17" s="11" t="s">
        <v>3</v>
      </c>
      <c r="C17" s="11" t="s">
        <v>7</v>
      </c>
      <c r="D17" s="73">
        <v>41274.0</v>
      </c>
      <c r="E17" s="74">
        <v>1.838E10</v>
      </c>
      <c r="F17" s="74">
        <v>4.508E9</v>
      </c>
      <c r="G17" s="74">
        <v>4.989E9</v>
      </c>
      <c r="H17" s="74">
        <v>2.778E9</v>
      </c>
      <c r="I17" s="70">
        <v>0.0</v>
      </c>
      <c r="J17" s="11" t="s">
        <v>77</v>
      </c>
      <c r="K17" s="11" t="s">
        <v>78</v>
      </c>
      <c r="L17" s="51">
        <f t="shared" si="1"/>
        <v>13872000000</v>
      </c>
      <c r="M17" s="75">
        <f t="shared" si="2"/>
        <v>6105000000</v>
      </c>
      <c r="N17" s="9">
        <f t="shared" si="3"/>
        <v>0.7547334059</v>
      </c>
      <c r="O17" s="9">
        <f t="shared" si="4"/>
        <v>0.3321545158</v>
      </c>
    </row>
    <row r="18" hidden="1">
      <c r="A18" s="68">
        <v>19.0</v>
      </c>
      <c r="B18" s="11" t="s">
        <v>79</v>
      </c>
      <c r="C18" s="11" t="s">
        <v>11</v>
      </c>
      <c r="D18" s="73">
        <v>42643.0</v>
      </c>
      <c r="E18" s="74">
        <v>1.46849686E11</v>
      </c>
      <c r="F18" s="74">
        <v>1.4257708E11</v>
      </c>
      <c r="G18" s="74">
        <v>2.382097E9</v>
      </c>
      <c r="H18" s="70">
        <v>0.0</v>
      </c>
      <c r="I18" s="74">
        <v>3.64735E8</v>
      </c>
      <c r="J18" s="11" t="s">
        <v>77</v>
      </c>
      <c r="K18" s="76" t="s">
        <v>80</v>
      </c>
      <c r="L18" s="51">
        <f t="shared" si="1"/>
        <v>4272606000</v>
      </c>
      <c r="M18" s="75">
        <f t="shared" si="2"/>
        <v>1525774000</v>
      </c>
      <c r="N18" s="9">
        <f t="shared" si="3"/>
        <v>0.02909509796</v>
      </c>
      <c r="O18" s="9">
        <f t="shared" si="4"/>
        <v>0.01039003924</v>
      </c>
    </row>
    <row r="19" hidden="1">
      <c r="A19" s="68">
        <v>18.0</v>
      </c>
      <c r="B19" s="11" t="s">
        <v>79</v>
      </c>
      <c r="C19" s="11" t="s">
        <v>10</v>
      </c>
      <c r="D19" s="73">
        <v>42277.0</v>
      </c>
      <c r="E19" s="74">
        <v>1.35961803E11</v>
      </c>
      <c r="F19" s="74">
        <v>1.3243249E11</v>
      </c>
      <c r="G19" s="74">
        <v>2.858458E9</v>
      </c>
      <c r="H19" s="70">
        <v>0.0</v>
      </c>
      <c r="I19" s="74">
        <v>2.48635E8</v>
      </c>
      <c r="J19" s="11" t="s">
        <v>77</v>
      </c>
      <c r="K19" s="71" t="s">
        <v>80</v>
      </c>
      <c r="L19" s="51">
        <f t="shared" si="1"/>
        <v>3529313000</v>
      </c>
      <c r="M19" s="75">
        <f t="shared" si="2"/>
        <v>422220000</v>
      </c>
      <c r="N19" s="9">
        <f t="shared" si="3"/>
        <v>0.02595812149</v>
      </c>
      <c r="O19" s="9">
        <f t="shared" si="4"/>
        <v>0.003105431016</v>
      </c>
    </row>
    <row r="20" hidden="1">
      <c r="A20" s="68">
        <v>17.0</v>
      </c>
      <c r="B20" s="11" t="s">
        <v>79</v>
      </c>
      <c r="C20" s="11" t="s">
        <v>9</v>
      </c>
      <c r="D20" s="73">
        <v>41912.0</v>
      </c>
      <c r="E20" s="74">
        <v>1.19569127E11</v>
      </c>
      <c r="F20" s="74">
        <v>1.16586761E11</v>
      </c>
      <c r="G20" s="74">
        <v>2.011595E9</v>
      </c>
      <c r="H20" s="70">
        <v>0.0</v>
      </c>
      <c r="I20" s="74">
        <v>1.8868E8</v>
      </c>
      <c r="J20" s="11" t="s">
        <v>77</v>
      </c>
      <c r="K20" s="71" t="s">
        <v>80</v>
      </c>
      <c r="L20" s="51">
        <f t="shared" si="1"/>
        <v>2982366000</v>
      </c>
      <c r="M20" s="75">
        <f t="shared" si="2"/>
        <v>782091000</v>
      </c>
      <c r="N20" s="9">
        <f t="shared" si="3"/>
        <v>0.02494260914</v>
      </c>
      <c r="O20" s="9">
        <f t="shared" si="4"/>
        <v>0.006540910849</v>
      </c>
    </row>
    <row r="21" hidden="1">
      <c r="A21" s="68">
        <v>16.0</v>
      </c>
      <c r="B21" s="11" t="s">
        <v>79</v>
      </c>
      <c r="C21" s="11" t="s">
        <v>7</v>
      </c>
      <c r="D21" s="73">
        <v>41547.0</v>
      </c>
      <c r="E21" s="74">
        <v>8.7959167E10</v>
      </c>
      <c r="F21" s="74">
        <v>8.5451348E10</v>
      </c>
      <c r="G21" s="74">
        <v>1.447234E9</v>
      </c>
      <c r="H21" s="70">
        <v>0.0</v>
      </c>
      <c r="I21" s="74">
        <v>1.62186E8</v>
      </c>
      <c r="J21" s="11" t="s">
        <v>77</v>
      </c>
      <c r="K21" s="71" t="s">
        <v>80</v>
      </c>
      <c r="L21" s="51">
        <f t="shared" si="1"/>
        <v>2507819000</v>
      </c>
      <c r="M21" s="75">
        <f t="shared" si="2"/>
        <v>898399000</v>
      </c>
      <c r="N21" s="9">
        <f t="shared" si="3"/>
        <v>0.02851117269</v>
      </c>
      <c r="O21" s="9">
        <f t="shared" si="4"/>
        <v>0.01021381887</v>
      </c>
    </row>
    <row r="22" hidden="1">
      <c r="A22" s="68">
        <v>23.0</v>
      </c>
      <c r="B22" s="11" t="s">
        <v>82</v>
      </c>
      <c r="C22" s="11" t="s">
        <v>11</v>
      </c>
      <c r="D22" s="73">
        <v>42369.0</v>
      </c>
      <c r="E22" s="74">
        <v>2.0405E10</v>
      </c>
      <c r="F22" s="74">
        <v>8.747E9</v>
      </c>
      <c r="G22" s="74">
        <v>6.785E9</v>
      </c>
      <c r="H22" s="74">
        <v>1.405E9</v>
      </c>
      <c r="I22" s="74">
        <v>6.01E8</v>
      </c>
      <c r="J22" s="11" t="s">
        <v>77</v>
      </c>
      <c r="K22" s="71" t="s">
        <v>83</v>
      </c>
      <c r="L22" s="51">
        <f t="shared" si="1"/>
        <v>11658000000</v>
      </c>
      <c r="M22" s="75">
        <f t="shared" si="2"/>
        <v>2867000000</v>
      </c>
      <c r="N22" s="9">
        <f t="shared" si="3"/>
        <v>0.5713305562</v>
      </c>
      <c r="O22" s="9">
        <f t="shared" si="4"/>
        <v>0.1405047782</v>
      </c>
    </row>
    <row r="23" hidden="1">
      <c r="A23" s="68">
        <v>22.0</v>
      </c>
      <c r="B23" s="11" t="s">
        <v>82</v>
      </c>
      <c r="C23" s="11" t="s">
        <v>10</v>
      </c>
      <c r="D23" s="73">
        <v>42004.0</v>
      </c>
      <c r="E23" s="74">
        <v>2.0247E10</v>
      </c>
      <c r="F23" s="74">
        <v>9.218E9</v>
      </c>
      <c r="G23" s="74">
        <v>6.53E9</v>
      </c>
      <c r="H23" s="74">
        <v>1.345E9</v>
      </c>
      <c r="I23" s="74">
        <v>5.55E8</v>
      </c>
      <c r="J23" s="11" t="s">
        <v>77</v>
      </c>
      <c r="K23" s="71" t="s">
        <v>83</v>
      </c>
      <c r="L23" s="51">
        <f t="shared" si="1"/>
        <v>11029000000</v>
      </c>
      <c r="M23" s="75">
        <f t="shared" si="2"/>
        <v>2599000000</v>
      </c>
      <c r="N23" s="9">
        <f t="shared" si="3"/>
        <v>0.544722675</v>
      </c>
      <c r="O23" s="9">
        <f t="shared" si="4"/>
        <v>0.128364696</v>
      </c>
    </row>
    <row r="24" hidden="1">
      <c r="A24" s="68">
        <v>21.0</v>
      </c>
      <c r="B24" s="11" t="s">
        <v>82</v>
      </c>
      <c r="C24" s="11" t="s">
        <v>9</v>
      </c>
      <c r="D24" s="73">
        <v>41639.0</v>
      </c>
      <c r="E24" s="74">
        <v>1.9657E10</v>
      </c>
      <c r="F24" s="74">
        <v>9.193E9</v>
      </c>
      <c r="G24" s="74">
        <v>6.372E9</v>
      </c>
      <c r="H24" s="74">
        <v>1.371E9</v>
      </c>
      <c r="I24" s="74">
        <v>5.88E8</v>
      </c>
      <c r="J24" s="11" t="s">
        <v>77</v>
      </c>
      <c r="K24" s="71" t="s">
        <v>83</v>
      </c>
      <c r="L24" s="51">
        <f t="shared" si="1"/>
        <v>10464000000</v>
      </c>
      <c r="M24" s="75">
        <f t="shared" si="2"/>
        <v>2133000000</v>
      </c>
      <c r="N24" s="9">
        <f t="shared" si="3"/>
        <v>0.5323294501</v>
      </c>
      <c r="O24" s="9">
        <f t="shared" si="4"/>
        <v>0.108510963</v>
      </c>
    </row>
    <row r="25" hidden="1">
      <c r="A25" s="68">
        <v>20.0</v>
      </c>
      <c r="B25" s="11" t="s">
        <v>82</v>
      </c>
      <c r="C25" s="11" t="s">
        <v>7</v>
      </c>
      <c r="D25" s="73">
        <v>41274.0</v>
      </c>
      <c r="E25" s="74">
        <v>1.905E10</v>
      </c>
      <c r="F25" s="74">
        <v>8.899E9</v>
      </c>
      <c r="G25" s="74">
        <v>6.735E9</v>
      </c>
      <c r="H25" s="74">
        <v>1.461E9</v>
      </c>
      <c r="I25" s="74">
        <v>5.95E8</v>
      </c>
      <c r="J25" s="11" t="s">
        <v>77</v>
      </c>
      <c r="K25" s="71" t="s">
        <v>83</v>
      </c>
      <c r="L25" s="51">
        <f t="shared" si="1"/>
        <v>10151000000</v>
      </c>
      <c r="M25" s="75">
        <f t="shared" si="2"/>
        <v>1360000000</v>
      </c>
      <c r="N25" s="9">
        <f t="shared" si="3"/>
        <v>0.5328608924</v>
      </c>
      <c r="O25" s="9">
        <f t="shared" si="4"/>
        <v>0.07139107612</v>
      </c>
    </row>
    <row r="26" hidden="1">
      <c r="A26" s="68">
        <v>27.0</v>
      </c>
      <c r="B26" s="11" t="s">
        <v>84</v>
      </c>
      <c r="C26" s="11" t="s">
        <v>11</v>
      </c>
      <c r="D26" s="73">
        <v>42706.0</v>
      </c>
      <c r="E26" s="74">
        <v>5.85443E9</v>
      </c>
      <c r="F26" s="74">
        <v>8.19908E8</v>
      </c>
      <c r="G26" s="74">
        <v>2.487907E9</v>
      </c>
      <c r="H26" s="74">
        <v>9.75987E8</v>
      </c>
      <c r="I26" s="74">
        <v>7.8534E7</v>
      </c>
      <c r="J26" s="11" t="s">
        <v>75</v>
      </c>
      <c r="K26" s="71" t="s">
        <v>85</v>
      </c>
      <c r="L26" s="51">
        <f t="shared" si="1"/>
        <v>5034522000</v>
      </c>
      <c r="M26" s="75">
        <f t="shared" si="2"/>
        <v>1492094000</v>
      </c>
      <c r="N26" s="9">
        <f t="shared" si="3"/>
        <v>0.8599508406</v>
      </c>
      <c r="O26" s="9">
        <f t="shared" si="4"/>
        <v>0.2548658025</v>
      </c>
    </row>
    <row r="27" hidden="1">
      <c r="A27" s="68">
        <v>26.0</v>
      </c>
      <c r="B27" s="11" t="s">
        <v>84</v>
      </c>
      <c r="C27" s="11" t="s">
        <v>10</v>
      </c>
      <c r="D27" s="73">
        <v>42335.0</v>
      </c>
      <c r="E27" s="74">
        <v>4.795511E9</v>
      </c>
      <c r="F27" s="74">
        <v>7.44317E8</v>
      </c>
      <c r="G27" s="74">
        <v>2.215161E9</v>
      </c>
      <c r="H27" s="74">
        <v>8.6273E8</v>
      </c>
      <c r="I27" s="74">
        <v>6.8649E7</v>
      </c>
      <c r="J27" s="11" t="s">
        <v>75</v>
      </c>
      <c r="K27" s="71" t="s">
        <v>85</v>
      </c>
      <c r="L27" s="51">
        <f t="shared" si="1"/>
        <v>4051194000</v>
      </c>
      <c r="M27" s="75">
        <f t="shared" si="2"/>
        <v>904654000</v>
      </c>
      <c r="N27" s="9">
        <f t="shared" si="3"/>
        <v>0.8447888035</v>
      </c>
      <c r="O27" s="9">
        <f t="shared" si="4"/>
        <v>0.1886460067</v>
      </c>
    </row>
    <row r="28" hidden="1">
      <c r="A28" s="68">
        <v>25.0</v>
      </c>
      <c r="B28" s="11" t="s">
        <v>84</v>
      </c>
      <c r="C28" s="11" t="s">
        <v>9</v>
      </c>
      <c r="D28" s="73">
        <v>41971.0</v>
      </c>
      <c r="E28" s="74">
        <v>4.147065E9</v>
      </c>
      <c r="F28" s="74">
        <v>6.2208E8</v>
      </c>
      <c r="G28" s="74">
        <v>2.19564E9</v>
      </c>
      <c r="H28" s="74">
        <v>8.44353E8</v>
      </c>
      <c r="I28" s="74">
        <v>5.2424E7</v>
      </c>
      <c r="J28" s="11" t="s">
        <v>75</v>
      </c>
      <c r="K28" s="71" t="s">
        <v>85</v>
      </c>
      <c r="L28" s="51">
        <f t="shared" si="1"/>
        <v>3524985000</v>
      </c>
      <c r="M28" s="75">
        <f t="shared" si="2"/>
        <v>432568000</v>
      </c>
      <c r="N28" s="9">
        <f t="shared" si="3"/>
        <v>0.849995117</v>
      </c>
      <c r="O28" s="9">
        <f t="shared" si="4"/>
        <v>0.104307022</v>
      </c>
    </row>
    <row r="29" hidden="1">
      <c r="A29" s="68">
        <v>24.0</v>
      </c>
      <c r="B29" s="11" t="s">
        <v>84</v>
      </c>
      <c r="C29" s="11" t="s">
        <v>7</v>
      </c>
      <c r="D29" s="73">
        <v>41607.0</v>
      </c>
      <c r="E29" s="74">
        <v>4.05524E9</v>
      </c>
      <c r="F29" s="74">
        <v>5.86557E8</v>
      </c>
      <c r="G29" s="74">
        <v>2.140578E9</v>
      </c>
      <c r="H29" s="74">
        <v>8.26631E8</v>
      </c>
      <c r="I29" s="74">
        <v>5.2254E7</v>
      </c>
      <c r="J29" s="11" t="s">
        <v>75</v>
      </c>
      <c r="K29" s="71" t="s">
        <v>85</v>
      </c>
      <c r="L29" s="51">
        <f t="shared" si="1"/>
        <v>3468683000</v>
      </c>
      <c r="M29" s="75">
        <f t="shared" si="2"/>
        <v>449220000</v>
      </c>
      <c r="N29" s="9">
        <f t="shared" si="3"/>
        <v>0.8553582525</v>
      </c>
      <c r="O29" s="9">
        <f t="shared" si="4"/>
        <v>0.1107751946</v>
      </c>
    </row>
    <row r="30" hidden="1">
      <c r="A30" s="68">
        <v>30.0</v>
      </c>
      <c r="B30" s="11" t="s">
        <v>86</v>
      </c>
      <c r="C30" s="11" t="s">
        <v>10</v>
      </c>
      <c r="D30" s="73">
        <v>42308.0</v>
      </c>
      <c r="E30" s="74">
        <v>3.435092E9</v>
      </c>
      <c r="F30" s="74">
        <v>1.17583E9</v>
      </c>
      <c r="G30" s="74">
        <v>7.02644E8</v>
      </c>
      <c r="H30" s="74">
        <v>6.37459E8</v>
      </c>
      <c r="I30" s="74">
        <v>8.8318E7</v>
      </c>
      <c r="J30" s="11" t="s">
        <v>75</v>
      </c>
      <c r="K30" s="66" t="s">
        <v>87</v>
      </c>
      <c r="L30" s="51">
        <f t="shared" si="1"/>
        <v>2259262000</v>
      </c>
      <c r="M30" s="75">
        <f t="shared" si="2"/>
        <v>830841000</v>
      </c>
      <c r="N30" s="9">
        <f t="shared" si="3"/>
        <v>0.6577005798</v>
      </c>
      <c r="O30" s="9">
        <f t="shared" si="4"/>
        <v>0.2418686312</v>
      </c>
    </row>
    <row r="31" hidden="1">
      <c r="A31" s="68">
        <v>31.0</v>
      </c>
      <c r="B31" s="11" t="s">
        <v>86</v>
      </c>
      <c r="C31" s="11" t="s">
        <v>11</v>
      </c>
      <c r="D31" s="73">
        <v>42672.0</v>
      </c>
      <c r="E31" s="74">
        <v>3.421409E9</v>
      </c>
      <c r="F31" s="74">
        <v>1.194236E9</v>
      </c>
      <c r="G31" s="74">
        <v>4.61438E8</v>
      </c>
      <c r="H31" s="74">
        <v>6.53816E8</v>
      </c>
      <c r="I31" s="74">
        <v>7.0123E7</v>
      </c>
      <c r="J31" s="11" t="s">
        <v>75</v>
      </c>
      <c r="K31" s="11" t="s">
        <v>87</v>
      </c>
      <c r="L31" s="51">
        <f t="shared" si="1"/>
        <v>2227173000</v>
      </c>
      <c r="M31" s="75">
        <f t="shared" si="2"/>
        <v>1041796000</v>
      </c>
      <c r="N31" s="9">
        <f t="shared" si="3"/>
        <v>0.6509519908</v>
      </c>
      <c r="O31" s="9">
        <f t="shared" si="4"/>
        <v>0.3044932658</v>
      </c>
    </row>
    <row r="32" hidden="1">
      <c r="A32" s="68">
        <v>29.0</v>
      </c>
      <c r="B32" s="11" t="s">
        <v>86</v>
      </c>
      <c r="C32" s="11" t="s">
        <v>9</v>
      </c>
      <c r="D32" s="73">
        <v>41944.0</v>
      </c>
      <c r="E32" s="74">
        <v>2.864773E9</v>
      </c>
      <c r="F32" s="74">
        <v>1.034585E9</v>
      </c>
      <c r="G32" s="74">
        <v>4.54676E8</v>
      </c>
      <c r="H32" s="74">
        <v>5.59686E8</v>
      </c>
      <c r="I32" s="74">
        <v>2.602E7</v>
      </c>
      <c r="J32" s="11" t="s">
        <v>75</v>
      </c>
      <c r="K32" s="11" t="s">
        <v>87</v>
      </c>
      <c r="L32" s="51">
        <f t="shared" si="1"/>
        <v>1830188000</v>
      </c>
      <c r="M32" s="75">
        <f t="shared" si="2"/>
        <v>789806000</v>
      </c>
      <c r="N32" s="9">
        <f t="shared" si="3"/>
        <v>0.6388596932</v>
      </c>
      <c r="O32" s="9">
        <f t="shared" si="4"/>
        <v>0.2756958405</v>
      </c>
    </row>
    <row r="33" hidden="1">
      <c r="A33" s="68">
        <v>28.0</v>
      </c>
      <c r="B33" s="11" t="s">
        <v>86</v>
      </c>
      <c r="C33" s="11" t="s">
        <v>7</v>
      </c>
      <c r="D33" s="73">
        <v>41580.0</v>
      </c>
      <c r="E33" s="74">
        <v>2.633689E9</v>
      </c>
      <c r="F33" s="74">
        <v>9.41278E8</v>
      </c>
      <c r="G33" s="74">
        <v>3.96233E8</v>
      </c>
      <c r="H33" s="74">
        <v>5.13035E8</v>
      </c>
      <c r="I33" s="74">
        <v>220000.0</v>
      </c>
      <c r="J33" s="11" t="s">
        <v>75</v>
      </c>
      <c r="K33" s="11" t="s">
        <v>87</v>
      </c>
      <c r="L33" s="51">
        <f t="shared" si="1"/>
        <v>1692411000</v>
      </c>
      <c r="M33" s="75">
        <f t="shared" si="2"/>
        <v>782923000</v>
      </c>
      <c r="N33" s="9">
        <f t="shared" si="3"/>
        <v>0.6426009297</v>
      </c>
      <c r="O33" s="9">
        <f t="shared" si="4"/>
        <v>0.2972723811</v>
      </c>
    </row>
    <row r="34">
      <c r="A34" s="68">
        <v>32.0</v>
      </c>
      <c r="B34" s="11" t="s">
        <v>91</v>
      </c>
      <c r="C34" s="11" t="s">
        <v>7</v>
      </c>
      <c r="D34" s="73">
        <v>41274.0</v>
      </c>
      <c r="E34" s="74">
        <v>9.0559E10</v>
      </c>
      <c r="F34" s="74">
        <v>8.6936E10</v>
      </c>
      <c r="G34" s="74">
        <v>1.665E9</v>
      </c>
      <c r="H34" s="70">
        <v>0.0</v>
      </c>
      <c r="I34" s="70">
        <v>0.0</v>
      </c>
      <c r="J34" s="11" t="s">
        <v>92</v>
      </c>
      <c r="K34" s="76" t="s">
        <v>93</v>
      </c>
      <c r="L34" s="51">
        <f t="shared" si="1"/>
        <v>3623000000</v>
      </c>
      <c r="M34" s="75">
        <f t="shared" si="2"/>
        <v>1958000000</v>
      </c>
      <c r="N34" s="9">
        <f t="shared" si="3"/>
        <v>0.04000706722</v>
      </c>
      <c r="O34" s="9">
        <f t="shared" si="4"/>
        <v>0.02162126349</v>
      </c>
    </row>
    <row r="35">
      <c r="A35" s="68">
        <v>33.0</v>
      </c>
      <c r="B35" s="11" t="s">
        <v>91</v>
      </c>
      <c r="C35" s="11" t="s">
        <v>9</v>
      </c>
      <c r="D35" s="73">
        <v>41639.0</v>
      </c>
      <c r="E35" s="74">
        <v>8.9804E10</v>
      </c>
      <c r="F35" s="74">
        <v>8.5915E10</v>
      </c>
      <c r="G35" s="74">
        <v>1.759E9</v>
      </c>
      <c r="H35" s="70">
        <v>0.0</v>
      </c>
      <c r="I35" s="70">
        <v>0.0</v>
      </c>
      <c r="J35" s="11" t="s">
        <v>92</v>
      </c>
      <c r="K35" s="71" t="s">
        <v>93</v>
      </c>
      <c r="L35" s="51">
        <f t="shared" si="1"/>
        <v>3889000000</v>
      </c>
      <c r="M35" s="75">
        <f t="shared" si="2"/>
        <v>2130000000</v>
      </c>
      <c r="N35" s="9">
        <f t="shared" si="3"/>
        <v>0.04330542069</v>
      </c>
      <c r="O35" s="9">
        <f t="shared" si="4"/>
        <v>0.0237183199</v>
      </c>
    </row>
    <row r="36">
      <c r="A36" s="68">
        <v>34.0</v>
      </c>
      <c r="B36" s="11" t="s">
        <v>91</v>
      </c>
      <c r="C36" s="11" t="s">
        <v>10</v>
      </c>
      <c r="D36" s="73">
        <v>42004.0</v>
      </c>
      <c r="E36" s="74">
        <v>8.1201E10</v>
      </c>
      <c r="F36" s="74">
        <v>7.6433E10</v>
      </c>
      <c r="G36" s="74">
        <v>1.907E9</v>
      </c>
      <c r="H36" s="70">
        <v>0.0</v>
      </c>
      <c r="I36" s="70">
        <v>0.0</v>
      </c>
      <c r="J36" s="11" t="s">
        <v>92</v>
      </c>
      <c r="K36" s="71" t="s">
        <v>93</v>
      </c>
      <c r="L36" s="51">
        <f t="shared" si="1"/>
        <v>4768000000</v>
      </c>
      <c r="M36" s="75">
        <f t="shared" si="2"/>
        <v>2861000000</v>
      </c>
      <c r="N36" s="9">
        <f t="shared" si="3"/>
        <v>0.05871848869</v>
      </c>
      <c r="O36" s="9">
        <f t="shared" si="4"/>
        <v>0.03523355624</v>
      </c>
    </row>
    <row r="37">
      <c r="A37" s="68">
        <v>35.0</v>
      </c>
      <c r="B37" s="11" t="s">
        <v>91</v>
      </c>
      <c r="C37" s="11" t="s">
        <v>11</v>
      </c>
      <c r="D37" s="73">
        <v>42369.0</v>
      </c>
      <c r="E37" s="74">
        <v>6.7702E10</v>
      </c>
      <c r="F37" s="74">
        <v>6.3682E10</v>
      </c>
      <c r="G37" s="74">
        <v>2.01E9</v>
      </c>
      <c r="H37" s="70">
        <v>0.0</v>
      </c>
      <c r="I37" s="70">
        <v>0.0</v>
      </c>
      <c r="J37" s="11" t="s">
        <v>92</v>
      </c>
      <c r="K37" s="71" t="s">
        <v>93</v>
      </c>
      <c r="L37" s="51">
        <f t="shared" si="1"/>
        <v>4020000000</v>
      </c>
      <c r="M37" s="75">
        <f t="shared" si="2"/>
        <v>2010000000</v>
      </c>
      <c r="N37" s="9">
        <f t="shared" si="3"/>
        <v>0.05937786181</v>
      </c>
      <c r="O37" s="9">
        <f t="shared" si="4"/>
        <v>0.0296889309</v>
      </c>
    </row>
    <row r="38" hidden="1">
      <c r="A38" s="68">
        <v>39.0</v>
      </c>
      <c r="B38" s="11" t="s">
        <v>96</v>
      </c>
      <c r="C38" s="11" t="s">
        <v>11</v>
      </c>
      <c r="D38" s="73">
        <v>42369.0</v>
      </c>
      <c r="E38" s="74">
        <v>6.439746E9</v>
      </c>
      <c r="F38" s="74">
        <v>4.4827E9</v>
      </c>
      <c r="G38" s="74">
        <v>2.03046E8</v>
      </c>
      <c r="H38" s="70">
        <v>0.0</v>
      </c>
      <c r="I38" s="74">
        <v>4.9214E8</v>
      </c>
      <c r="J38" s="11" t="s">
        <v>75</v>
      </c>
      <c r="K38" s="71" t="s">
        <v>97</v>
      </c>
      <c r="L38" s="51">
        <f t="shared" si="1"/>
        <v>1957046000</v>
      </c>
      <c r="M38" s="75">
        <f t="shared" si="2"/>
        <v>1261860000</v>
      </c>
      <c r="N38" s="9">
        <f t="shared" si="3"/>
        <v>0.3039011166</v>
      </c>
      <c r="O38" s="9">
        <f t="shared" si="4"/>
        <v>0.1959487222</v>
      </c>
    </row>
    <row r="39" hidden="1">
      <c r="A39" s="68">
        <v>38.0</v>
      </c>
      <c r="B39" s="11" t="s">
        <v>96</v>
      </c>
      <c r="C39" s="11" t="s">
        <v>10</v>
      </c>
      <c r="D39" s="73">
        <v>42004.0</v>
      </c>
      <c r="E39" s="74">
        <v>5.30294E9</v>
      </c>
      <c r="F39" s="74">
        <v>3.643979E9</v>
      </c>
      <c r="G39" s="74">
        <v>2.47412E8</v>
      </c>
      <c r="H39" s="70">
        <v>0.0</v>
      </c>
      <c r="I39" s="74">
        <v>3.13082E8</v>
      </c>
      <c r="J39" s="11" t="s">
        <v>75</v>
      </c>
      <c r="K39" s="71" t="s">
        <v>97</v>
      </c>
      <c r="L39" s="51">
        <f t="shared" si="1"/>
        <v>1658961000</v>
      </c>
      <c r="M39" s="75">
        <f t="shared" si="2"/>
        <v>1098467000</v>
      </c>
      <c r="N39" s="9">
        <f t="shared" si="3"/>
        <v>0.3128379729</v>
      </c>
      <c r="O39" s="9">
        <f t="shared" si="4"/>
        <v>0.2071430188</v>
      </c>
    </row>
    <row r="40" hidden="1">
      <c r="A40" s="68">
        <v>37.0</v>
      </c>
      <c r="B40" s="11" t="s">
        <v>96</v>
      </c>
      <c r="C40" s="11" t="s">
        <v>9</v>
      </c>
      <c r="D40" s="73">
        <v>41639.0</v>
      </c>
      <c r="E40" s="74">
        <v>4.319063E9</v>
      </c>
      <c r="F40" s="74">
        <v>2.894917E9</v>
      </c>
      <c r="G40" s="74">
        <v>1.09115E8</v>
      </c>
      <c r="H40" s="70">
        <v>0.0</v>
      </c>
      <c r="I40" s="74">
        <v>2.16119E8</v>
      </c>
      <c r="J40" s="11" t="s">
        <v>75</v>
      </c>
      <c r="K40" s="71" t="s">
        <v>97</v>
      </c>
      <c r="L40" s="51">
        <f t="shared" si="1"/>
        <v>1424146000</v>
      </c>
      <c r="M40" s="75">
        <f t="shared" si="2"/>
        <v>1098912000</v>
      </c>
      <c r="N40" s="9">
        <f t="shared" si="3"/>
        <v>0.3297349448</v>
      </c>
      <c r="O40" s="9">
        <f t="shared" si="4"/>
        <v>0.2544329638</v>
      </c>
    </row>
    <row r="41" hidden="1">
      <c r="A41" s="68">
        <v>36.0</v>
      </c>
      <c r="B41" s="11" t="s">
        <v>96</v>
      </c>
      <c r="C41" s="11" t="s">
        <v>7</v>
      </c>
      <c r="D41" s="73">
        <v>41274.0</v>
      </c>
      <c r="E41" s="74">
        <v>3.64139E9</v>
      </c>
      <c r="F41" s="74">
        <v>2.392091E9</v>
      </c>
      <c r="G41" s="74">
        <v>1.08059E8</v>
      </c>
      <c r="H41" s="70">
        <v>0.0</v>
      </c>
      <c r="I41" s="74">
        <v>1.66876E8</v>
      </c>
      <c r="J41" s="11" t="s">
        <v>75</v>
      </c>
      <c r="K41" s="71" t="s">
        <v>97</v>
      </c>
      <c r="L41" s="51">
        <f t="shared" si="1"/>
        <v>1249299000</v>
      </c>
      <c r="M41" s="75">
        <f t="shared" si="2"/>
        <v>974364000</v>
      </c>
      <c r="N41" s="9">
        <f t="shared" si="3"/>
        <v>0.3430829985</v>
      </c>
      <c r="O41" s="9">
        <f t="shared" si="4"/>
        <v>0.2675802372</v>
      </c>
    </row>
    <row r="42" hidden="1">
      <c r="A42" s="68">
        <v>42.0</v>
      </c>
      <c r="B42" s="11" t="s">
        <v>99</v>
      </c>
      <c r="C42" s="11" t="s">
        <v>10</v>
      </c>
      <c r="D42" s="73">
        <v>42035.0</v>
      </c>
      <c r="E42" s="74">
        <v>2.5122E9</v>
      </c>
      <c r="F42" s="74">
        <v>3.421E8</v>
      </c>
      <c r="G42" s="74">
        <v>1.2813E9</v>
      </c>
      <c r="H42" s="74">
        <v>7.252E8</v>
      </c>
      <c r="I42" s="74">
        <v>3.98E7</v>
      </c>
      <c r="J42" s="11" t="s">
        <v>75</v>
      </c>
      <c r="K42" s="71" t="s">
        <v>85</v>
      </c>
      <c r="L42" s="51">
        <f t="shared" si="1"/>
        <v>2170100000</v>
      </c>
      <c r="M42" s="75">
        <f t="shared" si="2"/>
        <v>123800000</v>
      </c>
      <c r="N42" s="9">
        <f t="shared" si="3"/>
        <v>0.8638245363</v>
      </c>
      <c r="O42" s="9">
        <f t="shared" si="4"/>
        <v>0.04927951596</v>
      </c>
    </row>
    <row r="43" hidden="1">
      <c r="A43" s="68">
        <v>43.0</v>
      </c>
      <c r="B43" s="11" t="s">
        <v>99</v>
      </c>
      <c r="C43" s="11" t="s">
        <v>11</v>
      </c>
      <c r="D43" s="73">
        <v>42400.0</v>
      </c>
      <c r="E43" s="74">
        <v>2.5041E9</v>
      </c>
      <c r="F43" s="74">
        <v>3.707E8</v>
      </c>
      <c r="G43" s="74">
        <v>1.3089E9</v>
      </c>
      <c r="H43" s="74">
        <v>7.9E8</v>
      </c>
      <c r="I43" s="74">
        <v>3.32E7</v>
      </c>
      <c r="J43" s="11" t="s">
        <v>75</v>
      </c>
      <c r="K43" s="71" t="s">
        <v>85</v>
      </c>
      <c r="L43" s="51">
        <f t="shared" si="1"/>
        <v>2133400000</v>
      </c>
      <c r="M43" s="75">
        <f t="shared" si="2"/>
        <v>1300000</v>
      </c>
      <c r="N43" s="9">
        <f t="shared" si="3"/>
        <v>0.851962781</v>
      </c>
      <c r="O43" s="9">
        <f t="shared" si="4"/>
        <v>0.0005191485963</v>
      </c>
    </row>
    <row r="44" hidden="1">
      <c r="A44" s="68">
        <v>40.0</v>
      </c>
      <c r="B44" s="11" t="s">
        <v>99</v>
      </c>
      <c r="C44" s="11" t="s">
        <v>7</v>
      </c>
      <c r="D44" s="73">
        <v>41305.0</v>
      </c>
      <c r="E44" s="74">
        <v>2.3122E9</v>
      </c>
      <c r="F44" s="74">
        <v>2.385E8</v>
      </c>
      <c r="G44" s="74">
        <v>1.0818E9</v>
      </c>
      <c r="H44" s="74">
        <v>6.0E8</v>
      </c>
      <c r="I44" s="74">
        <v>4.21E7</v>
      </c>
      <c r="J44" s="11" t="s">
        <v>75</v>
      </c>
      <c r="K44" s="71" t="s">
        <v>85</v>
      </c>
      <c r="L44" s="51">
        <f t="shared" si="1"/>
        <v>2073700000</v>
      </c>
      <c r="M44" s="75">
        <f t="shared" si="2"/>
        <v>349800000</v>
      </c>
      <c r="N44" s="9">
        <f t="shared" si="3"/>
        <v>0.8968514834</v>
      </c>
      <c r="O44" s="9">
        <f t="shared" si="4"/>
        <v>0.151284491</v>
      </c>
    </row>
    <row r="45" hidden="1">
      <c r="A45" s="68">
        <v>41.0</v>
      </c>
      <c r="B45" s="11" t="s">
        <v>99</v>
      </c>
      <c r="C45" s="11" t="s">
        <v>9</v>
      </c>
      <c r="D45" s="73">
        <v>41670.0</v>
      </c>
      <c r="E45" s="74">
        <v>2.2739E9</v>
      </c>
      <c r="F45" s="74">
        <v>2.743E8</v>
      </c>
      <c r="G45" s="74">
        <v>1.0544E9</v>
      </c>
      <c r="H45" s="74">
        <v>6.111E8</v>
      </c>
      <c r="I45" s="74">
        <v>3.65E7</v>
      </c>
      <c r="J45" s="11" t="s">
        <v>75</v>
      </c>
      <c r="K45" s="71" t="s">
        <v>85</v>
      </c>
      <c r="L45" s="51">
        <f t="shared" si="1"/>
        <v>1999600000</v>
      </c>
      <c r="M45" s="75">
        <f t="shared" si="2"/>
        <v>297600000</v>
      </c>
      <c r="N45" s="9">
        <f t="shared" si="3"/>
        <v>0.879370245</v>
      </c>
      <c r="O45" s="9">
        <f t="shared" si="4"/>
        <v>0.1308764677</v>
      </c>
    </row>
    <row r="46" hidden="1">
      <c r="A46" s="68">
        <v>47.0</v>
      </c>
      <c r="B46" s="11" t="s">
        <v>100</v>
      </c>
      <c r="C46" s="11" t="s">
        <v>11</v>
      </c>
      <c r="D46" s="73">
        <v>42369.0</v>
      </c>
      <c r="E46" s="74">
        <v>6.098E9</v>
      </c>
      <c r="F46" s="74">
        <v>3.501E9</v>
      </c>
      <c r="G46" s="74">
        <v>5.42E8</v>
      </c>
      <c r="H46" s="70">
        <v>0.0</v>
      </c>
      <c r="I46" s="74">
        <v>7.96E8</v>
      </c>
      <c r="J46" s="11" t="s">
        <v>101</v>
      </c>
      <c r="K46" s="66" t="s">
        <v>102</v>
      </c>
      <c r="L46" s="51">
        <f t="shared" si="1"/>
        <v>2597000000</v>
      </c>
      <c r="M46" s="75">
        <f t="shared" si="2"/>
        <v>1259000000</v>
      </c>
      <c r="N46" s="9">
        <f t="shared" si="3"/>
        <v>0.4258773368</v>
      </c>
      <c r="O46" s="9">
        <f t="shared" si="4"/>
        <v>0.2064611348</v>
      </c>
    </row>
    <row r="47" hidden="1">
      <c r="A47" s="68">
        <v>46.0</v>
      </c>
      <c r="B47" s="11" t="s">
        <v>100</v>
      </c>
      <c r="C47" s="11" t="s">
        <v>10</v>
      </c>
      <c r="D47" s="73">
        <v>42004.0</v>
      </c>
      <c r="E47" s="74">
        <v>6.053E9</v>
      </c>
      <c r="F47" s="74">
        <v>3.586E9</v>
      </c>
      <c r="G47" s="74">
        <v>4.68E8</v>
      </c>
      <c r="H47" s="70">
        <v>0.0</v>
      </c>
      <c r="I47" s="74">
        <v>7.45E8</v>
      </c>
      <c r="J47" s="11" t="s">
        <v>101</v>
      </c>
      <c r="K47" s="11" t="s">
        <v>102</v>
      </c>
      <c r="L47" s="51">
        <f t="shared" si="1"/>
        <v>2467000000</v>
      </c>
      <c r="M47" s="75">
        <f t="shared" si="2"/>
        <v>1254000000</v>
      </c>
      <c r="N47" s="9">
        <f t="shared" si="3"/>
        <v>0.407566496</v>
      </c>
      <c r="O47" s="9">
        <f t="shared" si="4"/>
        <v>0.2071699983</v>
      </c>
    </row>
    <row r="48" hidden="1">
      <c r="A48" s="68">
        <v>45.0</v>
      </c>
      <c r="B48" s="11" t="s">
        <v>100</v>
      </c>
      <c r="C48" s="11" t="s">
        <v>9</v>
      </c>
      <c r="D48" s="73">
        <v>41639.0</v>
      </c>
      <c r="E48" s="74">
        <v>5.838E9</v>
      </c>
      <c r="F48" s="74">
        <v>3.49E9</v>
      </c>
      <c r="G48" s="74">
        <v>4.58E8</v>
      </c>
      <c r="H48" s="70">
        <v>0.0</v>
      </c>
      <c r="I48" s="74">
        <v>7.06E8</v>
      </c>
      <c r="J48" s="11" t="s">
        <v>101</v>
      </c>
      <c r="K48" s="11" t="s">
        <v>102</v>
      </c>
      <c r="L48" s="51">
        <f t="shared" si="1"/>
        <v>2348000000</v>
      </c>
      <c r="M48" s="75">
        <f t="shared" si="2"/>
        <v>1184000000</v>
      </c>
      <c r="N48" s="9">
        <f t="shared" si="3"/>
        <v>0.4021925317</v>
      </c>
      <c r="O48" s="9">
        <f t="shared" si="4"/>
        <v>0.2028091812</v>
      </c>
    </row>
    <row r="49" hidden="1">
      <c r="A49" s="68">
        <v>44.0</v>
      </c>
      <c r="B49" s="11" t="s">
        <v>100</v>
      </c>
      <c r="C49" s="11" t="s">
        <v>7</v>
      </c>
      <c r="D49" s="73">
        <v>41274.0</v>
      </c>
      <c r="E49" s="74">
        <v>5.781E9</v>
      </c>
      <c r="F49" s="74">
        <v>3.477E9</v>
      </c>
      <c r="G49" s="74">
        <v>4.43E8</v>
      </c>
      <c r="H49" s="70">
        <v>0.0</v>
      </c>
      <c r="I49" s="74">
        <v>6.73E8</v>
      </c>
      <c r="J49" s="11" t="s">
        <v>101</v>
      </c>
      <c r="K49" s="11" t="s">
        <v>102</v>
      </c>
      <c r="L49" s="51">
        <f t="shared" si="1"/>
        <v>2304000000</v>
      </c>
      <c r="M49" s="75">
        <f t="shared" si="2"/>
        <v>1188000000</v>
      </c>
      <c r="N49" s="9">
        <f t="shared" si="3"/>
        <v>0.3985469642</v>
      </c>
      <c r="O49" s="9">
        <f t="shared" si="4"/>
        <v>0.2055007784</v>
      </c>
    </row>
    <row r="50" hidden="1">
      <c r="A50" s="68">
        <v>51.0</v>
      </c>
      <c r="B50" s="11" t="s">
        <v>103</v>
      </c>
      <c r="C50" s="11" t="s">
        <v>11</v>
      </c>
      <c r="D50" s="73">
        <v>42369.0</v>
      </c>
      <c r="E50" s="74">
        <v>1.64532E10</v>
      </c>
      <c r="F50" s="74">
        <v>7.4335E9</v>
      </c>
      <c r="G50" s="74">
        <v>3.6765E9</v>
      </c>
      <c r="H50" s="70">
        <v>0.0</v>
      </c>
      <c r="I50" s="74">
        <v>2.0097E9</v>
      </c>
      <c r="J50" s="11" t="s">
        <v>101</v>
      </c>
      <c r="K50" s="11" t="s">
        <v>104</v>
      </c>
      <c r="L50" s="51">
        <f t="shared" si="1"/>
        <v>9019700000</v>
      </c>
      <c r="M50" s="75">
        <f t="shared" si="2"/>
        <v>3333500000</v>
      </c>
      <c r="N50" s="9">
        <f t="shared" si="3"/>
        <v>0.548203389</v>
      </c>
      <c r="O50" s="9">
        <f t="shared" si="4"/>
        <v>0.2026049644</v>
      </c>
    </row>
    <row r="51" hidden="1">
      <c r="A51" s="68">
        <v>50.0</v>
      </c>
      <c r="B51" s="11" t="s">
        <v>103</v>
      </c>
      <c r="C51" s="11" t="s">
        <v>10</v>
      </c>
      <c r="D51" s="73">
        <v>42004.0</v>
      </c>
      <c r="E51" s="74">
        <v>1.63786E10</v>
      </c>
      <c r="F51" s="74">
        <v>7.6857E9</v>
      </c>
      <c r="G51" s="74">
        <v>3.6679E9</v>
      </c>
      <c r="H51" s="70">
        <v>0.0</v>
      </c>
      <c r="I51" s="74">
        <v>1.8976E9</v>
      </c>
      <c r="J51" s="11" t="s">
        <v>101</v>
      </c>
      <c r="K51" s="11" t="s">
        <v>104</v>
      </c>
      <c r="L51" s="51">
        <f t="shared" si="1"/>
        <v>8692900000</v>
      </c>
      <c r="M51" s="75">
        <f t="shared" si="2"/>
        <v>3127400000</v>
      </c>
      <c r="N51" s="9">
        <f t="shared" si="3"/>
        <v>0.5307474387</v>
      </c>
      <c r="O51" s="9">
        <f t="shared" si="4"/>
        <v>0.190944281</v>
      </c>
    </row>
    <row r="52" hidden="1">
      <c r="A52" s="68">
        <v>48.0</v>
      </c>
      <c r="B52" s="11" t="s">
        <v>103</v>
      </c>
      <c r="C52" s="11" t="s">
        <v>7</v>
      </c>
      <c r="D52" s="73">
        <v>41274.0</v>
      </c>
      <c r="E52" s="74">
        <v>1.4945E10</v>
      </c>
      <c r="F52" s="74">
        <v>6.395E9</v>
      </c>
      <c r="G52" s="74">
        <v>3.812E9</v>
      </c>
      <c r="H52" s="70">
        <v>0.0</v>
      </c>
      <c r="I52" s="74">
        <v>1.782E9</v>
      </c>
      <c r="J52" s="11" t="s">
        <v>101</v>
      </c>
      <c r="K52" s="11" t="s">
        <v>104</v>
      </c>
      <c r="L52" s="51">
        <f t="shared" si="1"/>
        <v>8550000000</v>
      </c>
      <c r="M52" s="75">
        <f t="shared" si="2"/>
        <v>2956000000</v>
      </c>
      <c r="N52" s="9">
        <f t="shared" si="3"/>
        <v>0.5720976915</v>
      </c>
      <c r="O52" s="9">
        <f t="shared" si="4"/>
        <v>0.1977919036</v>
      </c>
    </row>
    <row r="53" hidden="1">
      <c r="A53" s="68">
        <v>49.0</v>
      </c>
      <c r="B53" s="11" t="s">
        <v>103</v>
      </c>
      <c r="C53" s="11" t="s">
        <v>9</v>
      </c>
      <c r="D53" s="73">
        <v>41639.0</v>
      </c>
      <c r="E53" s="74">
        <v>1.48135E10</v>
      </c>
      <c r="F53" s="74">
        <v>6.7223E9</v>
      </c>
      <c r="G53" s="74">
        <v>3.3298E9</v>
      </c>
      <c r="H53" s="70">
        <v>0.0</v>
      </c>
      <c r="I53" s="74">
        <v>1.7125E9</v>
      </c>
      <c r="J53" s="11" t="s">
        <v>101</v>
      </c>
      <c r="K53" s="11" t="s">
        <v>104</v>
      </c>
      <c r="L53" s="51">
        <f t="shared" si="1"/>
        <v>8091200000</v>
      </c>
      <c r="M53" s="75">
        <f t="shared" si="2"/>
        <v>3048900000</v>
      </c>
      <c r="N53" s="9">
        <f t="shared" si="3"/>
        <v>0.5462044756</v>
      </c>
      <c r="O53" s="9">
        <f t="shared" si="4"/>
        <v>0.2058190164</v>
      </c>
    </row>
    <row r="54" hidden="1">
      <c r="A54" s="68">
        <v>52.0</v>
      </c>
      <c r="B54" s="11" t="s">
        <v>105</v>
      </c>
      <c r="C54" s="11" t="s">
        <v>7</v>
      </c>
      <c r="D54" s="73">
        <v>41274.0</v>
      </c>
      <c r="E54" s="74">
        <v>2.5364E10</v>
      </c>
      <c r="F54" s="74">
        <v>1.7074E10</v>
      </c>
      <c r="G54" s="70">
        <v>0.0</v>
      </c>
      <c r="H54" s="70">
        <v>0.0</v>
      </c>
      <c r="I54" s="74">
        <v>3.727E9</v>
      </c>
      <c r="J54" s="11" t="s">
        <v>106</v>
      </c>
      <c r="K54" s="76" t="s">
        <v>107</v>
      </c>
      <c r="L54" s="51">
        <f t="shared" si="1"/>
        <v>8290000000</v>
      </c>
      <c r="M54" s="75">
        <f t="shared" si="2"/>
        <v>4563000000</v>
      </c>
      <c r="N54" s="9">
        <f t="shared" si="3"/>
        <v>0.3268411922</v>
      </c>
      <c r="O54" s="9">
        <f t="shared" si="4"/>
        <v>0.1799006466</v>
      </c>
    </row>
    <row r="55" hidden="1">
      <c r="A55" s="68">
        <v>53.0</v>
      </c>
      <c r="B55" s="11" t="s">
        <v>105</v>
      </c>
      <c r="C55" s="11" t="s">
        <v>9</v>
      </c>
      <c r="D55" s="73">
        <v>41639.0</v>
      </c>
      <c r="E55" s="74">
        <v>2.3939E10</v>
      </c>
      <c r="F55" s="74">
        <v>1.5341E10</v>
      </c>
      <c r="G55" s="70">
        <v>0.0</v>
      </c>
      <c r="H55" s="70">
        <v>0.0</v>
      </c>
      <c r="I55" s="74">
        <v>3.489E9</v>
      </c>
      <c r="J55" s="11" t="s">
        <v>106</v>
      </c>
      <c r="K55" s="71" t="s">
        <v>107</v>
      </c>
      <c r="L55" s="51">
        <f t="shared" si="1"/>
        <v>8598000000</v>
      </c>
      <c r="M55" s="75">
        <f t="shared" si="2"/>
        <v>5109000000</v>
      </c>
      <c r="N55" s="9">
        <f t="shared" si="3"/>
        <v>0.3591628723</v>
      </c>
      <c r="O55" s="9">
        <f t="shared" si="4"/>
        <v>0.213417436</v>
      </c>
    </row>
    <row r="56" hidden="1">
      <c r="A56" s="68">
        <v>54.0</v>
      </c>
      <c r="B56" s="11" t="s">
        <v>105</v>
      </c>
      <c r="C56" s="11" t="s">
        <v>10</v>
      </c>
      <c r="D56" s="73">
        <v>42004.0</v>
      </c>
      <c r="E56" s="74">
        <v>2.2728E10</v>
      </c>
      <c r="F56" s="74">
        <v>1.4373E10</v>
      </c>
      <c r="G56" s="70">
        <v>0.0</v>
      </c>
      <c r="H56" s="70">
        <v>0.0</v>
      </c>
      <c r="I56" s="74">
        <v>3.547E9</v>
      </c>
      <c r="J56" s="11" t="s">
        <v>106</v>
      </c>
      <c r="K56" s="71" t="s">
        <v>107</v>
      </c>
      <c r="L56" s="51">
        <f t="shared" si="1"/>
        <v>8355000000</v>
      </c>
      <c r="M56" s="75">
        <f t="shared" si="2"/>
        <v>4808000000</v>
      </c>
      <c r="N56" s="9">
        <f t="shared" si="3"/>
        <v>0.3676082365</v>
      </c>
      <c r="O56" s="9">
        <f t="shared" si="4"/>
        <v>0.2115452306</v>
      </c>
    </row>
    <row r="57" hidden="1">
      <c r="A57" s="68">
        <v>55.0</v>
      </c>
      <c r="B57" s="11" t="s">
        <v>105</v>
      </c>
      <c r="C57" s="11" t="s">
        <v>11</v>
      </c>
      <c r="D57" s="73">
        <v>42369.0</v>
      </c>
      <c r="E57" s="74">
        <v>2.0872E10</v>
      </c>
      <c r="F57" s="74">
        <v>1.3049E10</v>
      </c>
      <c r="G57" s="70">
        <v>0.0</v>
      </c>
      <c r="H57" s="70">
        <v>0.0</v>
      </c>
      <c r="I57" s="74">
        <v>3.672E9</v>
      </c>
      <c r="J57" s="11" t="s">
        <v>106</v>
      </c>
      <c r="K57" s="71" t="s">
        <v>107</v>
      </c>
      <c r="L57" s="51">
        <f t="shared" si="1"/>
        <v>7823000000</v>
      </c>
      <c r="M57" s="75">
        <f t="shared" si="2"/>
        <v>4151000000</v>
      </c>
      <c r="N57" s="9">
        <f t="shared" si="3"/>
        <v>0.3748083557</v>
      </c>
      <c r="O57" s="9">
        <f t="shared" si="4"/>
        <v>0.1988788808</v>
      </c>
    </row>
    <row r="58" hidden="1">
      <c r="A58" s="68">
        <v>56.0</v>
      </c>
      <c r="B58" s="11" t="s">
        <v>108</v>
      </c>
      <c r="C58" s="11" t="s">
        <v>7</v>
      </c>
      <c r="D58" s="73">
        <v>41274.0</v>
      </c>
      <c r="E58" s="74">
        <v>7.1214E10</v>
      </c>
      <c r="F58" s="74">
        <v>3.7745E10</v>
      </c>
      <c r="G58" s="74">
        <v>2.1491E10</v>
      </c>
      <c r="H58" s="70">
        <v>0.0</v>
      </c>
      <c r="I58" s="70">
        <v>0.0</v>
      </c>
      <c r="J58" s="11" t="s">
        <v>106</v>
      </c>
      <c r="K58" s="71" t="s">
        <v>109</v>
      </c>
      <c r="L58" s="51">
        <f t="shared" si="1"/>
        <v>33469000000</v>
      </c>
      <c r="M58" s="75">
        <f t="shared" si="2"/>
        <v>11978000000</v>
      </c>
      <c r="N58" s="9">
        <f t="shared" si="3"/>
        <v>0.4699778134</v>
      </c>
      <c r="O58" s="9">
        <f t="shared" si="4"/>
        <v>0.1681972646</v>
      </c>
    </row>
    <row r="59" hidden="1">
      <c r="A59" s="68">
        <v>57.0</v>
      </c>
      <c r="B59" s="11" t="s">
        <v>108</v>
      </c>
      <c r="C59" s="11" t="s">
        <v>9</v>
      </c>
      <c r="D59" s="73">
        <v>41639.0</v>
      </c>
      <c r="E59" s="74">
        <v>6.8874E10</v>
      </c>
      <c r="F59" s="74">
        <v>3.466E10</v>
      </c>
      <c r="G59" s="74">
        <v>2.2005E10</v>
      </c>
      <c r="H59" s="70">
        <v>0.0</v>
      </c>
      <c r="I59" s="70">
        <v>0.0</v>
      </c>
      <c r="J59" s="11" t="s">
        <v>106</v>
      </c>
      <c r="K59" s="71" t="s">
        <v>109</v>
      </c>
      <c r="L59" s="51">
        <f t="shared" si="1"/>
        <v>34214000000</v>
      </c>
      <c r="M59" s="75">
        <f t="shared" si="2"/>
        <v>12209000000</v>
      </c>
      <c r="N59" s="9">
        <f t="shared" si="3"/>
        <v>0.4967622034</v>
      </c>
      <c r="O59" s="9">
        <f t="shared" si="4"/>
        <v>0.1772657316</v>
      </c>
    </row>
    <row r="60" hidden="1">
      <c r="A60" s="68">
        <v>58.0</v>
      </c>
      <c r="B60" s="11" t="s">
        <v>108</v>
      </c>
      <c r="C60" s="11" t="s">
        <v>10</v>
      </c>
      <c r="D60" s="73">
        <v>42004.0</v>
      </c>
      <c r="E60" s="74">
        <v>6.4406E10</v>
      </c>
      <c r="F60" s="74">
        <v>3.3611E10</v>
      </c>
      <c r="G60" s="74">
        <v>1.8491E10</v>
      </c>
      <c r="H60" s="70">
        <v>0.0</v>
      </c>
      <c r="I60" s="70">
        <v>0.0</v>
      </c>
      <c r="J60" s="11" t="s">
        <v>106</v>
      </c>
      <c r="K60" s="71" t="s">
        <v>109</v>
      </c>
      <c r="L60" s="51">
        <f t="shared" si="1"/>
        <v>30795000000</v>
      </c>
      <c r="M60" s="75">
        <f t="shared" si="2"/>
        <v>12304000000</v>
      </c>
      <c r="N60" s="9">
        <f t="shared" si="3"/>
        <v>0.4781386827</v>
      </c>
      <c r="O60" s="9">
        <f t="shared" si="4"/>
        <v>0.191038102</v>
      </c>
    </row>
    <row r="61" hidden="1">
      <c r="A61" s="68">
        <v>59.0</v>
      </c>
      <c r="B61" s="11" t="s">
        <v>108</v>
      </c>
      <c r="C61" s="11" t="s">
        <v>11</v>
      </c>
      <c r="D61" s="73">
        <v>42369.0</v>
      </c>
      <c r="E61" s="74">
        <v>5.8327E10</v>
      </c>
      <c r="F61" s="74">
        <v>3.6581E10</v>
      </c>
      <c r="G61" s="74">
        <v>1.6417E10</v>
      </c>
      <c r="H61" s="70">
        <v>0.0</v>
      </c>
      <c r="I61" s="70">
        <v>0.0</v>
      </c>
      <c r="J61" s="11" t="s">
        <v>106</v>
      </c>
      <c r="K61" s="71" t="s">
        <v>109</v>
      </c>
      <c r="L61" s="51">
        <f t="shared" si="1"/>
        <v>21746000000</v>
      </c>
      <c r="M61" s="75">
        <f t="shared" si="2"/>
        <v>5329000000</v>
      </c>
      <c r="N61" s="9">
        <f t="shared" si="3"/>
        <v>0.37282905</v>
      </c>
      <c r="O61" s="9">
        <f t="shared" si="4"/>
        <v>0.09136420526</v>
      </c>
    </row>
    <row r="62" hidden="1">
      <c r="A62" s="68">
        <v>62.0</v>
      </c>
      <c r="B62" s="11" t="s">
        <v>110</v>
      </c>
      <c r="C62" s="11" t="s">
        <v>10</v>
      </c>
      <c r="D62" s="73">
        <v>42004.0</v>
      </c>
      <c r="E62" s="74">
        <v>9.84363E8</v>
      </c>
      <c r="F62" s="74">
        <v>3.80964E8</v>
      </c>
      <c r="G62" s="74">
        <v>5.6621E7</v>
      </c>
      <c r="H62" s="70">
        <v>0.0</v>
      </c>
      <c r="I62" s="74">
        <v>2.82608E8</v>
      </c>
      <c r="J62" s="11" t="s">
        <v>111</v>
      </c>
      <c r="K62" s="66" t="s">
        <v>112</v>
      </c>
      <c r="L62" s="51">
        <f t="shared" si="1"/>
        <v>603399000</v>
      </c>
      <c r="M62" s="75">
        <f t="shared" si="2"/>
        <v>264170000</v>
      </c>
      <c r="N62" s="9">
        <f t="shared" si="3"/>
        <v>0.6129842345</v>
      </c>
      <c r="O62" s="9">
        <f t="shared" si="4"/>
        <v>0.2683664461</v>
      </c>
    </row>
    <row r="63" hidden="1">
      <c r="A63" s="68">
        <v>63.0</v>
      </c>
      <c r="B63" s="11" t="s">
        <v>110</v>
      </c>
      <c r="C63" s="11" t="s">
        <v>11</v>
      </c>
      <c r="D63" s="73">
        <v>42369.0</v>
      </c>
      <c r="E63" s="74">
        <v>9.8131E8</v>
      </c>
      <c r="F63" s="74">
        <v>3.65248E8</v>
      </c>
      <c r="G63" s="74">
        <v>5.3546E7</v>
      </c>
      <c r="H63" s="70">
        <v>0.0</v>
      </c>
      <c r="I63" s="74">
        <v>3.06301E8</v>
      </c>
      <c r="J63" s="11" t="s">
        <v>111</v>
      </c>
      <c r="K63" s="11" t="s">
        <v>112</v>
      </c>
      <c r="L63" s="51">
        <f t="shared" si="1"/>
        <v>616062000</v>
      </c>
      <c r="M63" s="75">
        <f t="shared" si="2"/>
        <v>256215000</v>
      </c>
      <c r="N63" s="9">
        <f t="shared" si="3"/>
        <v>0.6277954979</v>
      </c>
      <c r="O63" s="9">
        <f t="shared" si="4"/>
        <v>0.261094863</v>
      </c>
    </row>
    <row r="64" hidden="1">
      <c r="A64" s="68">
        <v>61.0</v>
      </c>
      <c r="B64" s="11" t="s">
        <v>110</v>
      </c>
      <c r="C64" s="11" t="s">
        <v>9</v>
      </c>
      <c r="D64" s="73">
        <v>41639.0</v>
      </c>
      <c r="E64" s="74">
        <v>9.74053E8</v>
      </c>
      <c r="F64" s="74">
        <v>3.80051E8</v>
      </c>
      <c r="G64" s="74">
        <v>5.3073E7</v>
      </c>
      <c r="H64" s="70">
        <v>0.0</v>
      </c>
      <c r="I64" s="74">
        <v>2.9191E8</v>
      </c>
      <c r="J64" s="11" t="s">
        <v>111</v>
      </c>
      <c r="K64" s="11" t="s">
        <v>112</v>
      </c>
      <c r="L64" s="51">
        <f t="shared" si="1"/>
        <v>594002000</v>
      </c>
      <c r="M64" s="75">
        <f t="shared" si="2"/>
        <v>249019000</v>
      </c>
      <c r="N64" s="9">
        <f t="shared" si="3"/>
        <v>0.6098251327</v>
      </c>
      <c r="O64" s="9">
        <f t="shared" si="4"/>
        <v>0.2556524132</v>
      </c>
    </row>
    <row r="65" hidden="1">
      <c r="A65" s="68">
        <v>60.0</v>
      </c>
      <c r="B65" s="11" t="s">
        <v>110</v>
      </c>
      <c r="C65" s="11" t="s">
        <v>7</v>
      </c>
      <c r="D65" s="73">
        <v>41274.0</v>
      </c>
      <c r="E65" s="74">
        <v>9.58511E8</v>
      </c>
      <c r="F65" s="74">
        <v>3.86355E8</v>
      </c>
      <c r="G65" s="74">
        <v>6.1732E7</v>
      </c>
      <c r="H65" s="70">
        <v>0.0</v>
      </c>
      <c r="I65" s="74">
        <v>3.25173E8</v>
      </c>
      <c r="J65" s="11" t="s">
        <v>111</v>
      </c>
      <c r="K65" s="11" t="s">
        <v>112</v>
      </c>
      <c r="L65" s="51">
        <f t="shared" si="1"/>
        <v>572156000</v>
      </c>
      <c r="M65" s="75">
        <f t="shared" si="2"/>
        <v>185251000</v>
      </c>
      <c r="N65" s="9">
        <f t="shared" si="3"/>
        <v>0.5969216837</v>
      </c>
      <c r="O65" s="9">
        <f t="shared" si="4"/>
        <v>0.1932695608</v>
      </c>
    </row>
    <row r="66" hidden="1">
      <c r="A66" s="68">
        <v>65.0</v>
      </c>
      <c r="B66" s="11" t="s">
        <v>113</v>
      </c>
      <c r="C66" s="11" t="s">
        <v>9</v>
      </c>
      <c r="D66" s="73">
        <v>42004.0</v>
      </c>
      <c r="E66" s="74">
        <v>1.0381653E10</v>
      </c>
      <c r="F66" s="74">
        <v>8.093563E9</v>
      </c>
      <c r="G66" s="70">
        <v>0.0</v>
      </c>
      <c r="H66" s="70">
        <v>0.0</v>
      </c>
      <c r="I66" s="74">
        <v>1.485558E9</v>
      </c>
      <c r="J66" s="11" t="s">
        <v>106</v>
      </c>
      <c r="K66" s="76" t="s">
        <v>114</v>
      </c>
      <c r="L66" s="51">
        <f t="shared" si="1"/>
        <v>2288090000</v>
      </c>
      <c r="M66" s="75">
        <f t="shared" si="2"/>
        <v>802532000</v>
      </c>
      <c r="N66" s="9">
        <f t="shared" si="3"/>
        <v>0.2203974646</v>
      </c>
      <c r="O66" s="9">
        <f t="shared" si="4"/>
        <v>0.0773029112</v>
      </c>
    </row>
    <row r="67" hidden="1">
      <c r="A67" s="68">
        <v>66.0</v>
      </c>
      <c r="B67" s="11" t="s">
        <v>113</v>
      </c>
      <c r="C67" s="11" t="s">
        <v>10</v>
      </c>
      <c r="D67" s="73">
        <v>42369.0</v>
      </c>
      <c r="E67" s="74">
        <v>1.0325494E10</v>
      </c>
      <c r="F67" s="74">
        <v>8.666624E9</v>
      </c>
      <c r="G67" s="70">
        <v>0.0</v>
      </c>
      <c r="H67" s="70">
        <v>0.0</v>
      </c>
      <c r="I67" s="74">
        <v>1.402573E9</v>
      </c>
      <c r="J67" s="11" t="s">
        <v>106</v>
      </c>
      <c r="K67" s="71" t="s">
        <v>114</v>
      </c>
      <c r="L67" s="51">
        <f t="shared" si="1"/>
        <v>1658870000</v>
      </c>
      <c r="M67" s="75">
        <f t="shared" si="2"/>
        <v>256297000</v>
      </c>
      <c r="N67" s="9">
        <f t="shared" si="3"/>
        <v>0.1606576886</v>
      </c>
      <c r="O67" s="9">
        <f t="shared" si="4"/>
        <v>0.0248217664</v>
      </c>
    </row>
    <row r="68" hidden="1">
      <c r="A68" s="68">
        <v>64.0</v>
      </c>
      <c r="B68" s="11" t="s">
        <v>113</v>
      </c>
      <c r="C68" s="11" t="s">
        <v>7</v>
      </c>
      <c r="D68" s="73">
        <v>41639.0</v>
      </c>
      <c r="E68" s="74">
        <v>9.047657E9</v>
      </c>
      <c r="F68" s="74">
        <v>6.709936E9</v>
      </c>
      <c r="G68" s="70">
        <v>0.0</v>
      </c>
      <c r="H68" s="70">
        <v>0.0</v>
      </c>
      <c r="I68" s="74">
        <v>1.470287E9</v>
      </c>
      <c r="J68" s="11" t="s">
        <v>106</v>
      </c>
      <c r="K68" s="71" t="s">
        <v>114</v>
      </c>
      <c r="L68" s="51">
        <f t="shared" si="1"/>
        <v>2337721000</v>
      </c>
      <c r="M68" s="75">
        <f t="shared" si="2"/>
        <v>867434000</v>
      </c>
      <c r="N68" s="9">
        <f t="shared" si="3"/>
        <v>0.2583786056</v>
      </c>
      <c r="O68" s="9">
        <f t="shared" si="4"/>
        <v>0.09587388204</v>
      </c>
    </row>
    <row r="69" hidden="1">
      <c r="A69" s="68">
        <v>67.0</v>
      </c>
      <c r="B69" s="11" t="s">
        <v>113</v>
      </c>
      <c r="C69" s="11" t="s">
        <v>11</v>
      </c>
      <c r="D69" s="73">
        <v>42735.0</v>
      </c>
      <c r="E69" s="74">
        <v>7.53178E9</v>
      </c>
      <c r="F69" s="74">
        <v>5.251228E9</v>
      </c>
      <c r="G69" s="70">
        <v>0.0</v>
      </c>
      <c r="H69" s="70">
        <v>0.0</v>
      </c>
      <c r="I69" s="74">
        <v>1.351314E9</v>
      </c>
      <c r="J69" s="11" t="s">
        <v>106</v>
      </c>
      <c r="K69" s="71" t="s">
        <v>114</v>
      </c>
      <c r="L69" s="51">
        <f t="shared" si="1"/>
        <v>2280552000</v>
      </c>
      <c r="M69" s="75">
        <f t="shared" si="2"/>
        <v>929238000</v>
      </c>
      <c r="N69" s="9">
        <f t="shared" si="3"/>
        <v>0.3027905754</v>
      </c>
      <c r="O69" s="9">
        <f t="shared" si="4"/>
        <v>0.1233756164</v>
      </c>
    </row>
    <row r="70" hidden="1">
      <c r="A70" s="68">
        <v>75.0</v>
      </c>
      <c r="B70" s="11" t="s">
        <v>115</v>
      </c>
      <c r="C70" s="11" t="s">
        <v>11</v>
      </c>
      <c r="D70" s="73">
        <v>42369.0</v>
      </c>
      <c r="E70" s="74">
        <v>2.197448E9</v>
      </c>
      <c r="F70" s="74">
        <v>7.2562E8</v>
      </c>
      <c r="G70" s="74">
        <v>8.29253E8</v>
      </c>
      <c r="H70" s="74">
        <v>1.48591E8</v>
      </c>
      <c r="I70" s="74">
        <v>2.7067E7</v>
      </c>
      <c r="J70" s="11" t="s">
        <v>75</v>
      </c>
      <c r="K70" s="71" t="s">
        <v>116</v>
      </c>
      <c r="L70" s="51">
        <f t="shared" si="1"/>
        <v>1471828000</v>
      </c>
      <c r="M70" s="75">
        <f t="shared" si="2"/>
        <v>466917000</v>
      </c>
      <c r="N70" s="9">
        <f t="shared" si="3"/>
        <v>0.6697896833</v>
      </c>
      <c r="O70" s="9">
        <f t="shared" si="4"/>
        <v>0.2124814785</v>
      </c>
    </row>
    <row r="71" hidden="1">
      <c r="A71" s="68">
        <v>74.0</v>
      </c>
      <c r="B71" s="11" t="s">
        <v>115</v>
      </c>
      <c r="C71" s="11" t="s">
        <v>10</v>
      </c>
      <c r="D71" s="73">
        <v>42004.0</v>
      </c>
      <c r="E71" s="74">
        <v>1.963874E9</v>
      </c>
      <c r="F71" s="74">
        <v>6.10943E8</v>
      </c>
      <c r="G71" s="74">
        <v>7.0488E8</v>
      </c>
      <c r="H71" s="74">
        <v>1.25286E8</v>
      </c>
      <c r="I71" s="74">
        <v>3.2057E7</v>
      </c>
      <c r="J71" s="11" t="s">
        <v>75</v>
      </c>
      <c r="K71" s="71" t="s">
        <v>116</v>
      </c>
      <c r="L71" s="51">
        <f t="shared" si="1"/>
        <v>1352931000</v>
      </c>
      <c r="M71" s="75">
        <f t="shared" si="2"/>
        <v>490708000</v>
      </c>
      <c r="N71" s="9">
        <f t="shared" si="3"/>
        <v>0.6889092681</v>
      </c>
      <c r="O71" s="9">
        <f t="shared" si="4"/>
        <v>0.249867354</v>
      </c>
    </row>
    <row r="72" hidden="1">
      <c r="A72" s="68">
        <v>73.0</v>
      </c>
      <c r="B72" s="11" t="s">
        <v>115</v>
      </c>
      <c r="C72" s="11" t="s">
        <v>9</v>
      </c>
      <c r="D72" s="73">
        <v>41639.0</v>
      </c>
      <c r="E72" s="74">
        <v>1.577922E9</v>
      </c>
      <c r="F72" s="74">
        <v>5.11087E8</v>
      </c>
      <c r="G72" s="74">
        <v>5.35598E8</v>
      </c>
      <c r="H72" s="74">
        <v>9.3879E7</v>
      </c>
      <c r="I72" s="74">
        <v>2.1547E7</v>
      </c>
      <c r="J72" s="11" t="s">
        <v>75</v>
      </c>
      <c r="K72" s="71" t="s">
        <v>116</v>
      </c>
      <c r="L72" s="51">
        <f t="shared" si="1"/>
        <v>1066835000</v>
      </c>
      <c r="M72" s="75">
        <f t="shared" si="2"/>
        <v>415811000</v>
      </c>
      <c r="N72" s="9">
        <f t="shared" si="3"/>
        <v>0.6761012268</v>
      </c>
      <c r="O72" s="9">
        <f t="shared" si="4"/>
        <v>0.2635180953</v>
      </c>
    </row>
    <row r="73" hidden="1">
      <c r="A73" s="68">
        <v>72.0</v>
      </c>
      <c r="B73" s="11" t="s">
        <v>115</v>
      </c>
      <c r="C73" s="11" t="s">
        <v>7</v>
      </c>
      <c r="D73" s="73">
        <v>41274.0</v>
      </c>
      <c r="E73" s="74">
        <v>1.373947E9</v>
      </c>
      <c r="F73" s="74">
        <v>5.299E8</v>
      </c>
      <c r="G73" s="74">
        <v>4.33448E8</v>
      </c>
      <c r="H73" s="74">
        <v>7.4744E7</v>
      </c>
      <c r="I73" s="74">
        <v>2.0962E7</v>
      </c>
      <c r="J73" s="11" t="s">
        <v>75</v>
      </c>
      <c r="K73" s="71" t="s">
        <v>116</v>
      </c>
      <c r="L73" s="51">
        <f t="shared" si="1"/>
        <v>844047000</v>
      </c>
      <c r="M73" s="75">
        <f t="shared" si="2"/>
        <v>314893000</v>
      </c>
      <c r="N73" s="9">
        <f t="shared" si="3"/>
        <v>0.6143228232</v>
      </c>
      <c r="O73" s="9">
        <f t="shared" si="4"/>
        <v>0.2291886077</v>
      </c>
    </row>
    <row r="74" hidden="1">
      <c r="A74" s="68">
        <v>79.0</v>
      </c>
      <c r="B74" s="11" t="s">
        <v>118</v>
      </c>
      <c r="C74" s="11" t="s">
        <v>11</v>
      </c>
      <c r="D74" s="73">
        <v>42369.0</v>
      </c>
      <c r="E74" s="74">
        <v>3.651335E9</v>
      </c>
      <c r="F74" s="74">
        <v>2.454463E9</v>
      </c>
      <c r="G74" s="74">
        <v>5.12274E8</v>
      </c>
      <c r="H74" s="74">
        <v>1.02871E8</v>
      </c>
      <c r="I74" s="70">
        <v>0.0</v>
      </c>
      <c r="J74" s="11" t="s">
        <v>119</v>
      </c>
      <c r="K74" s="71" t="s">
        <v>120</v>
      </c>
      <c r="L74" s="51">
        <f t="shared" si="1"/>
        <v>1196872000</v>
      </c>
      <c r="M74" s="75">
        <f t="shared" si="2"/>
        <v>581727000</v>
      </c>
      <c r="N74" s="9">
        <f t="shared" si="3"/>
        <v>0.3277902466</v>
      </c>
      <c r="O74" s="9">
        <f t="shared" si="4"/>
        <v>0.1593189888</v>
      </c>
    </row>
    <row r="75" hidden="1">
      <c r="A75" s="68">
        <v>76.0</v>
      </c>
      <c r="B75" s="11" t="s">
        <v>118</v>
      </c>
      <c r="C75" s="11" t="s">
        <v>7</v>
      </c>
      <c r="D75" s="73">
        <v>41274.0</v>
      </c>
      <c r="E75" s="74">
        <v>2.519154E9</v>
      </c>
      <c r="F75" s="74">
        <v>1.620311E9</v>
      </c>
      <c r="G75" s="74">
        <v>3.08456E8</v>
      </c>
      <c r="H75" s="74">
        <v>7.8919E7</v>
      </c>
      <c r="I75" s="70">
        <v>0.0</v>
      </c>
      <c r="J75" s="11" t="s">
        <v>119</v>
      </c>
      <c r="K75" s="71" t="s">
        <v>120</v>
      </c>
      <c r="L75" s="51">
        <f t="shared" si="1"/>
        <v>898843000</v>
      </c>
      <c r="M75" s="75">
        <f t="shared" si="2"/>
        <v>511468000</v>
      </c>
      <c r="N75" s="9">
        <f t="shared" si="3"/>
        <v>0.3568035142</v>
      </c>
      <c r="O75" s="9">
        <f t="shared" si="4"/>
        <v>0.2030316527</v>
      </c>
    </row>
    <row r="76" hidden="1">
      <c r="A76" s="68">
        <v>78.0</v>
      </c>
      <c r="B76" s="11" t="s">
        <v>118</v>
      </c>
      <c r="C76" s="11" t="s">
        <v>10</v>
      </c>
      <c r="D76" s="73">
        <v>42004.0</v>
      </c>
      <c r="E76" s="74">
        <v>2.445548E9</v>
      </c>
      <c r="F76" s="74">
        <v>1.6747E9</v>
      </c>
      <c r="G76" s="74">
        <v>3.55135E8</v>
      </c>
      <c r="H76" s="74">
        <v>8.831E7</v>
      </c>
      <c r="I76" s="70">
        <v>0.0</v>
      </c>
      <c r="J76" s="11" t="s">
        <v>119</v>
      </c>
      <c r="K76" s="71" t="s">
        <v>120</v>
      </c>
      <c r="L76" s="51">
        <f t="shared" si="1"/>
        <v>770848000</v>
      </c>
      <c r="M76" s="75">
        <f t="shared" si="2"/>
        <v>327403000</v>
      </c>
      <c r="N76" s="9">
        <f t="shared" si="3"/>
        <v>0.3152046085</v>
      </c>
      <c r="O76" s="9">
        <f t="shared" si="4"/>
        <v>0.1338771515</v>
      </c>
    </row>
    <row r="77" hidden="1">
      <c r="A77" s="68">
        <v>77.0</v>
      </c>
      <c r="B77" s="11" t="s">
        <v>118</v>
      </c>
      <c r="C77" s="11" t="s">
        <v>9</v>
      </c>
      <c r="D77" s="73">
        <v>41639.0</v>
      </c>
      <c r="E77" s="74">
        <v>2.39427E9</v>
      </c>
      <c r="F77" s="74">
        <v>1.543799E9</v>
      </c>
      <c r="G77" s="74">
        <v>1.58189E8</v>
      </c>
      <c r="H77" s="74">
        <v>8.2246E7</v>
      </c>
      <c r="I77" s="70">
        <v>0.0</v>
      </c>
      <c r="J77" s="11" t="s">
        <v>119</v>
      </c>
      <c r="K77" s="71" t="s">
        <v>120</v>
      </c>
      <c r="L77" s="51">
        <f t="shared" si="1"/>
        <v>850471000</v>
      </c>
      <c r="M77" s="75">
        <f t="shared" si="2"/>
        <v>610036000</v>
      </c>
      <c r="N77" s="9">
        <f t="shared" si="3"/>
        <v>0.3552109829</v>
      </c>
      <c r="O77" s="9">
        <f t="shared" si="4"/>
        <v>0.2547899777</v>
      </c>
    </row>
    <row r="78" hidden="1">
      <c r="A78" s="68">
        <v>83.0</v>
      </c>
      <c r="B78" s="11" t="s">
        <v>123</v>
      </c>
      <c r="C78" s="11" t="s">
        <v>11</v>
      </c>
      <c r="D78" s="73">
        <v>42369.0</v>
      </c>
      <c r="E78" s="74">
        <v>5.598E9</v>
      </c>
      <c r="F78" s="74">
        <v>1.935E9</v>
      </c>
      <c r="G78" s="74">
        <v>2.013E9</v>
      </c>
      <c r="H78" s="70">
        <v>0.0</v>
      </c>
      <c r="I78" s="74">
        <v>3.2E8</v>
      </c>
      <c r="J78" s="11" t="s">
        <v>69</v>
      </c>
      <c r="K78" s="66" t="s">
        <v>70</v>
      </c>
      <c r="L78" s="51">
        <f t="shared" si="1"/>
        <v>3663000000</v>
      </c>
      <c r="M78" s="75">
        <f t="shared" si="2"/>
        <v>1330000000</v>
      </c>
      <c r="N78" s="9">
        <f t="shared" si="3"/>
        <v>0.654340836</v>
      </c>
      <c r="O78" s="9">
        <f t="shared" si="4"/>
        <v>0.2375848517</v>
      </c>
    </row>
    <row r="79" hidden="1">
      <c r="A79" s="68">
        <v>82.0</v>
      </c>
      <c r="B79" s="11" t="s">
        <v>123</v>
      </c>
      <c r="C79" s="11" t="s">
        <v>10</v>
      </c>
      <c r="D79" s="73">
        <v>42004.0</v>
      </c>
      <c r="E79" s="74">
        <v>5.368E9</v>
      </c>
      <c r="F79" s="74">
        <v>2.325E9</v>
      </c>
      <c r="G79" s="74">
        <v>1.817E9</v>
      </c>
      <c r="H79" s="70">
        <v>0.0</v>
      </c>
      <c r="I79" s="74">
        <v>2.94E8</v>
      </c>
      <c r="J79" s="11" t="s">
        <v>69</v>
      </c>
      <c r="K79" s="11" t="s">
        <v>70</v>
      </c>
      <c r="L79" s="51">
        <f t="shared" si="1"/>
        <v>3043000000</v>
      </c>
      <c r="M79" s="75">
        <f t="shared" si="2"/>
        <v>932000000</v>
      </c>
      <c r="N79" s="9">
        <f t="shared" si="3"/>
        <v>0.5668777943</v>
      </c>
      <c r="O79" s="9">
        <f t="shared" si="4"/>
        <v>0.1736214605</v>
      </c>
    </row>
    <row r="80" hidden="1">
      <c r="A80" s="68">
        <v>81.0</v>
      </c>
      <c r="B80" s="11" t="s">
        <v>123</v>
      </c>
      <c r="C80" s="11" t="s">
        <v>9</v>
      </c>
      <c r="D80" s="73">
        <v>41639.0</v>
      </c>
      <c r="E80" s="74">
        <v>5.156E9</v>
      </c>
      <c r="F80" s="74">
        <v>2.355E9</v>
      </c>
      <c r="G80" s="74">
        <v>1.693E9</v>
      </c>
      <c r="H80" s="70">
        <v>0.0</v>
      </c>
      <c r="I80" s="74">
        <v>2.7E8</v>
      </c>
      <c r="J80" s="11" t="s">
        <v>69</v>
      </c>
      <c r="K80" s="11" t="s">
        <v>70</v>
      </c>
      <c r="L80" s="51">
        <f t="shared" si="1"/>
        <v>2801000000</v>
      </c>
      <c r="M80" s="75">
        <f t="shared" si="2"/>
        <v>838000000</v>
      </c>
      <c r="N80" s="9">
        <f t="shared" si="3"/>
        <v>0.5432505818</v>
      </c>
      <c r="O80" s="9">
        <f t="shared" si="4"/>
        <v>0.1625290923</v>
      </c>
    </row>
    <row r="81" hidden="1">
      <c r="A81" s="68">
        <v>80.0</v>
      </c>
      <c r="B81" s="11" t="s">
        <v>123</v>
      </c>
      <c r="C81" s="11" t="s">
        <v>7</v>
      </c>
      <c r="D81" s="73">
        <v>41274.0</v>
      </c>
      <c r="E81" s="74">
        <v>4.657E9</v>
      </c>
      <c r="F81" s="74">
        <v>2.319E9</v>
      </c>
      <c r="G81" s="74">
        <v>1.542E9</v>
      </c>
      <c r="H81" s="70">
        <v>0.0</v>
      </c>
      <c r="I81" s="74">
        <v>2.64E8</v>
      </c>
      <c r="J81" s="11" t="s">
        <v>69</v>
      </c>
      <c r="K81" s="11" t="s">
        <v>70</v>
      </c>
      <c r="L81" s="51">
        <f t="shared" si="1"/>
        <v>2338000000</v>
      </c>
      <c r="M81" s="75">
        <f t="shared" si="2"/>
        <v>532000000</v>
      </c>
      <c r="N81" s="9">
        <f t="shared" si="3"/>
        <v>0.5020399399</v>
      </c>
      <c r="O81" s="9">
        <f t="shared" si="4"/>
        <v>0.114236633</v>
      </c>
    </row>
    <row r="82" hidden="1">
      <c r="A82" s="68">
        <v>87.0</v>
      </c>
      <c r="B82" s="11" t="s">
        <v>126</v>
      </c>
      <c r="C82" s="11" t="s">
        <v>11</v>
      </c>
      <c r="D82" s="73">
        <v>42369.0</v>
      </c>
      <c r="E82" s="74">
        <v>3.5653E10</v>
      </c>
      <c r="F82" s="74">
        <v>2.2837E10</v>
      </c>
      <c r="G82" s="74">
        <v>7.61E8</v>
      </c>
      <c r="H82" s="70">
        <v>0.0</v>
      </c>
      <c r="I82" s="74">
        <v>8.445E9</v>
      </c>
      <c r="J82" s="11" t="s">
        <v>106</v>
      </c>
      <c r="K82" s="76" t="s">
        <v>109</v>
      </c>
      <c r="L82" s="51">
        <f t="shared" si="1"/>
        <v>12816000000</v>
      </c>
      <c r="M82" s="75">
        <f t="shared" si="2"/>
        <v>3610000000</v>
      </c>
      <c r="N82" s="9">
        <f t="shared" si="3"/>
        <v>0.3594648417</v>
      </c>
      <c r="O82" s="9">
        <f t="shared" si="4"/>
        <v>0.1012537514</v>
      </c>
    </row>
    <row r="83" hidden="1">
      <c r="A83" s="68">
        <v>86.0</v>
      </c>
      <c r="B83" s="11" t="s">
        <v>126</v>
      </c>
      <c r="C83" s="11" t="s">
        <v>10</v>
      </c>
      <c r="D83" s="73">
        <v>42004.0</v>
      </c>
      <c r="E83" s="74">
        <v>3.5239E10</v>
      </c>
      <c r="F83" s="74">
        <v>2.1193E10</v>
      </c>
      <c r="G83" s="74">
        <v>9.19E8</v>
      </c>
      <c r="H83" s="70">
        <v>0.0</v>
      </c>
      <c r="I83" s="74">
        <v>8.476E9</v>
      </c>
      <c r="J83" s="11" t="s">
        <v>106</v>
      </c>
      <c r="K83" s="71" t="s">
        <v>109</v>
      </c>
      <c r="L83" s="51">
        <f t="shared" si="1"/>
        <v>14046000000</v>
      </c>
      <c r="M83" s="75">
        <f t="shared" si="2"/>
        <v>4651000000</v>
      </c>
      <c r="N83" s="9">
        <f t="shared" si="3"/>
        <v>0.3985924686</v>
      </c>
      <c r="O83" s="9">
        <f t="shared" si="4"/>
        <v>0.131984449</v>
      </c>
    </row>
    <row r="84" hidden="1">
      <c r="A84" s="68">
        <v>85.0</v>
      </c>
      <c r="B84" s="11" t="s">
        <v>126</v>
      </c>
      <c r="C84" s="11" t="s">
        <v>9</v>
      </c>
      <c r="D84" s="73">
        <v>41639.0</v>
      </c>
      <c r="E84" s="74">
        <v>3.4507E10</v>
      </c>
      <c r="F84" s="74">
        <v>1.9828E10</v>
      </c>
      <c r="G84" s="74">
        <v>1.278E9</v>
      </c>
      <c r="H84" s="70">
        <v>0.0</v>
      </c>
      <c r="I84" s="74">
        <v>8.389E9</v>
      </c>
      <c r="J84" s="11" t="s">
        <v>106</v>
      </c>
      <c r="K84" s="71" t="s">
        <v>109</v>
      </c>
      <c r="L84" s="51">
        <f t="shared" si="1"/>
        <v>14679000000</v>
      </c>
      <c r="M84" s="75">
        <f t="shared" si="2"/>
        <v>5012000000</v>
      </c>
      <c r="N84" s="9">
        <f t="shared" si="3"/>
        <v>0.4253919495</v>
      </c>
      <c r="O84" s="9">
        <f t="shared" si="4"/>
        <v>0.1452458921</v>
      </c>
    </row>
    <row r="85" hidden="1">
      <c r="A85" s="68">
        <v>84.0</v>
      </c>
      <c r="B85" s="11" t="s">
        <v>126</v>
      </c>
      <c r="C85" s="11" t="s">
        <v>7</v>
      </c>
      <c r="D85" s="73">
        <v>41274.0</v>
      </c>
      <c r="E85" s="74">
        <v>3.3315E10</v>
      </c>
      <c r="F85" s="74">
        <v>2.1618E10</v>
      </c>
      <c r="G85" s="70">
        <v>0.0</v>
      </c>
      <c r="H85" s="70">
        <v>0.0</v>
      </c>
      <c r="I85" s="74">
        <v>8.002E9</v>
      </c>
      <c r="J85" s="11" t="s">
        <v>106</v>
      </c>
      <c r="K85" s="71" t="s">
        <v>109</v>
      </c>
      <c r="L85" s="51">
        <f t="shared" si="1"/>
        <v>11697000000</v>
      </c>
      <c r="M85" s="75">
        <f t="shared" si="2"/>
        <v>3695000000</v>
      </c>
      <c r="N85" s="9">
        <f t="shared" si="3"/>
        <v>0.3511031067</v>
      </c>
      <c r="O85" s="9">
        <f t="shared" si="4"/>
        <v>0.1109110011</v>
      </c>
    </row>
    <row r="86" hidden="1">
      <c r="A86" s="68">
        <v>91.0</v>
      </c>
      <c r="B86" s="11" t="s">
        <v>130</v>
      </c>
      <c r="C86" s="11" t="s">
        <v>11</v>
      </c>
      <c r="D86" s="73">
        <v>42735.0</v>
      </c>
      <c r="E86" s="74">
        <v>2.238E9</v>
      </c>
      <c r="F86" s="74">
        <v>1.2527E9</v>
      </c>
      <c r="G86" s="74">
        <v>5.598E8</v>
      </c>
      <c r="H86" s="70">
        <v>0.0</v>
      </c>
      <c r="I86" s="70">
        <v>0.0</v>
      </c>
      <c r="J86" s="11" t="s">
        <v>69</v>
      </c>
      <c r="K86" s="71" t="s">
        <v>131</v>
      </c>
      <c r="L86" s="51">
        <f t="shared" si="1"/>
        <v>985300000</v>
      </c>
      <c r="M86" s="75">
        <f t="shared" si="2"/>
        <v>425500000</v>
      </c>
      <c r="N86" s="9">
        <f t="shared" si="3"/>
        <v>0.44025916</v>
      </c>
      <c r="O86" s="9">
        <f t="shared" si="4"/>
        <v>0.1901251117</v>
      </c>
    </row>
    <row r="87" hidden="1">
      <c r="A87" s="68">
        <v>89.0</v>
      </c>
      <c r="B87" s="11" t="s">
        <v>130</v>
      </c>
      <c r="C87" s="11" t="s">
        <v>9</v>
      </c>
      <c r="D87" s="73">
        <v>42004.0</v>
      </c>
      <c r="E87" s="74">
        <v>2.1183E9</v>
      </c>
      <c r="F87" s="74">
        <v>1.2646E9</v>
      </c>
      <c r="G87" s="74">
        <v>5.274E8</v>
      </c>
      <c r="H87" s="70">
        <v>0.0</v>
      </c>
      <c r="I87" s="70">
        <v>0.0</v>
      </c>
      <c r="J87" s="11" t="s">
        <v>69</v>
      </c>
      <c r="K87" s="71" t="s">
        <v>131</v>
      </c>
      <c r="L87" s="51">
        <f t="shared" si="1"/>
        <v>853700000</v>
      </c>
      <c r="M87" s="75">
        <f t="shared" si="2"/>
        <v>326300000</v>
      </c>
      <c r="N87" s="9">
        <f t="shared" si="3"/>
        <v>0.4030118491</v>
      </c>
      <c r="O87" s="9">
        <f t="shared" si="4"/>
        <v>0.1540386159</v>
      </c>
    </row>
    <row r="88" hidden="1">
      <c r="A88" s="68">
        <v>88.0</v>
      </c>
      <c r="B88" s="11" t="s">
        <v>130</v>
      </c>
      <c r="C88" s="11" t="s">
        <v>7</v>
      </c>
      <c r="D88" s="73">
        <v>41639.0</v>
      </c>
      <c r="E88" s="74">
        <v>2.0696E9</v>
      </c>
      <c r="F88" s="74">
        <v>1.2081E9</v>
      </c>
      <c r="G88" s="74">
        <v>4.831E8</v>
      </c>
      <c r="H88" s="70">
        <v>0.0</v>
      </c>
      <c r="I88" s="70">
        <v>0.0</v>
      </c>
      <c r="J88" s="11" t="s">
        <v>69</v>
      </c>
      <c r="K88" s="71" t="s">
        <v>131</v>
      </c>
      <c r="L88" s="51">
        <f t="shared" si="1"/>
        <v>861500000</v>
      </c>
      <c r="M88" s="75">
        <f t="shared" si="2"/>
        <v>378400000</v>
      </c>
      <c r="N88" s="9">
        <f t="shared" si="3"/>
        <v>0.4162640124</v>
      </c>
      <c r="O88" s="9">
        <f t="shared" si="4"/>
        <v>0.1828372632</v>
      </c>
    </row>
    <row r="89" hidden="1">
      <c r="A89" s="68">
        <v>90.0</v>
      </c>
      <c r="B89" s="11" t="s">
        <v>130</v>
      </c>
      <c r="C89" s="11" t="s">
        <v>10</v>
      </c>
      <c r="D89" s="73">
        <v>42369.0</v>
      </c>
      <c r="E89" s="74">
        <v>2.0681E9</v>
      </c>
      <c r="F89" s="74">
        <v>1.199E9</v>
      </c>
      <c r="G89" s="74">
        <v>5.105E8</v>
      </c>
      <c r="H89" s="70">
        <v>0.0</v>
      </c>
      <c r="I89" s="70">
        <v>0.0</v>
      </c>
      <c r="J89" s="11" t="s">
        <v>69</v>
      </c>
      <c r="K89" s="71" t="s">
        <v>131</v>
      </c>
      <c r="L89" s="51">
        <f t="shared" si="1"/>
        <v>869100000</v>
      </c>
      <c r="M89" s="75">
        <f t="shared" si="2"/>
        <v>358600000</v>
      </c>
      <c r="N89" s="9">
        <f t="shared" si="3"/>
        <v>0.4202408007</v>
      </c>
      <c r="O89" s="9">
        <f t="shared" si="4"/>
        <v>0.1733958706</v>
      </c>
    </row>
    <row r="90" hidden="1">
      <c r="A90" s="68">
        <v>95.0</v>
      </c>
      <c r="B90" s="11" t="s">
        <v>132</v>
      </c>
      <c r="C90" s="11" t="s">
        <v>11</v>
      </c>
      <c r="D90" s="73">
        <v>42735.0</v>
      </c>
      <c r="E90" s="74">
        <v>3.084E9</v>
      </c>
      <c r="F90" s="74">
        <v>2.58E8</v>
      </c>
      <c r="G90" s="74">
        <v>9.9E8</v>
      </c>
      <c r="H90" s="74">
        <v>7.57E8</v>
      </c>
      <c r="I90" s="74">
        <v>3.22E8</v>
      </c>
      <c r="J90" s="11" t="s">
        <v>77</v>
      </c>
      <c r="K90" s="66" t="s">
        <v>133</v>
      </c>
      <c r="L90" s="51">
        <f t="shared" si="1"/>
        <v>2826000000</v>
      </c>
      <c r="M90" s="75">
        <f t="shared" si="2"/>
        <v>757000000</v>
      </c>
      <c r="N90" s="9">
        <f t="shared" si="3"/>
        <v>0.9163424125</v>
      </c>
      <c r="O90" s="9">
        <f t="shared" si="4"/>
        <v>0.245460441</v>
      </c>
    </row>
    <row r="91" hidden="1">
      <c r="A91" s="68">
        <v>94.0</v>
      </c>
      <c r="B91" s="11" t="s">
        <v>132</v>
      </c>
      <c r="C91" s="11" t="s">
        <v>10</v>
      </c>
      <c r="D91" s="73">
        <v>42369.0</v>
      </c>
      <c r="E91" s="74">
        <v>2.604E9</v>
      </c>
      <c r="F91" s="74">
        <v>2.33E8</v>
      </c>
      <c r="G91" s="74">
        <v>9.27E8</v>
      </c>
      <c r="H91" s="74">
        <v>7.09E8</v>
      </c>
      <c r="I91" s="74">
        <v>1.17E8</v>
      </c>
      <c r="J91" s="11" t="s">
        <v>77</v>
      </c>
      <c r="K91" s="11" t="s">
        <v>133</v>
      </c>
      <c r="L91" s="51">
        <f t="shared" si="1"/>
        <v>2371000000</v>
      </c>
      <c r="M91" s="75">
        <f t="shared" si="2"/>
        <v>618000000</v>
      </c>
      <c r="N91" s="9">
        <f t="shared" si="3"/>
        <v>0.9105222734</v>
      </c>
      <c r="O91" s="9">
        <f t="shared" si="4"/>
        <v>0.2373271889</v>
      </c>
    </row>
    <row r="92" hidden="1">
      <c r="A92" s="68">
        <v>93.0</v>
      </c>
      <c r="B92" s="11" t="s">
        <v>132</v>
      </c>
      <c r="C92" s="11" t="s">
        <v>9</v>
      </c>
      <c r="D92" s="73">
        <v>42004.0</v>
      </c>
      <c r="E92" s="74">
        <v>2.234E9</v>
      </c>
      <c r="F92" s="74">
        <v>1.74E8</v>
      </c>
      <c r="G92" s="74">
        <v>6.5E8</v>
      </c>
      <c r="H92" s="74">
        <v>5.14E8</v>
      </c>
      <c r="I92" s="70">
        <v>0.0</v>
      </c>
      <c r="J92" s="11" t="s">
        <v>77</v>
      </c>
      <c r="K92" s="11" t="s">
        <v>133</v>
      </c>
      <c r="L92" s="51">
        <f t="shared" si="1"/>
        <v>2060000000</v>
      </c>
      <c r="M92" s="75">
        <f t="shared" si="2"/>
        <v>896000000</v>
      </c>
      <c r="N92" s="9">
        <f t="shared" si="3"/>
        <v>0.9221128021</v>
      </c>
      <c r="O92" s="9">
        <f t="shared" si="4"/>
        <v>0.4010743062</v>
      </c>
    </row>
    <row r="93" hidden="1">
      <c r="A93" s="68">
        <v>92.0</v>
      </c>
      <c r="B93" s="11" t="s">
        <v>132</v>
      </c>
      <c r="C93" s="11" t="s">
        <v>7</v>
      </c>
      <c r="D93" s="73">
        <v>41639.0</v>
      </c>
      <c r="E93" s="74">
        <v>1.551346E9</v>
      </c>
      <c r="F93" s="74">
        <v>1.77556E8</v>
      </c>
      <c r="G93" s="74">
        <v>4.93726E8</v>
      </c>
      <c r="H93" s="74">
        <v>3.17093E8</v>
      </c>
      <c r="I93" s="74">
        <v>417000.0</v>
      </c>
      <c r="J93" s="11" t="s">
        <v>77</v>
      </c>
      <c r="K93" s="11" t="s">
        <v>133</v>
      </c>
      <c r="L93" s="51">
        <f t="shared" si="1"/>
        <v>1373790000</v>
      </c>
      <c r="M93" s="75">
        <f t="shared" si="2"/>
        <v>562554000</v>
      </c>
      <c r="N93" s="9">
        <f t="shared" si="3"/>
        <v>0.8855471313</v>
      </c>
      <c r="O93" s="9">
        <f t="shared" si="4"/>
        <v>0.3626231672</v>
      </c>
    </row>
    <row r="94" hidden="1">
      <c r="A94" s="68">
        <v>99.0</v>
      </c>
      <c r="B94" s="11" t="s">
        <v>137</v>
      </c>
      <c r="C94" s="11" t="s">
        <v>11</v>
      </c>
      <c r="D94" s="73">
        <v>42673.0</v>
      </c>
      <c r="E94" s="74">
        <v>1.0825E10</v>
      </c>
      <c r="F94" s="74">
        <v>6.314E9</v>
      </c>
      <c r="G94" s="74">
        <v>8.19E8</v>
      </c>
      <c r="H94" s="74">
        <v>1.54E9</v>
      </c>
      <c r="I94" s="70">
        <v>0.0</v>
      </c>
      <c r="J94" s="11" t="s">
        <v>75</v>
      </c>
      <c r="K94" s="76" t="s">
        <v>139</v>
      </c>
      <c r="L94" s="51">
        <f t="shared" si="1"/>
        <v>4511000000</v>
      </c>
      <c r="M94" s="75">
        <f t="shared" si="2"/>
        <v>2152000000</v>
      </c>
      <c r="N94" s="9">
        <f t="shared" si="3"/>
        <v>0.4167205543</v>
      </c>
      <c r="O94" s="9">
        <f t="shared" si="4"/>
        <v>0.1987990762</v>
      </c>
    </row>
    <row r="95" hidden="1">
      <c r="A95" s="68">
        <v>98.0</v>
      </c>
      <c r="B95" s="11" t="s">
        <v>137</v>
      </c>
      <c r="C95" s="11" t="s">
        <v>10</v>
      </c>
      <c r="D95" s="73">
        <v>42302.0</v>
      </c>
      <c r="E95" s="74">
        <v>9.659E9</v>
      </c>
      <c r="F95" s="74">
        <v>5.707E9</v>
      </c>
      <c r="G95" s="74">
        <v>8.08E8</v>
      </c>
      <c r="H95" s="74">
        <v>1.451E9</v>
      </c>
      <c r="I95" s="70">
        <v>0.0</v>
      </c>
      <c r="J95" s="11" t="s">
        <v>75</v>
      </c>
      <c r="K95" s="71" t="s">
        <v>139</v>
      </c>
      <c r="L95" s="51">
        <f t="shared" si="1"/>
        <v>3952000000</v>
      </c>
      <c r="M95" s="75">
        <f t="shared" si="2"/>
        <v>1693000000</v>
      </c>
      <c r="N95" s="9">
        <f t="shared" si="3"/>
        <v>0.4091520861</v>
      </c>
      <c r="O95" s="9">
        <f t="shared" si="4"/>
        <v>0.1752769438</v>
      </c>
    </row>
    <row r="96" hidden="1">
      <c r="A96" s="68">
        <v>97.0</v>
      </c>
      <c r="B96" s="11" t="s">
        <v>137</v>
      </c>
      <c r="C96" s="11" t="s">
        <v>9</v>
      </c>
      <c r="D96" s="73">
        <v>41938.0</v>
      </c>
      <c r="E96" s="74">
        <v>9.072E9</v>
      </c>
      <c r="F96" s="74">
        <v>5.229E9</v>
      </c>
      <c r="G96" s="74">
        <v>8.95E8</v>
      </c>
      <c r="H96" s="74">
        <v>1.428E9</v>
      </c>
      <c r="I96" s="70">
        <v>0.0</v>
      </c>
      <c r="J96" s="11" t="s">
        <v>75</v>
      </c>
      <c r="K96" s="71" t="s">
        <v>139</v>
      </c>
      <c r="L96" s="51">
        <f t="shared" si="1"/>
        <v>3843000000</v>
      </c>
      <c r="M96" s="75">
        <f t="shared" si="2"/>
        <v>1520000000</v>
      </c>
      <c r="N96" s="9">
        <f t="shared" si="3"/>
        <v>0.4236111111</v>
      </c>
      <c r="O96" s="9">
        <f t="shared" si="4"/>
        <v>0.1675485009</v>
      </c>
    </row>
    <row r="97" hidden="1">
      <c r="A97" s="68">
        <v>96.0</v>
      </c>
      <c r="B97" s="11" t="s">
        <v>137</v>
      </c>
      <c r="C97" s="11" t="s">
        <v>7</v>
      </c>
      <c r="D97" s="73">
        <v>41574.0</v>
      </c>
      <c r="E97" s="74">
        <v>7.509E9</v>
      </c>
      <c r="F97" s="74">
        <v>4.518E9</v>
      </c>
      <c r="G97" s="74">
        <v>8.98E8</v>
      </c>
      <c r="H97" s="74">
        <v>1.32E9</v>
      </c>
      <c r="I97" s="70">
        <v>0.0</v>
      </c>
      <c r="J97" s="11" t="s">
        <v>75</v>
      </c>
      <c r="K97" s="71" t="s">
        <v>139</v>
      </c>
      <c r="L97" s="51">
        <f t="shared" si="1"/>
        <v>2991000000</v>
      </c>
      <c r="M97" s="75">
        <f t="shared" si="2"/>
        <v>773000000</v>
      </c>
      <c r="N97" s="9">
        <f t="shared" si="3"/>
        <v>0.3983220136</v>
      </c>
      <c r="O97" s="9">
        <f t="shared" si="4"/>
        <v>0.1029431349</v>
      </c>
    </row>
    <row r="98" hidden="1">
      <c r="A98" s="68">
        <v>102.0</v>
      </c>
      <c r="B98" s="11" t="s">
        <v>141</v>
      </c>
      <c r="C98" s="11" t="s">
        <v>10</v>
      </c>
      <c r="D98" s="73">
        <v>42004.0</v>
      </c>
      <c r="E98" s="74">
        <v>4.021964E9</v>
      </c>
      <c r="F98" s="74">
        <v>2.597017E9</v>
      </c>
      <c r="G98" s="74">
        <v>4.62637E8</v>
      </c>
      <c r="H98" s="70">
        <v>0.0</v>
      </c>
      <c r="I98" s="74">
        <v>6.3724E7</v>
      </c>
      <c r="J98" s="11" t="s">
        <v>69</v>
      </c>
      <c r="K98" s="71" t="s">
        <v>142</v>
      </c>
      <c r="L98" s="51">
        <f t="shared" si="1"/>
        <v>1424947000</v>
      </c>
      <c r="M98" s="75">
        <f t="shared" si="2"/>
        <v>898586000</v>
      </c>
      <c r="N98" s="9">
        <f t="shared" si="3"/>
        <v>0.3542913363</v>
      </c>
      <c r="O98" s="9">
        <f t="shared" si="4"/>
        <v>0.2234197024</v>
      </c>
    </row>
    <row r="99" hidden="1">
      <c r="A99" s="68">
        <v>103.0</v>
      </c>
      <c r="B99" s="11" t="s">
        <v>141</v>
      </c>
      <c r="C99" s="11" t="s">
        <v>11</v>
      </c>
      <c r="D99" s="73">
        <v>42369.0</v>
      </c>
      <c r="E99" s="74">
        <v>3.974295E9</v>
      </c>
      <c r="F99" s="74">
        <v>2.54928E9</v>
      </c>
      <c r="G99" s="74">
        <v>4.48592E8</v>
      </c>
      <c r="H99" s="70">
        <v>0.0</v>
      </c>
      <c r="I99" s="74">
        <v>6.8707E7</v>
      </c>
      <c r="J99" s="11" t="s">
        <v>69</v>
      </c>
      <c r="K99" s="71" t="s">
        <v>142</v>
      </c>
      <c r="L99" s="51">
        <f t="shared" si="1"/>
        <v>1425015000</v>
      </c>
      <c r="M99" s="75">
        <f t="shared" si="2"/>
        <v>907716000</v>
      </c>
      <c r="N99" s="9">
        <f t="shared" si="3"/>
        <v>0.3585579329</v>
      </c>
      <c r="O99" s="9">
        <f t="shared" si="4"/>
        <v>0.2283967345</v>
      </c>
    </row>
    <row r="100" hidden="1">
      <c r="A100" s="68">
        <v>101.0</v>
      </c>
      <c r="B100" s="11" t="s">
        <v>141</v>
      </c>
      <c r="C100" s="11" t="s">
        <v>9</v>
      </c>
      <c r="D100" s="73">
        <v>41639.0</v>
      </c>
      <c r="E100" s="74">
        <v>3.594136E9</v>
      </c>
      <c r="F100" s="74">
        <v>2.323642E9</v>
      </c>
      <c r="G100" s="74">
        <v>3.98177E8</v>
      </c>
      <c r="H100" s="70">
        <v>0.0</v>
      </c>
      <c r="I100" s="74">
        <v>5.7238E7</v>
      </c>
      <c r="J100" s="11" t="s">
        <v>69</v>
      </c>
      <c r="K100" s="71" t="s">
        <v>142</v>
      </c>
      <c r="L100" s="51">
        <f t="shared" si="1"/>
        <v>1270494000</v>
      </c>
      <c r="M100" s="75">
        <f t="shared" si="2"/>
        <v>815079000</v>
      </c>
      <c r="N100" s="9">
        <f t="shared" si="3"/>
        <v>0.3534907972</v>
      </c>
      <c r="O100" s="9">
        <f t="shared" si="4"/>
        <v>0.2267802331</v>
      </c>
    </row>
    <row r="101" hidden="1">
      <c r="A101" s="68">
        <v>100.0</v>
      </c>
      <c r="B101" s="11" t="s">
        <v>141</v>
      </c>
      <c r="C101" s="11" t="s">
        <v>7</v>
      </c>
      <c r="D101" s="73">
        <v>41274.0</v>
      </c>
      <c r="E101" s="74">
        <v>3.334213E9</v>
      </c>
      <c r="F101" s="74">
        <v>2.154132E9</v>
      </c>
      <c r="G101" s="74">
        <v>3.80532E8</v>
      </c>
      <c r="H101" s="70">
        <v>0.0</v>
      </c>
      <c r="I101" s="74">
        <v>5.3677E7</v>
      </c>
      <c r="J101" s="11" t="s">
        <v>69</v>
      </c>
      <c r="K101" s="71" t="s">
        <v>142</v>
      </c>
      <c r="L101" s="51">
        <f t="shared" si="1"/>
        <v>1180081000</v>
      </c>
      <c r="M101" s="75">
        <f t="shared" si="2"/>
        <v>745872000</v>
      </c>
      <c r="N101" s="9">
        <f t="shared" si="3"/>
        <v>0.3539308976</v>
      </c>
      <c r="O101" s="9">
        <f t="shared" si="4"/>
        <v>0.2237025649</v>
      </c>
    </row>
    <row r="102" hidden="1">
      <c r="A102" s="68">
        <v>111.0</v>
      </c>
      <c r="B102" s="11" t="s">
        <v>145</v>
      </c>
      <c r="C102" s="11" t="s">
        <v>11</v>
      </c>
      <c r="D102" s="73">
        <v>42735.0</v>
      </c>
      <c r="E102" s="74">
        <v>2.2991E10</v>
      </c>
      <c r="F102" s="74">
        <v>4.162E9</v>
      </c>
      <c r="G102" s="74">
        <v>5.195E9</v>
      </c>
      <c r="H102" s="74">
        <v>3.84E9</v>
      </c>
      <c r="I102" s="70">
        <v>0.0</v>
      </c>
      <c r="J102" s="11" t="s">
        <v>77</v>
      </c>
      <c r="K102" s="66" t="s">
        <v>133</v>
      </c>
      <c r="L102" s="51">
        <f t="shared" si="1"/>
        <v>18829000000</v>
      </c>
      <c r="M102" s="75">
        <f t="shared" si="2"/>
        <v>9794000000</v>
      </c>
      <c r="N102" s="9">
        <f t="shared" si="3"/>
        <v>0.8189726415</v>
      </c>
      <c r="O102" s="9">
        <f t="shared" si="4"/>
        <v>0.4259927798</v>
      </c>
    </row>
    <row r="103" hidden="1">
      <c r="A103" s="68">
        <v>110.0</v>
      </c>
      <c r="B103" s="11" t="s">
        <v>145</v>
      </c>
      <c r="C103" s="11" t="s">
        <v>10</v>
      </c>
      <c r="D103" s="73">
        <v>42369.0</v>
      </c>
      <c r="E103" s="74">
        <v>2.1662E10</v>
      </c>
      <c r="F103" s="74">
        <v>4.227E9</v>
      </c>
      <c r="G103" s="74">
        <v>4.895E9</v>
      </c>
      <c r="H103" s="74">
        <v>4.07E9</v>
      </c>
      <c r="I103" s="70">
        <v>0.0</v>
      </c>
      <c r="J103" s="11" t="s">
        <v>77</v>
      </c>
      <c r="K103" s="11" t="s">
        <v>133</v>
      </c>
      <c r="L103" s="51">
        <f t="shared" si="1"/>
        <v>17435000000</v>
      </c>
      <c r="M103" s="75">
        <f t="shared" si="2"/>
        <v>8470000000</v>
      </c>
      <c r="N103" s="9">
        <f t="shared" si="3"/>
        <v>0.8048656634</v>
      </c>
      <c r="O103" s="9">
        <f t="shared" si="4"/>
        <v>0.3910072939</v>
      </c>
    </row>
    <row r="104" hidden="1">
      <c r="A104" s="68">
        <v>109.0</v>
      </c>
      <c r="B104" s="11" t="s">
        <v>145</v>
      </c>
      <c r="C104" s="11" t="s">
        <v>9</v>
      </c>
      <c r="D104" s="73">
        <v>42004.0</v>
      </c>
      <c r="E104" s="74">
        <v>2.0063E10</v>
      </c>
      <c r="F104" s="74">
        <v>4.422E9</v>
      </c>
      <c r="G104" s="74">
        <v>5.153E9</v>
      </c>
      <c r="H104" s="74">
        <v>4.297E9</v>
      </c>
      <c r="I104" s="70">
        <v>0.0</v>
      </c>
      <c r="J104" s="11" t="s">
        <v>77</v>
      </c>
      <c r="K104" s="11" t="s">
        <v>133</v>
      </c>
      <c r="L104" s="51">
        <f t="shared" si="1"/>
        <v>15641000000</v>
      </c>
      <c r="M104" s="75">
        <f t="shared" si="2"/>
        <v>6191000000</v>
      </c>
      <c r="N104" s="9">
        <f t="shared" si="3"/>
        <v>0.779594278</v>
      </c>
      <c r="O104" s="9">
        <f t="shared" si="4"/>
        <v>0.3085779794</v>
      </c>
    </row>
    <row r="105" hidden="1">
      <c r="A105" s="68">
        <v>108.0</v>
      </c>
      <c r="B105" s="11" t="s">
        <v>145</v>
      </c>
      <c r="C105" s="11" t="s">
        <v>7</v>
      </c>
      <c r="D105" s="73">
        <v>41639.0</v>
      </c>
      <c r="E105" s="74">
        <v>1.8676E10</v>
      </c>
      <c r="F105" s="74">
        <v>3.346E9</v>
      </c>
      <c r="G105" s="74">
        <v>5.38E9</v>
      </c>
      <c r="H105" s="74">
        <v>4.083E9</v>
      </c>
      <c r="I105" s="70">
        <v>0.0</v>
      </c>
      <c r="J105" s="11" t="s">
        <v>77</v>
      </c>
      <c r="K105" s="11" t="s">
        <v>133</v>
      </c>
      <c r="L105" s="51">
        <f t="shared" si="1"/>
        <v>15330000000</v>
      </c>
      <c r="M105" s="75">
        <f t="shared" si="2"/>
        <v>5867000000</v>
      </c>
      <c r="N105" s="9">
        <f t="shared" si="3"/>
        <v>0.8208395802</v>
      </c>
      <c r="O105" s="9">
        <f t="shared" si="4"/>
        <v>0.3141464982</v>
      </c>
    </row>
    <row r="106" hidden="1">
      <c r="A106" s="68">
        <v>114.0</v>
      </c>
      <c r="B106" s="11" t="s">
        <v>147</v>
      </c>
      <c r="C106" s="11" t="s">
        <v>10</v>
      </c>
      <c r="D106" s="73">
        <v>42004.0</v>
      </c>
      <c r="E106" s="74">
        <v>1.2296E10</v>
      </c>
      <c r="F106" s="74">
        <v>1.982E9</v>
      </c>
      <c r="G106" s="74">
        <v>3.808E9</v>
      </c>
      <c r="H106" s="70">
        <v>0.0</v>
      </c>
      <c r="I106" s="74">
        <v>3.603E9</v>
      </c>
      <c r="J106" s="11" t="s">
        <v>106</v>
      </c>
      <c r="K106" s="76" t="s">
        <v>148</v>
      </c>
      <c r="L106" s="51">
        <f t="shared" si="1"/>
        <v>10314000000</v>
      </c>
      <c r="M106" s="75">
        <f t="shared" si="2"/>
        <v>2903000000</v>
      </c>
      <c r="N106" s="9">
        <f t="shared" si="3"/>
        <v>0.8388093689</v>
      </c>
      <c r="O106" s="9">
        <f t="shared" si="4"/>
        <v>0.2360930384</v>
      </c>
    </row>
    <row r="107" hidden="1">
      <c r="A107" s="68">
        <v>115.0</v>
      </c>
      <c r="B107" s="11" t="s">
        <v>147</v>
      </c>
      <c r="C107" s="11" t="s">
        <v>11</v>
      </c>
      <c r="D107" s="73">
        <v>42369.0</v>
      </c>
      <c r="E107" s="74">
        <v>1.22E10</v>
      </c>
      <c r="F107" s="74">
        <v>2.261E9</v>
      </c>
      <c r="G107" s="74">
        <v>3.75E9</v>
      </c>
      <c r="H107" s="70">
        <v>0.0</v>
      </c>
      <c r="I107" s="74">
        <v>3.63E9</v>
      </c>
      <c r="J107" s="11" t="s">
        <v>106</v>
      </c>
      <c r="K107" s="71" t="s">
        <v>148</v>
      </c>
      <c r="L107" s="51">
        <f t="shared" si="1"/>
        <v>9939000000</v>
      </c>
      <c r="M107" s="75">
        <f t="shared" si="2"/>
        <v>2559000000</v>
      </c>
      <c r="N107" s="9">
        <f t="shared" si="3"/>
        <v>0.8146721311</v>
      </c>
      <c r="O107" s="9">
        <f t="shared" si="4"/>
        <v>0.2097540984</v>
      </c>
    </row>
    <row r="108" hidden="1">
      <c r="A108" s="68">
        <v>113.0</v>
      </c>
      <c r="B108" s="11" t="s">
        <v>147</v>
      </c>
      <c r="C108" s="11" t="s">
        <v>9</v>
      </c>
      <c r="D108" s="73">
        <v>41639.0</v>
      </c>
      <c r="E108" s="74">
        <v>1.123E10</v>
      </c>
      <c r="F108" s="74">
        <v>1.954E9</v>
      </c>
      <c r="G108" s="74">
        <v>3.862E9</v>
      </c>
      <c r="H108" s="70">
        <v>0.0</v>
      </c>
      <c r="I108" s="74">
        <v>3.132E9</v>
      </c>
      <c r="J108" s="11" t="s">
        <v>106</v>
      </c>
      <c r="K108" s="71" t="s">
        <v>148</v>
      </c>
      <c r="L108" s="51">
        <f t="shared" si="1"/>
        <v>9276000000</v>
      </c>
      <c r="M108" s="75">
        <f t="shared" si="2"/>
        <v>2282000000</v>
      </c>
      <c r="N108" s="9">
        <f t="shared" si="3"/>
        <v>0.8260017809</v>
      </c>
      <c r="O108" s="9">
        <f t="shared" si="4"/>
        <v>0.203205699</v>
      </c>
    </row>
    <row r="109" hidden="1">
      <c r="A109" s="68">
        <v>112.0</v>
      </c>
      <c r="B109" s="11" t="s">
        <v>147</v>
      </c>
      <c r="C109" s="11" t="s">
        <v>7</v>
      </c>
      <c r="D109" s="73">
        <v>41274.0</v>
      </c>
      <c r="E109" s="74">
        <v>1.0259E10</v>
      </c>
      <c r="F109" s="74">
        <v>1.899E9</v>
      </c>
      <c r="G109" s="74">
        <v>3.927E9</v>
      </c>
      <c r="H109" s="70">
        <v>0.0</v>
      </c>
      <c r="I109" s="74">
        <v>2.877E9</v>
      </c>
      <c r="J109" s="11" t="s">
        <v>106</v>
      </c>
      <c r="K109" s="71" t="s">
        <v>148</v>
      </c>
      <c r="L109" s="51">
        <f t="shared" si="1"/>
        <v>8360000000</v>
      </c>
      <c r="M109" s="75">
        <f t="shared" si="2"/>
        <v>1556000000</v>
      </c>
      <c r="N109" s="9">
        <f t="shared" si="3"/>
        <v>0.8148942392</v>
      </c>
      <c r="O109" s="9">
        <f t="shared" si="4"/>
        <v>0.1516717029</v>
      </c>
    </row>
    <row r="110" hidden="1">
      <c r="A110" s="68">
        <v>119.0</v>
      </c>
      <c r="B110" s="11" t="s">
        <v>153</v>
      </c>
      <c r="C110" s="11" t="s">
        <v>11</v>
      </c>
      <c r="D110" s="73">
        <v>42369.0</v>
      </c>
      <c r="E110" s="74">
        <v>4.771516E9</v>
      </c>
      <c r="F110" s="74">
        <v>1.308868E9</v>
      </c>
      <c r="G110" s="74">
        <v>5.64531E8</v>
      </c>
      <c r="H110" s="70">
        <v>0.0</v>
      </c>
      <c r="I110" s="74">
        <v>1.285328E9</v>
      </c>
      <c r="J110" s="11" t="s">
        <v>111</v>
      </c>
      <c r="K110" s="71" t="s">
        <v>154</v>
      </c>
      <c r="L110" s="51">
        <f t="shared" si="1"/>
        <v>3462648000</v>
      </c>
      <c r="M110" s="75">
        <f t="shared" si="2"/>
        <v>1612789000</v>
      </c>
      <c r="N110" s="9">
        <f t="shared" si="3"/>
        <v>0.7256913736</v>
      </c>
      <c r="O110" s="9">
        <f t="shared" si="4"/>
        <v>0.3380034773</v>
      </c>
    </row>
    <row r="111" hidden="1">
      <c r="A111" s="68">
        <v>118.0</v>
      </c>
      <c r="B111" s="11" t="s">
        <v>153</v>
      </c>
      <c r="C111" s="11" t="s">
        <v>10</v>
      </c>
      <c r="D111" s="73">
        <v>42004.0</v>
      </c>
      <c r="E111" s="74">
        <v>4.100048E9</v>
      </c>
      <c r="F111" s="74">
        <v>1.094265E9</v>
      </c>
      <c r="G111" s="74">
        <v>5.15059E8</v>
      </c>
      <c r="H111" s="70">
        <v>0.0</v>
      </c>
      <c r="I111" s="74">
        <v>1.003802E9</v>
      </c>
      <c r="J111" s="11" t="s">
        <v>111</v>
      </c>
      <c r="K111" s="71" t="s">
        <v>154</v>
      </c>
      <c r="L111" s="51">
        <f t="shared" si="1"/>
        <v>3005783000</v>
      </c>
      <c r="M111" s="75">
        <f t="shared" si="2"/>
        <v>1486922000</v>
      </c>
      <c r="N111" s="9">
        <f t="shared" si="3"/>
        <v>0.7331092221</v>
      </c>
      <c r="O111" s="9">
        <f t="shared" si="4"/>
        <v>0.3626596567</v>
      </c>
    </row>
    <row r="112" hidden="1">
      <c r="A112" s="68">
        <v>117.0</v>
      </c>
      <c r="B112" s="11" t="s">
        <v>153</v>
      </c>
      <c r="C112" s="11" t="s">
        <v>9</v>
      </c>
      <c r="D112" s="73">
        <v>41639.0</v>
      </c>
      <c r="E112" s="74">
        <v>3.361407E9</v>
      </c>
      <c r="F112" s="74">
        <v>8.59873E8</v>
      </c>
      <c r="G112" s="74">
        <v>4.87084E8</v>
      </c>
      <c r="H112" s="70">
        <v>0.0</v>
      </c>
      <c r="I112" s="74">
        <v>8.00145E8</v>
      </c>
      <c r="J112" s="11" t="s">
        <v>111</v>
      </c>
      <c r="K112" s="71" t="s">
        <v>154</v>
      </c>
      <c r="L112" s="51">
        <f t="shared" si="1"/>
        <v>2501534000</v>
      </c>
      <c r="M112" s="75">
        <f t="shared" si="2"/>
        <v>1214305000</v>
      </c>
      <c r="N112" s="9">
        <f t="shared" si="3"/>
        <v>0.744192536</v>
      </c>
      <c r="O112" s="9">
        <f t="shared" si="4"/>
        <v>0.3612490246</v>
      </c>
    </row>
    <row r="113" hidden="1">
      <c r="A113" s="68">
        <v>116.0</v>
      </c>
      <c r="B113" s="11" t="s">
        <v>153</v>
      </c>
      <c r="C113" s="11" t="s">
        <v>7</v>
      </c>
      <c r="D113" s="73">
        <v>41274.0</v>
      </c>
      <c r="E113" s="74">
        <v>2.87596E9</v>
      </c>
      <c r="F113" s="74">
        <v>7.22479E8</v>
      </c>
      <c r="G113" s="74">
        <v>3.89486E8</v>
      </c>
      <c r="H113" s="70">
        <v>0.0</v>
      </c>
      <c r="I113" s="74">
        <v>6.44276E8</v>
      </c>
      <c r="J113" s="11" t="s">
        <v>111</v>
      </c>
      <c r="K113" s="71" t="s">
        <v>154</v>
      </c>
      <c r="L113" s="51">
        <f t="shared" si="1"/>
        <v>2153481000</v>
      </c>
      <c r="M113" s="75">
        <f t="shared" si="2"/>
        <v>1119719000</v>
      </c>
      <c r="N113" s="9">
        <f t="shared" si="3"/>
        <v>0.7487868399</v>
      </c>
      <c r="O113" s="9">
        <f t="shared" si="4"/>
        <v>0.3893374734</v>
      </c>
    </row>
    <row r="114" hidden="1">
      <c r="A114" s="68">
        <v>123.0</v>
      </c>
      <c r="B114" s="11" t="s">
        <v>158</v>
      </c>
      <c r="C114" s="11" t="s">
        <v>11</v>
      </c>
      <c r="D114" s="73">
        <v>42735.0</v>
      </c>
      <c r="E114" s="74">
        <v>1.35987E11</v>
      </c>
      <c r="F114" s="74">
        <v>8.8265E10</v>
      </c>
      <c r="G114" s="74">
        <v>4.3536E10</v>
      </c>
      <c r="H114" s="70">
        <v>0.0</v>
      </c>
      <c r="I114" s="70">
        <v>0.0</v>
      </c>
      <c r="J114" s="11" t="s">
        <v>73</v>
      </c>
      <c r="K114" s="71" t="s">
        <v>159</v>
      </c>
      <c r="L114" s="51">
        <f t="shared" si="1"/>
        <v>47722000000</v>
      </c>
      <c r="M114" s="75">
        <f t="shared" si="2"/>
        <v>4186000000</v>
      </c>
      <c r="N114" s="9">
        <f t="shared" si="3"/>
        <v>0.3509306037</v>
      </c>
      <c r="O114" s="9">
        <f t="shared" si="4"/>
        <v>0.0307823542</v>
      </c>
    </row>
    <row r="115" hidden="1">
      <c r="A115" s="68">
        <v>122.0</v>
      </c>
      <c r="B115" s="11" t="s">
        <v>158</v>
      </c>
      <c r="C115" s="11" t="s">
        <v>10</v>
      </c>
      <c r="D115" s="73">
        <v>42369.0</v>
      </c>
      <c r="E115" s="74">
        <v>1.07006E11</v>
      </c>
      <c r="F115" s="74">
        <v>7.1651E10</v>
      </c>
      <c r="G115" s="74">
        <v>3.3122E10</v>
      </c>
      <c r="H115" s="70">
        <v>0.0</v>
      </c>
      <c r="I115" s="70">
        <v>0.0</v>
      </c>
      <c r="J115" s="11" t="s">
        <v>73</v>
      </c>
      <c r="K115" s="71" t="s">
        <v>159</v>
      </c>
      <c r="L115" s="51">
        <f t="shared" si="1"/>
        <v>35355000000</v>
      </c>
      <c r="M115" s="75">
        <f t="shared" si="2"/>
        <v>2233000000</v>
      </c>
      <c r="N115" s="9">
        <f t="shared" si="3"/>
        <v>0.3304020335</v>
      </c>
      <c r="O115" s="9">
        <f t="shared" si="4"/>
        <v>0.02086798871</v>
      </c>
    </row>
    <row r="116" hidden="1">
      <c r="A116" s="68">
        <v>121.0</v>
      </c>
      <c r="B116" s="11" t="s">
        <v>158</v>
      </c>
      <c r="C116" s="11" t="s">
        <v>9</v>
      </c>
      <c r="D116" s="73">
        <v>42004.0</v>
      </c>
      <c r="E116" s="74">
        <v>8.8988E10</v>
      </c>
      <c r="F116" s="74">
        <v>6.2752E10</v>
      </c>
      <c r="G116" s="74">
        <v>2.6058E10</v>
      </c>
      <c r="H116" s="70">
        <v>0.0</v>
      </c>
      <c r="I116" s="70">
        <v>0.0</v>
      </c>
      <c r="J116" s="11" t="s">
        <v>73</v>
      </c>
      <c r="K116" s="71" t="s">
        <v>159</v>
      </c>
      <c r="L116" s="51">
        <f t="shared" si="1"/>
        <v>26236000000</v>
      </c>
      <c r="M116" s="75">
        <f t="shared" si="2"/>
        <v>178000000</v>
      </c>
      <c r="N116" s="9">
        <f t="shared" si="3"/>
        <v>0.2948262687</v>
      </c>
      <c r="O116" s="9">
        <f t="shared" si="4"/>
        <v>0.002000269699</v>
      </c>
    </row>
    <row r="117" hidden="1">
      <c r="A117" s="68">
        <v>120.0</v>
      </c>
      <c r="B117" s="11" t="s">
        <v>158</v>
      </c>
      <c r="C117" s="11" t="s">
        <v>7</v>
      </c>
      <c r="D117" s="73">
        <v>41639.0</v>
      </c>
      <c r="E117" s="74">
        <v>7.4452E10</v>
      </c>
      <c r="F117" s="74">
        <v>5.4181E10</v>
      </c>
      <c r="G117" s="74">
        <v>1.9526E10</v>
      </c>
      <c r="H117" s="70">
        <v>0.0</v>
      </c>
      <c r="I117" s="70">
        <v>0.0</v>
      </c>
      <c r="J117" s="11" t="s">
        <v>73</v>
      </c>
      <c r="K117" s="71" t="s">
        <v>159</v>
      </c>
      <c r="L117" s="51">
        <f t="shared" si="1"/>
        <v>20271000000</v>
      </c>
      <c r="M117" s="75">
        <f t="shared" si="2"/>
        <v>745000000</v>
      </c>
      <c r="N117" s="9">
        <f t="shared" si="3"/>
        <v>0.2722693816</v>
      </c>
      <c r="O117" s="9">
        <f t="shared" si="4"/>
        <v>0.01000644711</v>
      </c>
    </row>
    <row r="118" hidden="1">
      <c r="A118" s="68">
        <v>127.0</v>
      </c>
      <c r="B118" s="11" t="s">
        <v>162</v>
      </c>
      <c r="C118" s="11" t="s">
        <v>11</v>
      </c>
      <c r="D118" s="73">
        <v>42735.0</v>
      </c>
      <c r="E118" s="74">
        <v>2.1609E10</v>
      </c>
      <c r="F118" s="74">
        <v>1.82958E10</v>
      </c>
      <c r="G118" s="74">
        <v>2.2803E9</v>
      </c>
      <c r="H118" s="70">
        <v>0.0</v>
      </c>
      <c r="I118" s="74">
        <v>1.434E8</v>
      </c>
      <c r="J118" s="11" t="s">
        <v>73</v>
      </c>
      <c r="K118" s="66" t="s">
        <v>163</v>
      </c>
      <c r="L118" s="51">
        <f t="shared" si="1"/>
        <v>3313200000</v>
      </c>
      <c r="M118" s="75">
        <f t="shared" si="2"/>
        <v>889500000</v>
      </c>
      <c r="N118" s="9">
        <f t="shared" si="3"/>
        <v>0.1533250035</v>
      </c>
      <c r="O118" s="9">
        <f t="shared" si="4"/>
        <v>0.04116340414</v>
      </c>
    </row>
    <row r="119" hidden="1">
      <c r="A119" s="68">
        <v>126.0</v>
      </c>
      <c r="B119" s="11" t="s">
        <v>162</v>
      </c>
      <c r="C119" s="11" t="s">
        <v>10</v>
      </c>
      <c r="D119" s="73">
        <v>42369.0</v>
      </c>
      <c r="E119" s="74">
        <v>2.0862E10</v>
      </c>
      <c r="F119" s="74">
        <v>1.76005E10</v>
      </c>
      <c r="G119" s="74">
        <v>2.2456E9</v>
      </c>
      <c r="H119" s="70">
        <v>0.0</v>
      </c>
      <c r="I119" s="74">
        <v>1.274E8</v>
      </c>
      <c r="J119" s="11" t="s">
        <v>73</v>
      </c>
      <c r="K119" s="11" t="s">
        <v>163</v>
      </c>
      <c r="L119" s="51">
        <f t="shared" si="1"/>
        <v>3261500000</v>
      </c>
      <c r="M119" s="75">
        <f t="shared" si="2"/>
        <v>888500000</v>
      </c>
      <c r="N119" s="9">
        <f t="shared" si="3"/>
        <v>0.1563368805</v>
      </c>
      <c r="O119" s="9">
        <f t="shared" si="4"/>
        <v>0.04258939699</v>
      </c>
    </row>
    <row r="120" hidden="1">
      <c r="A120" s="68">
        <v>125.0</v>
      </c>
      <c r="B120" s="11" t="s">
        <v>162</v>
      </c>
      <c r="C120" s="11" t="s">
        <v>9</v>
      </c>
      <c r="D120" s="73">
        <v>42004.0</v>
      </c>
      <c r="E120" s="74">
        <v>1.91088E10</v>
      </c>
      <c r="F120" s="74">
        <v>1.61201E10</v>
      </c>
      <c r="G120" s="74">
        <v>2.061E9</v>
      </c>
      <c r="H120" s="70">
        <v>0.0</v>
      </c>
      <c r="I120" s="74">
        <v>1.069E8</v>
      </c>
      <c r="J120" s="11" t="s">
        <v>73</v>
      </c>
      <c r="K120" s="11" t="s">
        <v>163</v>
      </c>
      <c r="L120" s="51">
        <f t="shared" si="1"/>
        <v>2988700000</v>
      </c>
      <c r="M120" s="75">
        <f t="shared" si="2"/>
        <v>820800000</v>
      </c>
      <c r="N120" s="9">
        <f t="shared" si="3"/>
        <v>0.1564043791</v>
      </c>
      <c r="O120" s="9">
        <f t="shared" si="4"/>
        <v>0.04295403165</v>
      </c>
    </row>
    <row r="121" hidden="1">
      <c r="A121" s="68">
        <v>124.0</v>
      </c>
      <c r="B121" s="11" t="s">
        <v>162</v>
      </c>
      <c r="C121" s="11" t="s">
        <v>7</v>
      </c>
      <c r="D121" s="73">
        <v>41639.0</v>
      </c>
      <c r="E121" s="74">
        <v>1.75176E10</v>
      </c>
      <c r="F121" s="74">
        <v>1.47577E10</v>
      </c>
      <c r="G121" s="74">
        <v>1.9243E9</v>
      </c>
      <c r="H121" s="70">
        <v>0.0</v>
      </c>
      <c r="I121" s="74">
        <v>9.53E7</v>
      </c>
      <c r="J121" s="11" t="s">
        <v>73</v>
      </c>
      <c r="K121" s="11" t="s">
        <v>163</v>
      </c>
      <c r="L121" s="51">
        <f t="shared" si="1"/>
        <v>2759900000</v>
      </c>
      <c r="M121" s="75">
        <f t="shared" si="2"/>
        <v>740300000</v>
      </c>
      <c r="N121" s="9">
        <f t="shared" si="3"/>
        <v>0.157550121</v>
      </c>
      <c r="O121" s="9">
        <f t="shared" si="4"/>
        <v>0.0422603553</v>
      </c>
    </row>
    <row r="122" hidden="1">
      <c r="A122" s="68">
        <v>131.0</v>
      </c>
      <c r="B122" s="11" t="s">
        <v>166</v>
      </c>
      <c r="C122" s="11" t="s">
        <v>11</v>
      </c>
      <c r="D122" s="73">
        <v>42369.0</v>
      </c>
      <c r="E122" s="74">
        <v>7.91565E10</v>
      </c>
      <c r="F122" s="74">
        <v>6.11169E10</v>
      </c>
      <c r="G122" s="74">
        <v>1.25348E10</v>
      </c>
      <c r="H122" s="70">
        <v>0.0</v>
      </c>
      <c r="I122" s="74">
        <v>2.301E8</v>
      </c>
      <c r="J122" s="11" t="s">
        <v>77</v>
      </c>
      <c r="K122" s="76" t="s">
        <v>167</v>
      </c>
      <c r="L122" s="51">
        <f t="shared" si="1"/>
        <v>18039600000</v>
      </c>
      <c r="M122" s="75">
        <f t="shared" si="2"/>
        <v>5274700000</v>
      </c>
      <c r="N122" s="9">
        <f t="shared" si="3"/>
        <v>0.2278978985</v>
      </c>
      <c r="O122" s="9">
        <f t="shared" si="4"/>
        <v>0.06663634698</v>
      </c>
    </row>
    <row r="123" hidden="1">
      <c r="A123" s="68">
        <v>130.0</v>
      </c>
      <c r="B123" s="11" t="s">
        <v>166</v>
      </c>
      <c r="C123" s="11" t="s">
        <v>10</v>
      </c>
      <c r="D123" s="73">
        <v>42004.0</v>
      </c>
      <c r="E123" s="74">
        <v>7.38741E10</v>
      </c>
      <c r="F123" s="74">
        <v>5.68549E10</v>
      </c>
      <c r="G123" s="74">
        <v>1.17484E10</v>
      </c>
      <c r="H123" s="70">
        <v>0.0</v>
      </c>
      <c r="I123" s="74">
        <v>2.209E8</v>
      </c>
      <c r="J123" s="11" t="s">
        <v>77</v>
      </c>
      <c r="K123" s="71" t="s">
        <v>167</v>
      </c>
      <c r="L123" s="51">
        <f t="shared" si="1"/>
        <v>17019200000</v>
      </c>
      <c r="M123" s="75">
        <f t="shared" si="2"/>
        <v>5049900000</v>
      </c>
      <c r="N123" s="9">
        <f t="shared" si="3"/>
        <v>0.2303811485</v>
      </c>
      <c r="O123" s="9">
        <f t="shared" si="4"/>
        <v>0.0683581932</v>
      </c>
    </row>
    <row r="124" hidden="1">
      <c r="A124" s="68">
        <v>129.0</v>
      </c>
      <c r="B124" s="11" t="s">
        <v>166</v>
      </c>
      <c r="C124" s="11" t="s">
        <v>9</v>
      </c>
      <c r="D124" s="73">
        <v>41639.0</v>
      </c>
      <c r="E124" s="74">
        <v>7.10235E10</v>
      </c>
      <c r="F124" s="74">
        <v>5.62371E10</v>
      </c>
      <c r="G124" s="74">
        <v>9.9529E9</v>
      </c>
      <c r="H124" s="70">
        <v>0.0</v>
      </c>
      <c r="I124" s="74">
        <v>2.453E8</v>
      </c>
      <c r="J124" s="11" t="s">
        <v>77</v>
      </c>
      <c r="K124" s="71" t="s">
        <v>167</v>
      </c>
      <c r="L124" s="51">
        <f t="shared" si="1"/>
        <v>14786400000</v>
      </c>
      <c r="M124" s="75">
        <f t="shared" si="2"/>
        <v>4588200000</v>
      </c>
      <c r="N124" s="9">
        <f t="shared" si="3"/>
        <v>0.2081902469</v>
      </c>
      <c r="O124" s="9">
        <f t="shared" si="4"/>
        <v>0.06460115314</v>
      </c>
    </row>
    <row r="125" hidden="1">
      <c r="A125" s="68">
        <v>128.0</v>
      </c>
      <c r="B125" s="11" t="s">
        <v>166</v>
      </c>
      <c r="C125" s="11" t="s">
        <v>7</v>
      </c>
      <c r="D125" s="73">
        <v>41274.0</v>
      </c>
      <c r="E125" s="74">
        <v>6.14972E10</v>
      </c>
      <c r="F125" s="74">
        <v>4.82136E10</v>
      </c>
      <c r="G125" s="74">
        <v>8.6805E9</v>
      </c>
      <c r="H125" s="70">
        <v>0.0</v>
      </c>
      <c r="I125" s="74">
        <v>2.33E8</v>
      </c>
      <c r="J125" s="11" t="s">
        <v>77</v>
      </c>
      <c r="K125" s="71" t="s">
        <v>167</v>
      </c>
      <c r="L125" s="51">
        <f t="shared" si="1"/>
        <v>13283600000</v>
      </c>
      <c r="M125" s="75">
        <f t="shared" si="2"/>
        <v>4370100000</v>
      </c>
      <c r="N125" s="9">
        <f t="shared" si="3"/>
        <v>0.2160033302</v>
      </c>
      <c r="O125" s="9">
        <f t="shared" si="4"/>
        <v>0.07106177192</v>
      </c>
    </row>
    <row r="126" hidden="1">
      <c r="A126" s="68">
        <v>136.0</v>
      </c>
      <c r="B126" s="11" t="s">
        <v>170</v>
      </c>
      <c r="C126" s="11" t="s">
        <v>7</v>
      </c>
      <c r="D126" s="73">
        <v>41274.0</v>
      </c>
      <c r="E126" s="74">
        <v>1.6428E10</v>
      </c>
      <c r="F126" s="74">
        <v>3.079E9</v>
      </c>
      <c r="G126" s="74">
        <v>1.333E9</v>
      </c>
      <c r="H126" s="70">
        <v>0.0</v>
      </c>
      <c r="I126" s="74">
        <v>6.881E9</v>
      </c>
      <c r="J126" s="11" t="s">
        <v>172</v>
      </c>
      <c r="K126" s="71" t="s">
        <v>173</v>
      </c>
      <c r="L126" s="51">
        <f t="shared" si="1"/>
        <v>13349000000</v>
      </c>
      <c r="M126" s="75">
        <f t="shared" si="2"/>
        <v>5135000000</v>
      </c>
      <c r="N126" s="9">
        <f t="shared" si="3"/>
        <v>0.8125760896</v>
      </c>
      <c r="O126" s="9">
        <f t="shared" si="4"/>
        <v>0.3125760896</v>
      </c>
    </row>
    <row r="127" hidden="1">
      <c r="A127" s="68">
        <v>137.0</v>
      </c>
      <c r="B127" s="11" t="s">
        <v>170</v>
      </c>
      <c r="C127" s="11" t="s">
        <v>9</v>
      </c>
      <c r="D127" s="73">
        <v>41639.0</v>
      </c>
      <c r="E127" s="74">
        <v>1.4771E10</v>
      </c>
      <c r="F127" s="74">
        <v>2.938E9</v>
      </c>
      <c r="G127" s="74">
        <v>1.286E9</v>
      </c>
      <c r="H127" s="70">
        <v>0.0</v>
      </c>
      <c r="I127" s="74">
        <v>5.866E9</v>
      </c>
      <c r="J127" s="11" t="s">
        <v>172</v>
      </c>
      <c r="K127" s="71" t="s">
        <v>173</v>
      </c>
      <c r="L127" s="51">
        <f t="shared" si="1"/>
        <v>11833000000</v>
      </c>
      <c r="M127" s="75">
        <f t="shared" si="2"/>
        <v>4681000000</v>
      </c>
      <c r="N127" s="9">
        <f t="shared" si="3"/>
        <v>0.8010967436</v>
      </c>
      <c r="O127" s="9">
        <f t="shared" si="4"/>
        <v>0.3169047458</v>
      </c>
    </row>
    <row r="128" hidden="1">
      <c r="A128" s="68">
        <v>138.0</v>
      </c>
      <c r="B128" s="11" t="s">
        <v>170</v>
      </c>
      <c r="C128" s="11" t="s">
        <v>10</v>
      </c>
      <c r="D128" s="73">
        <v>42004.0</v>
      </c>
      <c r="E128" s="74">
        <v>1.2691E10</v>
      </c>
      <c r="F128" s="74">
        <v>2.511E9</v>
      </c>
      <c r="G128" s="74">
        <v>1.095E9</v>
      </c>
      <c r="H128" s="70">
        <v>0.0</v>
      </c>
      <c r="I128" s="74">
        <v>9.72E9</v>
      </c>
      <c r="J128" s="11" t="s">
        <v>172</v>
      </c>
      <c r="K128" s="71" t="s">
        <v>173</v>
      </c>
      <c r="L128" s="51">
        <f t="shared" si="1"/>
        <v>10180000000</v>
      </c>
      <c r="M128" s="75">
        <f t="shared" si="2"/>
        <v>-635000000</v>
      </c>
      <c r="N128" s="9">
        <f t="shared" si="3"/>
        <v>0.8021432511</v>
      </c>
      <c r="O128" s="9">
        <f t="shared" si="4"/>
        <v>-0.0500354582</v>
      </c>
    </row>
    <row r="129" hidden="1">
      <c r="A129" s="68">
        <v>139.0</v>
      </c>
      <c r="B129" s="11" t="s">
        <v>170</v>
      </c>
      <c r="C129" s="11" t="s">
        <v>11</v>
      </c>
      <c r="D129" s="73">
        <v>42369.0</v>
      </c>
      <c r="E129" s="74">
        <v>6.383E9</v>
      </c>
      <c r="F129" s="74">
        <v>2.065E9</v>
      </c>
      <c r="G129" s="74">
        <v>7.91E8</v>
      </c>
      <c r="H129" s="70">
        <v>0.0</v>
      </c>
      <c r="I129" s="74">
        <v>2.9372E10</v>
      </c>
      <c r="J129" s="11" t="s">
        <v>172</v>
      </c>
      <c r="K129" s="71" t="s">
        <v>173</v>
      </c>
      <c r="L129" s="51">
        <f t="shared" si="1"/>
        <v>4318000000</v>
      </c>
      <c r="M129" s="75">
        <f t="shared" si="2"/>
        <v>-25845000000</v>
      </c>
      <c r="N129" s="9">
        <f t="shared" si="3"/>
        <v>0.6764844117</v>
      </c>
      <c r="O129" s="9">
        <f t="shared" si="4"/>
        <v>-4.049036503</v>
      </c>
    </row>
    <row r="130" hidden="1">
      <c r="A130" s="68">
        <v>141.0</v>
      </c>
      <c r="B130" s="11" t="s">
        <v>176</v>
      </c>
      <c r="C130" s="11" t="s">
        <v>9</v>
      </c>
      <c r="D130" s="73">
        <v>42004.0</v>
      </c>
      <c r="E130" s="74">
        <v>1.847E10</v>
      </c>
      <c r="F130" s="74">
        <v>3.317E9</v>
      </c>
      <c r="G130" s="74">
        <v>2.725E9</v>
      </c>
      <c r="H130" s="70">
        <v>0.0</v>
      </c>
      <c r="I130" s="74">
        <v>4.55E9</v>
      </c>
      <c r="J130" s="11" t="s">
        <v>172</v>
      </c>
      <c r="K130" s="71" t="s">
        <v>173</v>
      </c>
      <c r="L130" s="51">
        <f t="shared" si="1"/>
        <v>15153000000</v>
      </c>
      <c r="M130" s="75">
        <f t="shared" si="2"/>
        <v>7878000000</v>
      </c>
      <c r="N130" s="9">
        <f t="shared" si="3"/>
        <v>0.8204114781</v>
      </c>
      <c r="O130" s="9">
        <f t="shared" si="4"/>
        <v>0.4265295073</v>
      </c>
    </row>
    <row r="131" hidden="1">
      <c r="A131" s="68">
        <v>140.0</v>
      </c>
      <c r="B131" s="11" t="s">
        <v>176</v>
      </c>
      <c r="C131" s="11" t="s">
        <v>7</v>
      </c>
      <c r="D131" s="73">
        <v>41639.0</v>
      </c>
      <c r="E131" s="74">
        <v>1.4581E10</v>
      </c>
      <c r="F131" s="74">
        <v>2.942E9</v>
      </c>
      <c r="G131" s="74">
        <v>2.256E9</v>
      </c>
      <c r="H131" s="70">
        <v>0.0</v>
      </c>
      <c r="I131" s="74">
        <v>3.927E9</v>
      </c>
      <c r="J131" s="11" t="s">
        <v>172</v>
      </c>
      <c r="K131" s="71" t="s">
        <v>173</v>
      </c>
      <c r="L131" s="51">
        <f t="shared" si="1"/>
        <v>11639000000</v>
      </c>
      <c r="M131" s="75">
        <f t="shared" si="2"/>
        <v>5456000000</v>
      </c>
      <c r="N131" s="9">
        <f t="shared" si="3"/>
        <v>0.798230574</v>
      </c>
      <c r="O131" s="9">
        <f t="shared" si="4"/>
        <v>0.374185584</v>
      </c>
    </row>
    <row r="132" hidden="1">
      <c r="A132" s="68">
        <v>142.0</v>
      </c>
      <c r="B132" s="11" t="s">
        <v>176</v>
      </c>
      <c r="C132" s="11" t="s">
        <v>10</v>
      </c>
      <c r="D132" s="73">
        <v>42369.0</v>
      </c>
      <c r="E132" s="74">
        <v>8.698E9</v>
      </c>
      <c r="F132" s="74">
        <v>3.185E9</v>
      </c>
      <c r="G132" s="74">
        <v>2.0E9</v>
      </c>
      <c r="H132" s="70">
        <v>0.0</v>
      </c>
      <c r="I132" s="74">
        <v>4.603E9</v>
      </c>
      <c r="J132" s="11" t="s">
        <v>172</v>
      </c>
      <c r="K132" s="71" t="s">
        <v>173</v>
      </c>
      <c r="L132" s="51">
        <f t="shared" si="1"/>
        <v>5513000000</v>
      </c>
      <c r="M132" s="75">
        <f t="shared" si="2"/>
        <v>-1090000000</v>
      </c>
      <c r="N132" s="9">
        <f t="shared" si="3"/>
        <v>0.6338238676</v>
      </c>
      <c r="O132" s="9">
        <f t="shared" si="4"/>
        <v>-0.1253161646</v>
      </c>
    </row>
    <row r="133" hidden="1">
      <c r="A133" s="68">
        <v>143.0</v>
      </c>
      <c r="B133" s="11" t="s">
        <v>176</v>
      </c>
      <c r="C133" s="11" t="s">
        <v>11</v>
      </c>
      <c r="D133" s="73">
        <v>42735.0</v>
      </c>
      <c r="E133" s="74">
        <v>7.869E9</v>
      </c>
      <c r="F133" s="74">
        <v>2.9E9</v>
      </c>
      <c r="G133" s="74">
        <v>2.094E9</v>
      </c>
      <c r="H133" s="70">
        <v>0.0</v>
      </c>
      <c r="I133" s="74">
        <v>4.301E9</v>
      </c>
      <c r="J133" s="11" t="s">
        <v>172</v>
      </c>
      <c r="K133" s="71" t="s">
        <v>173</v>
      </c>
      <c r="L133" s="51">
        <f t="shared" si="1"/>
        <v>4969000000</v>
      </c>
      <c r="M133" s="75">
        <f t="shared" si="2"/>
        <v>-1426000000</v>
      </c>
      <c r="N133" s="9">
        <f t="shared" si="3"/>
        <v>0.6314652434</v>
      </c>
      <c r="O133" s="9">
        <f t="shared" si="4"/>
        <v>-0.1812174355</v>
      </c>
    </row>
    <row r="134" hidden="1">
      <c r="A134" s="68">
        <v>145.0</v>
      </c>
      <c r="B134" s="11" t="s">
        <v>178</v>
      </c>
      <c r="C134" s="11" t="s">
        <v>9</v>
      </c>
      <c r="D134" s="73">
        <v>41912.0</v>
      </c>
      <c r="E134" s="74">
        <v>1.0439E10</v>
      </c>
      <c r="F134" s="74">
        <v>7.6299E9</v>
      </c>
      <c r="G134" s="74">
        <v>1.0074E9</v>
      </c>
      <c r="H134" s="74">
        <v>1.398E8</v>
      </c>
      <c r="I134" s="70">
        <v>0.0</v>
      </c>
      <c r="J134" s="11" t="s">
        <v>119</v>
      </c>
      <c r="K134" s="66" t="s">
        <v>179</v>
      </c>
      <c r="L134" s="51">
        <f t="shared" si="1"/>
        <v>2809100000</v>
      </c>
      <c r="M134" s="75">
        <f t="shared" si="2"/>
        <v>1661900000</v>
      </c>
      <c r="N134" s="9">
        <f t="shared" si="3"/>
        <v>0.2690966568</v>
      </c>
      <c r="O134" s="9">
        <f t="shared" si="4"/>
        <v>0.1592010729</v>
      </c>
    </row>
    <row r="135" hidden="1">
      <c r="A135" s="68">
        <v>144.0</v>
      </c>
      <c r="B135" s="11" t="s">
        <v>178</v>
      </c>
      <c r="C135" s="11" t="s">
        <v>7</v>
      </c>
      <c r="D135" s="73">
        <v>41547.0</v>
      </c>
      <c r="E135" s="74">
        <v>1.01804E10</v>
      </c>
      <c r="F135" s="74">
        <v>7.4721E9</v>
      </c>
      <c r="G135" s="74">
        <v>1.0186E9</v>
      </c>
      <c r="H135" s="74">
        <v>1.337E8</v>
      </c>
      <c r="I135" s="70">
        <v>0.0</v>
      </c>
      <c r="J135" s="11" t="s">
        <v>119</v>
      </c>
      <c r="K135" s="11" t="s">
        <v>179</v>
      </c>
      <c r="L135" s="51">
        <f t="shared" si="1"/>
        <v>2708300000</v>
      </c>
      <c r="M135" s="75">
        <f t="shared" si="2"/>
        <v>1556000000</v>
      </c>
      <c r="N135" s="9">
        <f t="shared" si="3"/>
        <v>0.2660308043</v>
      </c>
      <c r="O135" s="9">
        <f t="shared" si="4"/>
        <v>0.1528427174</v>
      </c>
    </row>
    <row r="136" hidden="1">
      <c r="A136" s="68">
        <v>146.0</v>
      </c>
      <c r="B136" s="11" t="s">
        <v>178</v>
      </c>
      <c r="C136" s="11" t="s">
        <v>10</v>
      </c>
      <c r="D136" s="73">
        <v>42277.0</v>
      </c>
      <c r="E136" s="74">
        <v>9.8949E9</v>
      </c>
      <c r="F136" s="74">
        <v>6.939E9</v>
      </c>
      <c r="G136" s="74">
        <v>8.953E8</v>
      </c>
      <c r="H136" s="74">
        <v>1.371E8</v>
      </c>
      <c r="I136" s="70">
        <v>0.0</v>
      </c>
      <c r="J136" s="11" t="s">
        <v>119</v>
      </c>
      <c r="K136" s="11" t="s">
        <v>179</v>
      </c>
      <c r="L136" s="51">
        <f t="shared" si="1"/>
        <v>2955900000</v>
      </c>
      <c r="M136" s="75">
        <f t="shared" si="2"/>
        <v>1923500000</v>
      </c>
      <c r="N136" s="9">
        <f t="shared" si="3"/>
        <v>0.2987296486</v>
      </c>
      <c r="O136" s="9">
        <f t="shared" si="4"/>
        <v>0.1943930712</v>
      </c>
    </row>
    <row r="137" hidden="1">
      <c r="A137" s="68">
        <v>147.0</v>
      </c>
      <c r="B137" s="11" t="s">
        <v>178</v>
      </c>
      <c r="C137" s="11" t="s">
        <v>11</v>
      </c>
      <c r="D137" s="73">
        <v>42643.0</v>
      </c>
      <c r="E137" s="74">
        <v>9.5244E9</v>
      </c>
      <c r="F137" s="74">
        <v>6.4027E9</v>
      </c>
      <c r="G137" s="74">
        <v>7.976E8</v>
      </c>
      <c r="H137" s="74">
        <v>1.32E8</v>
      </c>
      <c r="I137" s="70">
        <v>0.0</v>
      </c>
      <c r="J137" s="11" t="s">
        <v>119</v>
      </c>
      <c r="K137" s="11" t="s">
        <v>179</v>
      </c>
      <c r="L137" s="51">
        <f t="shared" si="1"/>
        <v>3121700000</v>
      </c>
      <c r="M137" s="75">
        <f t="shared" si="2"/>
        <v>2192100000</v>
      </c>
      <c r="N137" s="9">
        <f t="shared" si="3"/>
        <v>0.327758179</v>
      </c>
      <c r="O137" s="9">
        <f t="shared" si="4"/>
        <v>0.2301562303</v>
      </c>
    </row>
    <row r="138" hidden="1">
      <c r="A138" s="68">
        <v>151.0</v>
      </c>
      <c r="B138" s="11" t="s">
        <v>181</v>
      </c>
      <c r="C138" s="11" t="s">
        <v>11</v>
      </c>
      <c r="D138" s="73">
        <v>42369.0</v>
      </c>
      <c r="E138" s="74">
        <v>5.5687E9</v>
      </c>
      <c r="F138" s="74">
        <v>3.7892E9</v>
      </c>
      <c r="G138" s="74">
        <v>6.691E8</v>
      </c>
      <c r="H138" s="70">
        <v>0.0</v>
      </c>
      <c r="I138" s="70">
        <v>0.0</v>
      </c>
      <c r="J138" s="11" t="s">
        <v>75</v>
      </c>
      <c r="K138" s="76" t="s">
        <v>182</v>
      </c>
      <c r="L138" s="51">
        <f t="shared" si="1"/>
        <v>1779500000</v>
      </c>
      <c r="M138" s="75">
        <f t="shared" si="2"/>
        <v>1110400000</v>
      </c>
      <c r="N138" s="9">
        <f t="shared" si="3"/>
        <v>0.3195539354</v>
      </c>
      <c r="O138" s="9">
        <f t="shared" si="4"/>
        <v>0.1994002191</v>
      </c>
    </row>
    <row r="139" hidden="1">
      <c r="A139" s="68">
        <v>150.0</v>
      </c>
      <c r="B139" s="11" t="s">
        <v>181</v>
      </c>
      <c r="C139" s="11" t="s">
        <v>10</v>
      </c>
      <c r="D139" s="73">
        <v>42004.0</v>
      </c>
      <c r="E139" s="74">
        <v>5.3455E9</v>
      </c>
      <c r="F139" s="74">
        <v>3.6517E9</v>
      </c>
      <c r="G139" s="74">
        <v>6.451E8</v>
      </c>
      <c r="H139" s="70">
        <v>0.0</v>
      </c>
      <c r="I139" s="70">
        <v>0.0</v>
      </c>
      <c r="J139" s="11" t="s">
        <v>75</v>
      </c>
      <c r="K139" s="71" t="s">
        <v>182</v>
      </c>
      <c r="L139" s="51">
        <f t="shared" si="1"/>
        <v>1693800000</v>
      </c>
      <c r="M139" s="75">
        <f t="shared" si="2"/>
        <v>1048700000</v>
      </c>
      <c r="N139" s="9">
        <f t="shared" si="3"/>
        <v>0.3168646525</v>
      </c>
      <c r="O139" s="9">
        <f t="shared" si="4"/>
        <v>0.1961837059</v>
      </c>
    </row>
    <row r="140" hidden="1">
      <c r="A140" s="68">
        <v>149.0</v>
      </c>
      <c r="B140" s="11" t="s">
        <v>181</v>
      </c>
      <c r="C140" s="11" t="s">
        <v>9</v>
      </c>
      <c r="D140" s="73">
        <v>41639.0</v>
      </c>
      <c r="E140" s="74">
        <v>4.6147E9</v>
      </c>
      <c r="F140" s="74">
        <v>3.1639E9</v>
      </c>
      <c r="G140" s="74">
        <v>5.48E8</v>
      </c>
      <c r="H140" s="70">
        <v>0.0</v>
      </c>
      <c r="I140" s="70">
        <v>0.0</v>
      </c>
      <c r="J140" s="11" t="s">
        <v>75</v>
      </c>
      <c r="K140" s="71" t="s">
        <v>182</v>
      </c>
      <c r="L140" s="51">
        <f t="shared" si="1"/>
        <v>1450800000</v>
      </c>
      <c r="M140" s="75">
        <f t="shared" si="2"/>
        <v>902800000</v>
      </c>
      <c r="N140" s="9">
        <f t="shared" si="3"/>
        <v>0.314386634</v>
      </c>
      <c r="O140" s="9">
        <f t="shared" si="4"/>
        <v>0.195635686</v>
      </c>
    </row>
    <row r="141" hidden="1">
      <c r="A141" s="68">
        <v>148.0</v>
      </c>
      <c r="B141" s="11" t="s">
        <v>181</v>
      </c>
      <c r="C141" s="11" t="s">
        <v>7</v>
      </c>
      <c r="D141" s="73">
        <v>41274.0</v>
      </c>
      <c r="E141" s="74">
        <v>4.2921E9</v>
      </c>
      <c r="F141" s="74">
        <v>2.9489E9</v>
      </c>
      <c r="G141" s="74">
        <v>5.129E8</v>
      </c>
      <c r="H141" s="70">
        <v>0.0</v>
      </c>
      <c r="I141" s="70">
        <v>0.0</v>
      </c>
      <c r="J141" s="11" t="s">
        <v>75</v>
      </c>
      <c r="K141" s="71" t="s">
        <v>182</v>
      </c>
      <c r="L141" s="51">
        <f t="shared" si="1"/>
        <v>1343200000</v>
      </c>
      <c r="M141" s="75">
        <f t="shared" si="2"/>
        <v>830300000</v>
      </c>
      <c r="N141" s="9">
        <f t="shared" si="3"/>
        <v>0.3129470422</v>
      </c>
      <c r="O141" s="9">
        <f t="shared" si="4"/>
        <v>0.1934484285</v>
      </c>
    </row>
    <row r="142" hidden="1">
      <c r="A142" s="68">
        <v>154.0</v>
      </c>
      <c r="B142" s="11" t="s">
        <v>183</v>
      </c>
      <c r="C142" s="11" t="s">
        <v>10</v>
      </c>
      <c r="D142" s="73">
        <v>42004.0</v>
      </c>
      <c r="E142" s="74">
        <v>2.3906E10</v>
      </c>
      <c r="F142" s="74">
        <v>1.9137E10</v>
      </c>
      <c r="G142" s="74">
        <v>9.95E8</v>
      </c>
      <c r="H142" s="74">
        <v>2.18E8</v>
      </c>
      <c r="I142" s="74">
        <v>1.371E9</v>
      </c>
      <c r="J142" s="11" t="s">
        <v>69</v>
      </c>
      <c r="K142" s="71" t="s">
        <v>184</v>
      </c>
      <c r="L142" s="51">
        <f t="shared" si="1"/>
        <v>4769000000</v>
      </c>
      <c r="M142" s="75">
        <f t="shared" si="2"/>
        <v>2185000000</v>
      </c>
      <c r="N142" s="9">
        <f t="shared" si="3"/>
        <v>0.1994896679</v>
      </c>
      <c r="O142" s="9">
        <f t="shared" si="4"/>
        <v>0.09139964862</v>
      </c>
    </row>
    <row r="143" hidden="1">
      <c r="A143" s="68">
        <v>152.0</v>
      </c>
      <c r="B143" s="11" t="s">
        <v>183</v>
      </c>
      <c r="C143" s="11" t="s">
        <v>7</v>
      </c>
      <c r="D143" s="73">
        <v>41274.0</v>
      </c>
      <c r="E143" s="74">
        <v>2.37E10</v>
      </c>
      <c r="F143" s="74">
        <v>2.0401E10</v>
      </c>
      <c r="G143" s="74">
        <v>9.97E8</v>
      </c>
      <c r="H143" s="74">
        <v>1.97E8</v>
      </c>
      <c r="I143" s="74">
        <v>1.46E9</v>
      </c>
      <c r="J143" s="11" t="s">
        <v>69</v>
      </c>
      <c r="K143" s="71" t="s">
        <v>184</v>
      </c>
      <c r="L143" s="51">
        <f t="shared" si="1"/>
        <v>3299000000</v>
      </c>
      <c r="M143" s="75">
        <f t="shared" si="2"/>
        <v>645000000</v>
      </c>
      <c r="N143" s="9">
        <f t="shared" si="3"/>
        <v>0.1391983122</v>
      </c>
      <c r="O143" s="9">
        <f t="shared" si="4"/>
        <v>0.02721518987</v>
      </c>
    </row>
    <row r="144" hidden="1">
      <c r="A144" s="68">
        <v>153.0</v>
      </c>
      <c r="B144" s="11" t="s">
        <v>183</v>
      </c>
      <c r="C144" s="11" t="s">
        <v>9</v>
      </c>
      <c r="D144" s="73">
        <v>41639.0</v>
      </c>
      <c r="E144" s="74">
        <v>2.3032E10</v>
      </c>
      <c r="F144" s="74">
        <v>1.9286E10</v>
      </c>
      <c r="G144" s="74">
        <v>1.008E9</v>
      </c>
      <c r="H144" s="74">
        <v>1.92E8</v>
      </c>
      <c r="I144" s="74">
        <v>1.421E9</v>
      </c>
      <c r="J144" s="11" t="s">
        <v>69</v>
      </c>
      <c r="K144" s="71" t="s">
        <v>184</v>
      </c>
      <c r="L144" s="51">
        <f t="shared" si="1"/>
        <v>3746000000</v>
      </c>
      <c r="M144" s="75">
        <f t="shared" si="2"/>
        <v>1125000000</v>
      </c>
      <c r="N144" s="9">
        <f t="shared" si="3"/>
        <v>0.1626432789</v>
      </c>
      <c r="O144" s="9">
        <f t="shared" si="4"/>
        <v>0.0488450851</v>
      </c>
    </row>
    <row r="145" hidden="1">
      <c r="A145" s="68">
        <v>155.0</v>
      </c>
      <c r="B145" s="11" t="s">
        <v>183</v>
      </c>
      <c r="C145" s="11" t="s">
        <v>11</v>
      </c>
      <c r="D145" s="73">
        <v>42369.0</v>
      </c>
      <c r="E145" s="74">
        <v>2.2534E10</v>
      </c>
      <c r="F145" s="74">
        <v>1.8069E10</v>
      </c>
      <c r="G145" s="74">
        <v>9.79E8</v>
      </c>
      <c r="H145" s="74">
        <v>2.38E8</v>
      </c>
      <c r="I145" s="74">
        <v>1.28E9</v>
      </c>
      <c r="J145" s="11" t="s">
        <v>69</v>
      </c>
      <c r="K145" s="71" t="s">
        <v>184</v>
      </c>
      <c r="L145" s="51">
        <f t="shared" si="1"/>
        <v>4465000000</v>
      </c>
      <c r="M145" s="75">
        <f t="shared" si="2"/>
        <v>1968000000</v>
      </c>
      <c r="N145" s="9">
        <f t="shared" si="3"/>
        <v>0.1981450253</v>
      </c>
      <c r="O145" s="9">
        <f t="shared" si="4"/>
        <v>0.08733469424</v>
      </c>
    </row>
    <row r="146" hidden="1">
      <c r="A146" s="68">
        <v>156.0</v>
      </c>
      <c r="B146" s="11" t="s">
        <v>185</v>
      </c>
      <c r="C146" s="11" t="s">
        <v>7</v>
      </c>
      <c r="D146" s="73">
        <v>41274.0</v>
      </c>
      <c r="E146" s="74">
        <v>4.856E9</v>
      </c>
      <c r="F146" s="74">
        <v>1.662E9</v>
      </c>
      <c r="G146" s="74">
        <v>1.139E9</v>
      </c>
      <c r="H146" s="74">
        <v>6.04E8</v>
      </c>
      <c r="I146" s="70">
        <v>0.0</v>
      </c>
      <c r="J146" s="11" t="s">
        <v>75</v>
      </c>
      <c r="K146" s="71" t="s">
        <v>186</v>
      </c>
      <c r="L146" s="51">
        <f t="shared" si="1"/>
        <v>3194000000</v>
      </c>
      <c r="M146" s="75">
        <f t="shared" si="2"/>
        <v>1451000000</v>
      </c>
      <c r="N146" s="9">
        <f t="shared" si="3"/>
        <v>0.6577429984</v>
      </c>
      <c r="O146" s="9">
        <f t="shared" si="4"/>
        <v>0.2988056013</v>
      </c>
    </row>
    <row r="147" hidden="1">
      <c r="A147" s="68">
        <v>159.0</v>
      </c>
      <c r="B147" s="11" t="s">
        <v>185</v>
      </c>
      <c r="C147" s="11" t="s">
        <v>11</v>
      </c>
      <c r="D147" s="73">
        <v>42369.0</v>
      </c>
      <c r="E147" s="74">
        <v>4.664E9</v>
      </c>
      <c r="F147" s="74">
        <v>1.585E9</v>
      </c>
      <c r="G147" s="74">
        <v>1.114E9</v>
      </c>
      <c r="H147" s="74">
        <v>6.46E8</v>
      </c>
      <c r="I147" s="70">
        <v>0.0</v>
      </c>
      <c r="J147" s="11" t="s">
        <v>75</v>
      </c>
      <c r="K147" s="71" t="s">
        <v>186</v>
      </c>
      <c r="L147" s="51">
        <f t="shared" si="1"/>
        <v>3079000000</v>
      </c>
      <c r="M147" s="75">
        <f t="shared" si="2"/>
        <v>1319000000</v>
      </c>
      <c r="N147" s="9">
        <f t="shared" si="3"/>
        <v>0.6601629503</v>
      </c>
      <c r="O147" s="9">
        <f t="shared" si="4"/>
        <v>0.2828044597</v>
      </c>
    </row>
    <row r="148" hidden="1">
      <c r="A148" s="68">
        <v>157.0</v>
      </c>
      <c r="B148" s="11" t="s">
        <v>185</v>
      </c>
      <c r="C148" s="11" t="s">
        <v>9</v>
      </c>
      <c r="D148" s="73">
        <v>41639.0</v>
      </c>
      <c r="E148" s="74">
        <v>4.583E9</v>
      </c>
      <c r="F148" s="74">
        <v>1.531E9</v>
      </c>
      <c r="G148" s="74">
        <v>1.096E9</v>
      </c>
      <c r="H148" s="74">
        <v>5.84E8</v>
      </c>
      <c r="I148" s="70">
        <v>0.0</v>
      </c>
      <c r="J148" s="11" t="s">
        <v>75</v>
      </c>
      <c r="K148" s="71" t="s">
        <v>186</v>
      </c>
      <c r="L148" s="51">
        <f t="shared" si="1"/>
        <v>3052000000</v>
      </c>
      <c r="M148" s="75">
        <f t="shared" si="2"/>
        <v>1372000000</v>
      </c>
      <c r="N148" s="9">
        <f t="shared" si="3"/>
        <v>0.665939341</v>
      </c>
      <c r="O148" s="9">
        <f t="shared" si="4"/>
        <v>0.2993672267</v>
      </c>
    </row>
    <row r="149" hidden="1">
      <c r="A149" s="68">
        <v>158.0</v>
      </c>
      <c r="B149" s="11" t="s">
        <v>185</v>
      </c>
      <c r="C149" s="11" t="s">
        <v>10</v>
      </c>
      <c r="D149" s="73">
        <v>42004.0</v>
      </c>
      <c r="E149" s="74">
        <v>4.408E9</v>
      </c>
      <c r="F149" s="74">
        <v>1.525E9</v>
      </c>
      <c r="G149" s="74">
        <v>1.129E9</v>
      </c>
      <c r="H149" s="74">
        <v>5.71E8</v>
      </c>
      <c r="I149" s="70">
        <v>0.0</v>
      </c>
      <c r="J149" s="11" t="s">
        <v>75</v>
      </c>
      <c r="K149" s="71" t="s">
        <v>186</v>
      </c>
      <c r="L149" s="51">
        <f t="shared" si="1"/>
        <v>2883000000</v>
      </c>
      <c r="M149" s="75">
        <f t="shared" si="2"/>
        <v>1183000000</v>
      </c>
      <c r="N149" s="9">
        <f t="shared" si="3"/>
        <v>0.6540381125</v>
      </c>
      <c r="O149" s="9">
        <f t="shared" si="4"/>
        <v>0.2683756806</v>
      </c>
    </row>
    <row r="150" hidden="1">
      <c r="A150" s="68">
        <v>165.0</v>
      </c>
      <c r="B150" s="11" t="s">
        <v>189</v>
      </c>
      <c r="C150" s="11" t="s">
        <v>9</v>
      </c>
      <c r="D150" s="73">
        <v>42673.0</v>
      </c>
      <c r="E150" s="74">
        <v>1.324E10</v>
      </c>
      <c r="F150" s="74">
        <v>7.3E9</v>
      </c>
      <c r="G150" s="74">
        <v>8.06E8</v>
      </c>
      <c r="H150" s="74">
        <v>2.674E9</v>
      </c>
      <c r="I150" s="74">
        <v>1.873E9</v>
      </c>
      <c r="J150" s="11" t="s">
        <v>75</v>
      </c>
      <c r="K150" s="66" t="s">
        <v>87</v>
      </c>
      <c r="L150" s="51">
        <f t="shared" si="1"/>
        <v>5940000000</v>
      </c>
      <c r="M150" s="75">
        <f t="shared" si="2"/>
        <v>587000000</v>
      </c>
      <c r="N150" s="9">
        <f t="shared" si="3"/>
        <v>0.4486404834</v>
      </c>
      <c r="O150" s="9">
        <f t="shared" si="4"/>
        <v>0.04433534743</v>
      </c>
    </row>
    <row r="151" hidden="1">
      <c r="A151" s="68">
        <v>164.0</v>
      </c>
      <c r="B151" s="11" t="s">
        <v>189</v>
      </c>
      <c r="C151" s="11" t="s">
        <v>7</v>
      </c>
      <c r="D151" s="73">
        <v>42309.0</v>
      </c>
      <c r="E151" s="74">
        <v>6.824E9</v>
      </c>
      <c r="F151" s="74">
        <v>3.271E9</v>
      </c>
      <c r="G151" s="74">
        <v>4.86E8</v>
      </c>
      <c r="H151" s="74">
        <v>1.049E9</v>
      </c>
      <c r="I151" s="74">
        <v>2.49E8</v>
      </c>
      <c r="J151" s="11" t="s">
        <v>75</v>
      </c>
      <c r="K151" s="11" t="s">
        <v>87</v>
      </c>
      <c r="L151" s="51">
        <f t="shared" si="1"/>
        <v>3553000000</v>
      </c>
      <c r="M151" s="75">
        <f t="shared" si="2"/>
        <v>1769000000</v>
      </c>
      <c r="N151" s="9">
        <f t="shared" si="3"/>
        <v>0.5206623681</v>
      </c>
      <c r="O151" s="9">
        <f t="shared" si="4"/>
        <v>0.2592321219</v>
      </c>
    </row>
    <row r="152" hidden="1">
      <c r="A152" s="68">
        <v>168.0</v>
      </c>
      <c r="B152" s="11" t="s">
        <v>190</v>
      </c>
      <c r="C152" s="11" t="s">
        <v>10</v>
      </c>
      <c r="D152" s="73">
        <v>42007.0</v>
      </c>
      <c r="E152" s="74">
        <v>6.3303E9</v>
      </c>
      <c r="F152" s="74">
        <v>4.6791E9</v>
      </c>
      <c r="G152" s="74">
        <v>1.1589E9</v>
      </c>
      <c r="H152" s="70">
        <v>0.0</v>
      </c>
      <c r="I152" s="70">
        <v>0.0</v>
      </c>
      <c r="J152" s="11" t="s">
        <v>119</v>
      </c>
      <c r="K152" s="76" t="s">
        <v>191</v>
      </c>
      <c r="L152" s="51">
        <f t="shared" si="1"/>
        <v>1651200000</v>
      </c>
      <c r="M152" s="75">
        <f t="shared" si="2"/>
        <v>492300000</v>
      </c>
      <c r="N152" s="9">
        <f t="shared" si="3"/>
        <v>0.2608407184</v>
      </c>
      <c r="O152" s="9">
        <f t="shared" si="4"/>
        <v>0.07776882612</v>
      </c>
    </row>
    <row r="153" hidden="1">
      <c r="A153" s="68">
        <v>167.0</v>
      </c>
      <c r="B153" s="11" t="s">
        <v>190</v>
      </c>
      <c r="C153" s="11" t="s">
        <v>9</v>
      </c>
      <c r="D153" s="73">
        <v>41636.0</v>
      </c>
      <c r="E153" s="74">
        <v>6.14E9</v>
      </c>
      <c r="F153" s="74">
        <v>4.5023E9</v>
      </c>
      <c r="G153" s="74">
        <v>1.1742E9</v>
      </c>
      <c r="H153" s="70">
        <v>0.0</v>
      </c>
      <c r="I153" s="70">
        <v>0.0</v>
      </c>
      <c r="J153" s="11" t="s">
        <v>119</v>
      </c>
      <c r="K153" s="71" t="s">
        <v>191</v>
      </c>
      <c r="L153" s="51">
        <f t="shared" si="1"/>
        <v>1637700000</v>
      </c>
      <c r="M153" s="75">
        <f t="shared" si="2"/>
        <v>463500000</v>
      </c>
      <c r="N153" s="9">
        <f t="shared" si="3"/>
        <v>0.2667263844</v>
      </c>
      <c r="O153" s="9">
        <f t="shared" si="4"/>
        <v>0.07548859935</v>
      </c>
    </row>
    <row r="154" hidden="1">
      <c r="A154" s="68">
        <v>169.0</v>
      </c>
      <c r="B154" s="11" t="s">
        <v>190</v>
      </c>
      <c r="C154" s="11" t="s">
        <v>11</v>
      </c>
      <c r="D154" s="73">
        <v>42371.0</v>
      </c>
      <c r="E154" s="74">
        <v>5.9669E9</v>
      </c>
      <c r="F154" s="74">
        <v>4.3211E9</v>
      </c>
      <c r="G154" s="74">
        <v>1.1081E9</v>
      </c>
      <c r="H154" s="70">
        <v>0.0</v>
      </c>
      <c r="I154" s="70">
        <v>0.0</v>
      </c>
      <c r="J154" s="11" t="s">
        <v>119</v>
      </c>
      <c r="K154" s="71" t="s">
        <v>191</v>
      </c>
      <c r="L154" s="51">
        <f t="shared" si="1"/>
        <v>1645800000</v>
      </c>
      <c r="M154" s="75">
        <f t="shared" si="2"/>
        <v>537700000</v>
      </c>
      <c r="N154" s="9">
        <f t="shared" si="3"/>
        <v>0.2758216159</v>
      </c>
      <c r="O154" s="9">
        <f t="shared" si="4"/>
        <v>0.09011379443</v>
      </c>
    </row>
    <row r="155" hidden="1">
      <c r="A155" s="68">
        <v>166.0</v>
      </c>
      <c r="B155" s="11" t="s">
        <v>190</v>
      </c>
      <c r="C155" s="11" t="s">
        <v>7</v>
      </c>
      <c r="D155" s="73">
        <v>41274.0</v>
      </c>
      <c r="E155" s="74">
        <v>5.8635E9</v>
      </c>
      <c r="F155" s="74">
        <v>4.3353E9</v>
      </c>
      <c r="G155" s="74">
        <v>1.1489E9</v>
      </c>
      <c r="H155" s="70">
        <v>0.0</v>
      </c>
      <c r="I155" s="70">
        <v>0.0</v>
      </c>
      <c r="J155" s="11" t="s">
        <v>119</v>
      </c>
      <c r="K155" s="71" t="s">
        <v>191</v>
      </c>
      <c r="L155" s="51">
        <f t="shared" si="1"/>
        <v>1528200000</v>
      </c>
      <c r="M155" s="75">
        <f t="shared" si="2"/>
        <v>379300000</v>
      </c>
      <c r="N155" s="9">
        <f t="shared" si="3"/>
        <v>0.260629317</v>
      </c>
      <c r="O155" s="9">
        <f t="shared" si="4"/>
        <v>0.06468832609</v>
      </c>
    </row>
    <row r="156" hidden="1">
      <c r="A156" s="68">
        <v>173.0</v>
      </c>
      <c r="B156" s="11" t="s">
        <v>192</v>
      </c>
      <c r="C156" s="11" t="s">
        <v>11</v>
      </c>
      <c r="D156" s="73">
        <v>42369.0</v>
      </c>
      <c r="E156" s="74">
        <v>3.159E9</v>
      </c>
      <c r="F156" s="74">
        <v>1.404E9</v>
      </c>
      <c r="G156" s="74">
        <v>2.43E8</v>
      </c>
      <c r="H156" s="70">
        <v>0.0</v>
      </c>
      <c r="I156" s="74">
        <v>4.4E8</v>
      </c>
      <c r="J156" s="11" t="s">
        <v>101</v>
      </c>
      <c r="K156" s="66" t="s">
        <v>193</v>
      </c>
      <c r="L156" s="51">
        <f t="shared" si="1"/>
        <v>1755000000</v>
      </c>
      <c r="M156" s="75">
        <f t="shared" si="2"/>
        <v>1072000000</v>
      </c>
      <c r="N156" s="9">
        <f t="shared" si="3"/>
        <v>0.5555555556</v>
      </c>
      <c r="O156" s="9">
        <f t="shared" si="4"/>
        <v>0.3393478949</v>
      </c>
    </row>
    <row r="157" hidden="1">
      <c r="A157" s="68">
        <v>172.0</v>
      </c>
      <c r="B157" s="11" t="s">
        <v>192</v>
      </c>
      <c r="C157" s="11" t="s">
        <v>10</v>
      </c>
      <c r="D157" s="73">
        <v>42004.0</v>
      </c>
      <c r="E157" s="74">
        <v>3.011E9</v>
      </c>
      <c r="F157" s="74">
        <v>1.35E9</v>
      </c>
      <c r="G157" s="74">
        <v>2.36E8</v>
      </c>
      <c r="H157" s="70">
        <v>0.0</v>
      </c>
      <c r="I157" s="74">
        <v>4.24E8</v>
      </c>
      <c r="J157" s="11" t="s">
        <v>101</v>
      </c>
      <c r="K157" s="11" t="s">
        <v>193</v>
      </c>
      <c r="L157" s="51">
        <f t="shared" si="1"/>
        <v>1661000000</v>
      </c>
      <c r="M157" s="75">
        <f t="shared" si="2"/>
        <v>1001000000</v>
      </c>
      <c r="N157" s="9">
        <f t="shared" si="3"/>
        <v>0.5516439721</v>
      </c>
      <c r="O157" s="9">
        <f t="shared" si="4"/>
        <v>0.3324476918</v>
      </c>
    </row>
    <row r="158" hidden="1">
      <c r="A158" s="68">
        <v>171.0</v>
      </c>
      <c r="B158" s="11" t="s">
        <v>192</v>
      </c>
      <c r="C158" s="11" t="s">
        <v>9</v>
      </c>
      <c r="D158" s="73">
        <v>41639.0</v>
      </c>
      <c r="E158" s="74">
        <v>2.879E9</v>
      </c>
      <c r="F158" s="74">
        <v>1.289E9</v>
      </c>
      <c r="G158" s="74">
        <v>2.34E8</v>
      </c>
      <c r="H158" s="70">
        <v>0.0</v>
      </c>
      <c r="I158" s="74">
        <v>4.07E8</v>
      </c>
      <c r="J158" s="11" t="s">
        <v>101</v>
      </c>
      <c r="K158" s="11" t="s">
        <v>193</v>
      </c>
      <c r="L158" s="51">
        <f t="shared" si="1"/>
        <v>1590000000</v>
      </c>
      <c r="M158" s="75">
        <f t="shared" si="2"/>
        <v>949000000</v>
      </c>
      <c r="N158" s="9">
        <f t="shared" si="3"/>
        <v>0.5522750955</v>
      </c>
      <c r="O158" s="9">
        <f t="shared" si="4"/>
        <v>0.3296283432</v>
      </c>
    </row>
    <row r="159" hidden="1">
      <c r="A159" s="68">
        <v>170.0</v>
      </c>
      <c r="B159" s="11" t="s">
        <v>192</v>
      </c>
      <c r="C159" s="11" t="s">
        <v>7</v>
      </c>
      <c r="D159" s="73">
        <v>41274.0</v>
      </c>
      <c r="E159" s="74">
        <v>2.853926E9</v>
      </c>
      <c r="F159" s="74">
        <v>1.3295E9</v>
      </c>
      <c r="G159" s="74">
        <v>2.20758E8</v>
      </c>
      <c r="H159" s="70">
        <v>0.0</v>
      </c>
      <c r="I159" s="74">
        <v>3.80402E8</v>
      </c>
      <c r="J159" s="11" t="s">
        <v>101</v>
      </c>
      <c r="K159" s="11" t="s">
        <v>193</v>
      </c>
      <c r="L159" s="51">
        <f t="shared" si="1"/>
        <v>1524426000</v>
      </c>
      <c r="M159" s="75">
        <f t="shared" si="2"/>
        <v>923266000</v>
      </c>
      <c r="N159" s="9">
        <f t="shared" si="3"/>
        <v>0.5341505</v>
      </c>
      <c r="O159" s="9">
        <f t="shared" si="4"/>
        <v>0.3235073369</v>
      </c>
    </row>
    <row r="160" hidden="1">
      <c r="A160" s="68">
        <v>176.0</v>
      </c>
      <c r="B160" s="11" t="s">
        <v>195</v>
      </c>
      <c r="C160" s="11" t="s">
        <v>10</v>
      </c>
      <c r="D160" s="73">
        <v>42004.0</v>
      </c>
      <c r="E160" s="74">
        <v>3.5895E10</v>
      </c>
      <c r="F160" s="74">
        <v>3.73E8</v>
      </c>
      <c r="G160" s="74">
        <v>2.3153E10</v>
      </c>
      <c r="H160" s="70">
        <v>0.0</v>
      </c>
      <c r="I160" s="74">
        <v>2.044E9</v>
      </c>
      <c r="J160" s="11" t="s">
        <v>106</v>
      </c>
      <c r="K160" s="76" t="s">
        <v>196</v>
      </c>
      <c r="L160" s="51">
        <f t="shared" si="1"/>
        <v>35522000000</v>
      </c>
      <c r="M160" s="75">
        <f t="shared" si="2"/>
        <v>10325000000</v>
      </c>
      <c r="N160" s="9">
        <f t="shared" si="3"/>
        <v>0.9896085806</v>
      </c>
      <c r="O160" s="9">
        <f t="shared" si="4"/>
        <v>0.2876445187</v>
      </c>
    </row>
    <row r="161" hidden="1">
      <c r="A161" s="68">
        <v>175.0</v>
      </c>
      <c r="B161" s="11" t="s">
        <v>195</v>
      </c>
      <c r="C161" s="11" t="s">
        <v>9</v>
      </c>
      <c r="D161" s="73">
        <v>41639.0</v>
      </c>
      <c r="E161" s="74">
        <v>3.4828E10</v>
      </c>
      <c r="F161" s="74">
        <v>4.42E8</v>
      </c>
      <c r="G161" s="74">
        <v>2.315E10</v>
      </c>
      <c r="H161" s="70">
        <v>0.0</v>
      </c>
      <c r="I161" s="74">
        <v>1.832E9</v>
      </c>
      <c r="J161" s="11" t="s">
        <v>106</v>
      </c>
      <c r="K161" s="71" t="s">
        <v>196</v>
      </c>
      <c r="L161" s="51">
        <f t="shared" si="1"/>
        <v>34386000000</v>
      </c>
      <c r="M161" s="75">
        <f t="shared" si="2"/>
        <v>9404000000</v>
      </c>
      <c r="N161" s="9">
        <f t="shared" si="3"/>
        <v>0.9873090617</v>
      </c>
      <c r="O161" s="9">
        <f t="shared" si="4"/>
        <v>0.2700126335</v>
      </c>
    </row>
    <row r="162" hidden="1">
      <c r="A162" s="68">
        <v>177.0</v>
      </c>
      <c r="B162" s="11" t="s">
        <v>195</v>
      </c>
      <c r="C162" s="11" t="s">
        <v>11</v>
      </c>
      <c r="D162" s="73">
        <v>42369.0</v>
      </c>
      <c r="E162" s="74">
        <v>3.4441E10</v>
      </c>
      <c r="F162" s="74">
        <v>4.75E8</v>
      </c>
      <c r="G162" s="74">
        <v>2.2892E10</v>
      </c>
      <c r="H162" s="70">
        <v>0.0</v>
      </c>
      <c r="I162" s="74">
        <v>1.988E9</v>
      </c>
      <c r="J162" s="11" t="s">
        <v>106</v>
      </c>
      <c r="K162" s="71" t="s">
        <v>196</v>
      </c>
      <c r="L162" s="51">
        <f t="shared" si="1"/>
        <v>33966000000</v>
      </c>
      <c r="M162" s="75">
        <f t="shared" si="2"/>
        <v>9086000000</v>
      </c>
      <c r="N162" s="9">
        <f t="shared" si="3"/>
        <v>0.9862082982</v>
      </c>
      <c r="O162" s="9">
        <f t="shared" si="4"/>
        <v>0.2638134781</v>
      </c>
    </row>
    <row r="163" hidden="1">
      <c r="A163" s="68">
        <v>174.0</v>
      </c>
      <c r="B163" s="11" t="s">
        <v>195</v>
      </c>
      <c r="C163" s="11" t="s">
        <v>7</v>
      </c>
      <c r="D163" s="73">
        <v>41274.0</v>
      </c>
      <c r="E163" s="74">
        <v>3.3781E10</v>
      </c>
      <c r="F163" s="74">
        <v>4.8E8</v>
      </c>
      <c r="G163" s="74">
        <v>2.3392E10</v>
      </c>
      <c r="H163" s="70">
        <v>0.0</v>
      </c>
      <c r="I163" s="74">
        <v>1.712E9</v>
      </c>
      <c r="J163" s="11" t="s">
        <v>106</v>
      </c>
      <c r="K163" s="71" t="s">
        <v>196</v>
      </c>
      <c r="L163" s="51">
        <f t="shared" si="1"/>
        <v>33301000000</v>
      </c>
      <c r="M163" s="75">
        <f t="shared" si="2"/>
        <v>8197000000</v>
      </c>
      <c r="N163" s="9">
        <f t="shared" si="3"/>
        <v>0.9857908292</v>
      </c>
      <c r="O163" s="9">
        <f t="shared" si="4"/>
        <v>0.2426511945</v>
      </c>
    </row>
    <row r="164" hidden="1">
      <c r="A164" s="68">
        <v>181.0</v>
      </c>
      <c r="B164" s="11" t="s">
        <v>197</v>
      </c>
      <c r="C164" s="11" t="s">
        <v>11</v>
      </c>
      <c r="D164" s="73">
        <v>42613.0</v>
      </c>
      <c r="E164" s="74">
        <v>3.2913E9</v>
      </c>
      <c r="F164" s="74">
        <v>1.8551E9</v>
      </c>
      <c r="G164" s="74">
        <v>9.46E8</v>
      </c>
      <c r="H164" s="70">
        <v>0.0</v>
      </c>
      <c r="I164" s="70">
        <v>0.0</v>
      </c>
      <c r="J164" s="11" t="s">
        <v>69</v>
      </c>
      <c r="K164" s="71" t="s">
        <v>142</v>
      </c>
      <c r="L164" s="51">
        <f t="shared" si="1"/>
        <v>1436200000</v>
      </c>
      <c r="M164" s="75">
        <f t="shared" si="2"/>
        <v>490200000</v>
      </c>
      <c r="N164" s="9">
        <f t="shared" si="3"/>
        <v>0.4363625315</v>
      </c>
      <c r="O164" s="9">
        <f t="shared" si="4"/>
        <v>0.1489381096</v>
      </c>
    </row>
    <row r="165" hidden="1">
      <c r="A165" s="68">
        <v>180.0</v>
      </c>
      <c r="B165" s="11" t="s">
        <v>197</v>
      </c>
      <c r="C165" s="11" t="s">
        <v>10</v>
      </c>
      <c r="D165" s="73">
        <v>42247.0</v>
      </c>
      <c r="E165" s="74">
        <v>2.7067E9</v>
      </c>
      <c r="F165" s="74">
        <v>1.5611E9</v>
      </c>
      <c r="G165" s="74">
        <v>7.569E8</v>
      </c>
      <c r="H165" s="70">
        <v>0.0</v>
      </c>
      <c r="I165" s="70">
        <v>0.0</v>
      </c>
      <c r="J165" s="11" t="s">
        <v>69</v>
      </c>
      <c r="K165" s="71" t="s">
        <v>142</v>
      </c>
      <c r="L165" s="51">
        <f t="shared" si="1"/>
        <v>1145600000</v>
      </c>
      <c r="M165" s="75">
        <f t="shared" si="2"/>
        <v>388700000</v>
      </c>
      <c r="N165" s="9">
        <f t="shared" si="3"/>
        <v>0.4232460191</v>
      </c>
      <c r="O165" s="9">
        <f t="shared" si="4"/>
        <v>0.1436066058</v>
      </c>
    </row>
    <row r="166" hidden="1">
      <c r="A166" s="68">
        <v>179.0</v>
      </c>
      <c r="B166" s="11" t="s">
        <v>197</v>
      </c>
      <c r="C166" s="11" t="s">
        <v>9</v>
      </c>
      <c r="D166" s="73">
        <v>41882.0</v>
      </c>
      <c r="E166" s="74">
        <v>2.3935E9</v>
      </c>
      <c r="F166" s="74">
        <v>1.4143E9</v>
      </c>
      <c r="G166" s="74">
        <v>6.803E8</v>
      </c>
      <c r="H166" s="70">
        <v>0.0</v>
      </c>
      <c r="I166" s="70">
        <v>0.0</v>
      </c>
      <c r="J166" s="11" t="s">
        <v>69</v>
      </c>
      <c r="K166" s="71" t="s">
        <v>142</v>
      </c>
      <c r="L166" s="51">
        <f t="shared" si="1"/>
        <v>979200000</v>
      </c>
      <c r="M166" s="75">
        <f t="shared" si="2"/>
        <v>298900000</v>
      </c>
      <c r="N166" s="9">
        <f t="shared" si="3"/>
        <v>0.4091080008</v>
      </c>
      <c r="O166" s="9">
        <f t="shared" si="4"/>
        <v>0.124879883</v>
      </c>
    </row>
    <row r="167" hidden="1">
      <c r="A167" s="68">
        <v>178.0</v>
      </c>
      <c r="B167" s="11" t="s">
        <v>197</v>
      </c>
      <c r="C167" s="11" t="s">
        <v>7</v>
      </c>
      <c r="D167" s="73">
        <v>41517.0</v>
      </c>
      <c r="E167" s="74">
        <v>2.0891E9</v>
      </c>
      <c r="F167" s="74">
        <v>1.2515E9</v>
      </c>
      <c r="G167" s="74">
        <v>6.076E8</v>
      </c>
      <c r="H167" s="70">
        <v>0.0</v>
      </c>
      <c r="I167" s="70">
        <v>0.0</v>
      </c>
      <c r="J167" s="11" t="s">
        <v>69</v>
      </c>
      <c r="K167" s="71" t="s">
        <v>142</v>
      </c>
      <c r="L167" s="51">
        <f t="shared" si="1"/>
        <v>837600000</v>
      </c>
      <c r="M167" s="75">
        <f t="shared" si="2"/>
        <v>230000000</v>
      </c>
      <c r="N167" s="9">
        <f t="shared" si="3"/>
        <v>0.4009382031</v>
      </c>
      <c r="O167" s="9">
        <f t="shared" si="4"/>
        <v>0.1100952563</v>
      </c>
    </row>
    <row r="168" hidden="1">
      <c r="A168" s="68">
        <v>185.0</v>
      </c>
      <c r="B168" s="11" t="s">
        <v>199</v>
      </c>
      <c r="C168" s="11" t="s">
        <v>11</v>
      </c>
      <c r="D168" s="73">
        <v>42609.0</v>
      </c>
      <c r="E168" s="74">
        <v>1.0635676E10</v>
      </c>
      <c r="F168" s="74">
        <v>5.02694E9</v>
      </c>
      <c r="G168" s="74">
        <v>3.548341E9</v>
      </c>
      <c r="H168" s="70">
        <v>0.0</v>
      </c>
      <c r="I168" s="70">
        <v>0.0</v>
      </c>
      <c r="J168" s="11" t="s">
        <v>73</v>
      </c>
      <c r="K168" s="66" t="s">
        <v>163</v>
      </c>
      <c r="L168" s="51">
        <f t="shared" si="1"/>
        <v>5608736000</v>
      </c>
      <c r="M168" s="75">
        <f t="shared" si="2"/>
        <v>2060395000</v>
      </c>
      <c r="N168" s="9">
        <f t="shared" si="3"/>
        <v>0.5273511529</v>
      </c>
      <c r="O168" s="9">
        <f t="shared" si="4"/>
        <v>0.1937248747</v>
      </c>
    </row>
    <row r="169" hidden="1">
      <c r="A169" s="68">
        <v>184.0</v>
      </c>
      <c r="B169" s="11" t="s">
        <v>199</v>
      </c>
      <c r="C169" s="11" t="s">
        <v>10</v>
      </c>
      <c r="D169" s="73">
        <v>42245.0</v>
      </c>
      <c r="E169" s="74">
        <v>1.018734E10</v>
      </c>
      <c r="F169" s="74">
        <v>4.860309E9</v>
      </c>
      <c r="G169" s="74">
        <v>3.37398E9</v>
      </c>
      <c r="H169" s="70">
        <v>0.0</v>
      </c>
      <c r="I169" s="70">
        <v>0.0</v>
      </c>
      <c r="J169" s="11" t="s">
        <v>73</v>
      </c>
      <c r="K169" s="11" t="s">
        <v>163</v>
      </c>
      <c r="L169" s="51">
        <f t="shared" si="1"/>
        <v>5327031000</v>
      </c>
      <c r="M169" s="75">
        <f t="shared" si="2"/>
        <v>1953051000</v>
      </c>
      <c r="N169" s="9">
        <f t="shared" si="3"/>
        <v>0.522906961</v>
      </c>
      <c r="O169" s="9">
        <f t="shared" si="4"/>
        <v>0.1917135386</v>
      </c>
    </row>
    <row r="170" hidden="1">
      <c r="A170" s="68">
        <v>183.0</v>
      </c>
      <c r="B170" s="11" t="s">
        <v>199</v>
      </c>
      <c r="C170" s="11" t="s">
        <v>9</v>
      </c>
      <c r="D170" s="73">
        <v>41881.0</v>
      </c>
      <c r="E170" s="74">
        <v>9.475313E9</v>
      </c>
      <c r="F170" s="74">
        <v>4.540406E9</v>
      </c>
      <c r="G170" s="74">
        <v>3.104684E9</v>
      </c>
      <c r="H170" s="70">
        <v>0.0</v>
      </c>
      <c r="I170" s="70">
        <v>0.0</v>
      </c>
      <c r="J170" s="11" t="s">
        <v>73</v>
      </c>
      <c r="K170" s="11" t="s">
        <v>163</v>
      </c>
      <c r="L170" s="51">
        <f t="shared" si="1"/>
        <v>4934907000</v>
      </c>
      <c r="M170" s="75">
        <f t="shared" si="2"/>
        <v>1830223000</v>
      </c>
      <c r="N170" s="9">
        <f t="shared" si="3"/>
        <v>0.520817307</v>
      </c>
      <c r="O170" s="9">
        <f t="shared" si="4"/>
        <v>0.1931569965</v>
      </c>
    </row>
    <row r="171" hidden="1">
      <c r="A171" s="68">
        <v>182.0</v>
      </c>
      <c r="B171" s="11" t="s">
        <v>199</v>
      </c>
      <c r="C171" s="11" t="s">
        <v>7</v>
      </c>
      <c r="D171" s="73">
        <v>41517.0</v>
      </c>
      <c r="E171" s="74">
        <v>9.14753E9</v>
      </c>
      <c r="F171" s="74">
        <v>4.406595E9</v>
      </c>
      <c r="G171" s="74">
        <v>2.967837E9</v>
      </c>
      <c r="H171" s="70">
        <v>0.0</v>
      </c>
      <c r="I171" s="70">
        <v>0.0</v>
      </c>
      <c r="J171" s="11" t="s">
        <v>73</v>
      </c>
      <c r="K171" s="11" t="s">
        <v>163</v>
      </c>
      <c r="L171" s="51">
        <f t="shared" si="1"/>
        <v>4740935000</v>
      </c>
      <c r="M171" s="75">
        <f t="shared" si="2"/>
        <v>1773098000</v>
      </c>
      <c r="N171" s="9">
        <f t="shared" si="3"/>
        <v>0.5182748786</v>
      </c>
      <c r="O171" s="9">
        <f t="shared" si="4"/>
        <v>0.1938335266</v>
      </c>
    </row>
    <row r="172" hidden="1">
      <c r="A172" s="68">
        <v>188.0</v>
      </c>
      <c r="B172" s="11" t="s">
        <v>202</v>
      </c>
      <c r="C172" s="11" t="s">
        <v>10</v>
      </c>
      <c r="D172" s="73">
        <v>42369.0</v>
      </c>
      <c r="E172" s="74">
        <v>9.6114E10</v>
      </c>
      <c r="F172" s="74">
        <v>8.2088E10</v>
      </c>
      <c r="G172" s="74">
        <v>3.251E9</v>
      </c>
      <c r="H172" s="74">
        <v>3.331E9</v>
      </c>
      <c r="I172" s="70">
        <v>0.0</v>
      </c>
      <c r="J172" s="11" t="s">
        <v>69</v>
      </c>
      <c r="K172" s="76" t="s">
        <v>184</v>
      </c>
      <c r="L172" s="51">
        <f t="shared" si="1"/>
        <v>14026000000</v>
      </c>
      <c r="M172" s="75">
        <f t="shared" si="2"/>
        <v>7444000000</v>
      </c>
      <c r="N172" s="9">
        <f t="shared" si="3"/>
        <v>0.1459308738</v>
      </c>
      <c r="O172" s="9">
        <f t="shared" si="4"/>
        <v>0.07744969515</v>
      </c>
    </row>
    <row r="173" hidden="1">
      <c r="A173" s="68">
        <v>189.0</v>
      </c>
      <c r="B173" s="11" t="s">
        <v>202</v>
      </c>
      <c r="C173" s="11" t="s">
        <v>11</v>
      </c>
      <c r="D173" s="73">
        <v>42735.0</v>
      </c>
      <c r="E173" s="74">
        <v>9.4571E10</v>
      </c>
      <c r="F173" s="74">
        <v>8.079E10</v>
      </c>
      <c r="G173" s="74">
        <v>3.313E9</v>
      </c>
      <c r="H173" s="74">
        <v>4.627E9</v>
      </c>
      <c r="I173" s="70">
        <v>0.0</v>
      </c>
      <c r="J173" s="11" t="s">
        <v>69</v>
      </c>
      <c r="K173" s="71" t="s">
        <v>184</v>
      </c>
      <c r="L173" s="51">
        <f t="shared" si="1"/>
        <v>13781000000</v>
      </c>
      <c r="M173" s="75">
        <f t="shared" si="2"/>
        <v>5841000000</v>
      </c>
      <c r="N173" s="9">
        <f t="shared" si="3"/>
        <v>0.1457212042</v>
      </c>
      <c r="O173" s="9">
        <f t="shared" si="4"/>
        <v>0.06176311977</v>
      </c>
    </row>
    <row r="174" hidden="1">
      <c r="A174" s="68">
        <v>187.0</v>
      </c>
      <c r="B174" s="11" t="s">
        <v>202</v>
      </c>
      <c r="C174" s="11" t="s">
        <v>9</v>
      </c>
      <c r="D174" s="73">
        <v>42004.0</v>
      </c>
      <c r="E174" s="74">
        <v>9.0762E10</v>
      </c>
      <c r="F174" s="74">
        <v>7.6752E10</v>
      </c>
      <c r="G174" s="74">
        <v>3.48E9</v>
      </c>
      <c r="H174" s="74">
        <v>3.047E9</v>
      </c>
      <c r="I174" s="70">
        <v>0.0</v>
      </c>
      <c r="J174" s="11" t="s">
        <v>69</v>
      </c>
      <c r="K174" s="71" t="s">
        <v>184</v>
      </c>
      <c r="L174" s="51">
        <f t="shared" si="1"/>
        <v>14010000000</v>
      </c>
      <c r="M174" s="75">
        <f t="shared" si="2"/>
        <v>7483000000</v>
      </c>
      <c r="N174" s="9">
        <f t="shared" si="3"/>
        <v>0.1543597541</v>
      </c>
      <c r="O174" s="9">
        <f t="shared" si="4"/>
        <v>0.08244639827</v>
      </c>
    </row>
    <row r="175" hidden="1">
      <c r="A175" s="68">
        <v>186.0</v>
      </c>
      <c r="B175" s="11" t="s">
        <v>202</v>
      </c>
      <c r="C175" s="11" t="s">
        <v>7</v>
      </c>
      <c r="D175" s="73">
        <v>41639.0</v>
      </c>
      <c r="E175" s="74">
        <v>8.6623E10</v>
      </c>
      <c r="F175" s="74">
        <v>7.3268E10</v>
      </c>
      <c r="G175" s="74">
        <v>3.742E9</v>
      </c>
      <c r="H175" s="74">
        <v>3.071E9</v>
      </c>
      <c r="I175" s="70">
        <v>0.0</v>
      </c>
      <c r="J175" s="11" t="s">
        <v>69</v>
      </c>
      <c r="K175" s="71" t="s">
        <v>184</v>
      </c>
      <c r="L175" s="51">
        <f t="shared" si="1"/>
        <v>13355000000</v>
      </c>
      <c r="M175" s="75">
        <f t="shared" si="2"/>
        <v>6542000000</v>
      </c>
      <c r="N175" s="9">
        <f t="shared" si="3"/>
        <v>0.1541738337</v>
      </c>
      <c r="O175" s="9">
        <f t="shared" si="4"/>
        <v>0.07552266719</v>
      </c>
    </row>
    <row r="176" hidden="1">
      <c r="A176" s="68">
        <v>191.0</v>
      </c>
      <c r="B176" s="11" t="s">
        <v>204</v>
      </c>
      <c r="C176" s="11" t="s">
        <v>9</v>
      </c>
      <c r="D176" s="73">
        <v>41639.0</v>
      </c>
      <c r="E176" s="74">
        <v>1.01697E11</v>
      </c>
      <c r="F176" s="74">
        <v>3.034E9</v>
      </c>
      <c r="G176" s="74">
        <v>6.8128E10</v>
      </c>
      <c r="H176" s="70">
        <v>0.0</v>
      </c>
      <c r="I176" s="74">
        <v>4.642E9</v>
      </c>
      <c r="J176" s="11" t="s">
        <v>106</v>
      </c>
      <c r="K176" s="66" t="s">
        <v>205</v>
      </c>
      <c r="L176" s="51">
        <f t="shared" si="1"/>
        <v>98663000000</v>
      </c>
      <c r="M176" s="75">
        <f t="shared" si="2"/>
        <v>25893000000</v>
      </c>
      <c r="N176" s="9">
        <f t="shared" si="3"/>
        <v>0.9701662783</v>
      </c>
      <c r="O176" s="9">
        <f t="shared" si="4"/>
        <v>0.2546092805</v>
      </c>
    </row>
    <row r="177" hidden="1">
      <c r="A177" s="68">
        <v>190.0</v>
      </c>
      <c r="B177" s="11" t="s">
        <v>204</v>
      </c>
      <c r="C177" s="11" t="s">
        <v>7</v>
      </c>
      <c r="D177" s="73">
        <v>41274.0</v>
      </c>
      <c r="E177" s="74">
        <v>1.00078E11</v>
      </c>
      <c r="F177" s="74">
        <v>3.753E9</v>
      </c>
      <c r="G177" s="74">
        <v>7.0829E10</v>
      </c>
      <c r="H177" s="70">
        <v>0.0</v>
      </c>
      <c r="I177" s="74">
        <v>9.433E9</v>
      </c>
      <c r="J177" s="11" t="s">
        <v>106</v>
      </c>
      <c r="K177" s="11" t="s">
        <v>205</v>
      </c>
      <c r="L177" s="51">
        <f t="shared" si="1"/>
        <v>96325000000</v>
      </c>
      <c r="M177" s="75">
        <f t="shared" si="2"/>
        <v>16063000000</v>
      </c>
      <c r="N177" s="9">
        <f t="shared" si="3"/>
        <v>0.9624992506</v>
      </c>
      <c r="O177" s="9">
        <f t="shared" si="4"/>
        <v>0.1605048063</v>
      </c>
    </row>
    <row r="178" hidden="1">
      <c r="A178" s="68">
        <v>192.0</v>
      </c>
      <c r="B178" s="11" t="s">
        <v>204</v>
      </c>
      <c r="C178" s="11" t="s">
        <v>10</v>
      </c>
      <c r="D178" s="73">
        <v>42004.0</v>
      </c>
      <c r="E178" s="74">
        <v>9.5181E10</v>
      </c>
      <c r="F178" s="74">
        <v>2.656E9</v>
      </c>
      <c r="G178" s="74">
        <v>7.4181E10</v>
      </c>
      <c r="H178" s="70">
        <v>0.0</v>
      </c>
      <c r="I178" s="74">
        <v>3.211E9</v>
      </c>
      <c r="J178" s="11" t="s">
        <v>106</v>
      </c>
      <c r="K178" s="11" t="s">
        <v>205</v>
      </c>
      <c r="L178" s="51">
        <f t="shared" si="1"/>
        <v>92525000000</v>
      </c>
      <c r="M178" s="75">
        <f t="shared" si="2"/>
        <v>15133000000</v>
      </c>
      <c r="N178" s="9">
        <f t="shared" si="3"/>
        <v>0.9720952711</v>
      </c>
      <c r="O178" s="9">
        <f t="shared" si="4"/>
        <v>0.1589918156</v>
      </c>
    </row>
    <row r="179" hidden="1">
      <c r="A179" s="68">
        <v>193.0</v>
      </c>
      <c r="B179" s="11" t="s">
        <v>204</v>
      </c>
      <c r="C179" s="11" t="s">
        <v>11</v>
      </c>
      <c r="D179" s="73">
        <v>42369.0</v>
      </c>
      <c r="E179" s="74">
        <v>9.3056E10</v>
      </c>
      <c r="F179" s="74">
        <v>2.204E9</v>
      </c>
      <c r="G179" s="74">
        <v>5.6358E10</v>
      </c>
      <c r="H179" s="70">
        <v>0.0</v>
      </c>
      <c r="I179" s="74">
        <v>3.995E9</v>
      </c>
      <c r="J179" s="11" t="s">
        <v>106</v>
      </c>
      <c r="K179" s="11" t="s">
        <v>205</v>
      </c>
      <c r="L179" s="51">
        <f t="shared" si="1"/>
        <v>90852000000</v>
      </c>
      <c r="M179" s="75">
        <f t="shared" si="2"/>
        <v>30499000000</v>
      </c>
      <c r="N179" s="9">
        <f t="shared" si="3"/>
        <v>0.976315337</v>
      </c>
      <c r="O179" s="9">
        <f t="shared" si="4"/>
        <v>0.3277488824</v>
      </c>
    </row>
    <row r="180" hidden="1">
      <c r="A180" s="68">
        <v>194.0</v>
      </c>
      <c r="B180" s="11" t="s">
        <v>207</v>
      </c>
      <c r="C180" s="11" t="s">
        <v>7</v>
      </c>
      <c r="D180" s="73">
        <v>41274.0</v>
      </c>
      <c r="E180" s="74">
        <v>1.3936E10</v>
      </c>
      <c r="F180" s="74">
        <v>6.802E9</v>
      </c>
      <c r="G180" s="74">
        <v>3.283E9</v>
      </c>
      <c r="H180" s="74">
        <v>1.081E9</v>
      </c>
      <c r="I180" s="70">
        <v>0.0</v>
      </c>
      <c r="J180" s="11" t="s">
        <v>77</v>
      </c>
      <c r="K180" s="76" t="s">
        <v>83</v>
      </c>
      <c r="L180" s="51">
        <f t="shared" si="1"/>
        <v>7134000000</v>
      </c>
      <c r="M180" s="75">
        <f t="shared" si="2"/>
        <v>2770000000</v>
      </c>
      <c r="N180" s="9">
        <f t="shared" si="3"/>
        <v>0.5119115959</v>
      </c>
      <c r="O180" s="9">
        <f t="shared" si="4"/>
        <v>0.1987657865</v>
      </c>
    </row>
    <row r="181" hidden="1">
      <c r="A181" s="68">
        <v>196.0</v>
      </c>
      <c r="B181" s="11" t="s">
        <v>207</v>
      </c>
      <c r="C181" s="11" t="s">
        <v>10</v>
      </c>
      <c r="D181" s="73">
        <v>42004.0</v>
      </c>
      <c r="E181" s="74">
        <v>1.0719E10</v>
      </c>
      <c r="F181" s="74">
        <v>6.138E9</v>
      </c>
      <c r="G181" s="74">
        <v>3.315E9</v>
      </c>
      <c r="H181" s="74">
        <v>6.1E8</v>
      </c>
      <c r="I181" s="70">
        <v>0.0</v>
      </c>
      <c r="J181" s="11" t="s">
        <v>77</v>
      </c>
      <c r="K181" s="71" t="s">
        <v>83</v>
      </c>
      <c r="L181" s="51">
        <f t="shared" si="1"/>
        <v>4581000000</v>
      </c>
      <c r="M181" s="75">
        <f t="shared" si="2"/>
        <v>656000000</v>
      </c>
      <c r="N181" s="9">
        <f t="shared" si="3"/>
        <v>0.4273719563</v>
      </c>
      <c r="O181" s="9">
        <f t="shared" si="4"/>
        <v>0.06119973878</v>
      </c>
    </row>
    <row r="182" hidden="1">
      <c r="A182" s="68">
        <v>197.0</v>
      </c>
      <c r="B182" s="11" t="s">
        <v>207</v>
      </c>
      <c r="C182" s="11" t="s">
        <v>11</v>
      </c>
      <c r="D182" s="73">
        <v>42369.0</v>
      </c>
      <c r="E182" s="74">
        <v>9.968E9</v>
      </c>
      <c r="F182" s="74">
        <v>5.822E9</v>
      </c>
      <c r="G182" s="74">
        <v>3.094E9</v>
      </c>
      <c r="H182" s="74">
        <v>6.03E8</v>
      </c>
      <c r="I182" s="70">
        <v>0.0</v>
      </c>
      <c r="J182" s="11" t="s">
        <v>77</v>
      </c>
      <c r="K182" s="71" t="s">
        <v>83</v>
      </c>
      <c r="L182" s="51">
        <f t="shared" si="1"/>
        <v>4146000000</v>
      </c>
      <c r="M182" s="75">
        <f t="shared" si="2"/>
        <v>449000000</v>
      </c>
      <c r="N182" s="9">
        <f t="shared" si="3"/>
        <v>0.4159309791</v>
      </c>
      <c r="O182" s="9">
        <f t="shared" si="4"/>
        <v>0.04504414125</v>
      </c>
    </row>
    <row r="183" hidden="1">
      <c r="A183" s="68">
        <v>195.0</v>
      </c>
      <c r="B183" s="11" t="s">
        <v>207</v>
      </c>
      <c r="C183" s="11" t="s">
        <v>9</v>
      </c>
      <c r="D183" s="73">
        <v>41639.0</v>
      </c>
      <c r="E183" s="74">
        <v>9.413E9</v>
      </c>
      <c r="F183" s="74">
        <v>5.251E9</v>
      </c>
      <c r="G183" s="74">
        <v>3.084E9</v>
      </c>
      <c r="H183" s="74">
        <v>5.82E8</v>
      </c>
      <c r="I183" s="70">
        <v>0.0</v>
      </c>
      <c r="J183" s="11" t="s">
        <v>77</v>
      </c>
      <c r="K183" s="71" t="s">
        <v>83</v>
      </c>
      <c r="L183" s="51">
        <f t="shared" si="1"/>
        <v>4162000000</v>
      </c>
      <c r="M183" s="75">
        <f t="shared" si="2"/>
        <v>496000000</v>
      </c>
      <c r="N183" s="9">
        <f t="shared" si="3"/>
        <v>0.4421544672</v>
      </c>
      <c r="O183" s="9">
        <f t="shared" si="4"/>
        <v>0.05269308403</v>
      </c>
    </row>
    <row r="184" hidden="1">
      <c r="A184" s="68">
        <v>201.0</v>
      </c>
      <c r="B184" s="11" t="s">
        <v>208</v>
      </c>
      <c r="C184" s="11" t="s">
        <v>11</v>
      </c>
      <c r="D184" s="73">
        <v>42427.0</v>
      </c>
      <c r="E184" s="74">
        <v>1.2103887E10</v>
      </c>
      <c r="F184" s="74">
        <v>7.483577E9</v>
      </c>
      <c r="G184" s="74">
        <v>3.205407E9</v>
      </c>
      <c r="H184" s="70">
        <v>0.0</v>
      </c>
      <c r="I184" s="70">
        <v>0.0</v>
      </c>
      <c r="J184" s="11" t="s">
        <v>73</v>
      </c>
      <c r="K184" s="66" t="s">
        <v>163</v>
      </c>
      <c r="L184" s="51">
        <f t="shared" si="1"/>
        <v>4620310000</v>
      </c>
      <c r="M184" s="75">
        <f t="shared" si="2"/>
        <v>1414903000</v>
      </c>
      <c r="N184" s="9">
        <f t="shared" si="3"/>
        <v>0.3817211777</v>
      </c>
      <c r="O184" s="9">
        <f t="shared" si="4"/>
        <v>0.1168965804</v>
      </c>
    </row>
    <row r="185" hidden="1">
      <c r="A185" s="68">
        <v>200.0</v>
      </c>
      <c r="B185" s="11" t="s">
        <v>208</v>
      </c>
      <c r="C185" s="11" t="s">
        <v>10</v>
      </c>
      <c r="D185" s="73">
        <v>42063.0</v>
      </c>
      <c r="E185" s="74">
        <v>1.1881176E10</v>
      </c>
      <c r="F185" s="74">
        <v>7.261397E9</v>
      </c>
      <c r="G185" s="74">
        <v>3.065486E9</v>
      </c>
      <c r="H185" s="70">
        <v>0.0</v>
      </c>
      <c r="I185" s="70">
        <v>0.0</v>
      </c>
      <c r="J185" s="11" t="s">
        <v>73</v>
      </c>
      <c r="K185" s="11" t="s">
        <v>163</v>
      </c>
      <c r="L185" s="51">
        <f t="shared" si="1"/>
        <v>4619779000</v>
      </c>
      <c r="M185" s="75">
        <f t="shared" si="2"/>
        <v>1554293000</v>
      </c>
      <c r="N185" s="9">
        <f t="shared" si="3"/>
        <v>0.3888317958</v>
      </c>
      <c r="O185" s="9">
        <f t="shared" si="4"/>
        <v>0.1308197943</v>
      </c>
    </row>
    <row r="186" hidden="1">
      <c r="A186" s="68">
        <v>199.0</v>
      </c>
      <c r="B186" s="11" t="s">
        <v>208</v>
      </c>
      <c r="C186" s="11" t="s">
        <v>9</v>
      </c>
      <c r="D186" s="73">
        <v>41699.0</v>
      </c>
      <c r="E186" s="74">
        <v>1.1503963E10</v>
      </c>
      <c r="F186" s="74">
        <v>6.938381E9</v>
      </c>
      <c r="G186" s="74">
        <v>2.950995E9</v>
      </c>
      <c r="H186" s="70">
        <v>0.0</v>
      </c>
      <c r="I186" s="70">
        <v>0.0</v>
      </c>
      <c r="J186" s="11" t="s">
        <v>73</v>
      </c>
      <c r="K186" s="11" t="s">
        <v>163</v>
      </c>
      <c r="L186" s="51">
        <f t="shared" si="1"/>
        <v>4565582000</v>
      </c>
      <c r="M186" s="75">
        <f t="shared" si="2"/>
        <v>1614587000</v>
      </c>
      <c r="N186" s="9">
        <f t="shared" si="3"/>
        <v>0.3968703655</v>
      </c>
      <c r="O186" s="9">
        <f t="shared" si="4"/>
        <v>0.1403505036</v>
      </c>
    </row>
    <row r="187" hidden="1">
      <c r="A187" s="68">
        <v>198.0</v>
      </c>
      <c r="B187" s="11" t="s">
        <v>208</v>
      </c>
      <c r="C187" s="11" t="s">
        <v>7</v>
      </c>
      <c r="D187" s="73">
        <v>41335.0</v>
      </c>
      <c r="E187" s="74">
        <v>1.0914585E10</v>
      </c>
      <c r="F187" s="74">
        <v>6.52583E9</v>
      </c>
      <c r="G187" s="74">
        <v>2.750537E9</v>
      </c>
      <c r="H187" s="70">
        <v>0.0</v>
      </c>
      <c r="I187" s="70">
        <v>0.0</v>
      </c>
      <c r="J187" s="11" t="s">
        <v>73</v>
      </c>
      <c r="K187" s="11" t="s">
        <v>163</v>
      </c>
      <c r="L187" s="51">
        <f t="shared" si="1"/>
        <v>4388755000</v>
      </c>
      <c r="M187" s="75">
        <f t="shared" si="2"/>
        <v>1638218000</v>
      </c>
      <c r="N187" s="9">
        <f t="shared" si="3"/>
        <v>0.402100034</v>
      </c>
      <c r="O187" s="9">
        <f t="shared" si="4"/>
        <v>0.150094392</v>
      </c>
    </row>
    <row r="188" hidden="1">
      <c r="A188" s="68">
        <v>202.0</v>
      </c>
      <c r="B188" s="11" t="s">
        <v>209</v>
      </c>
      <c r="C188" s="11" t="s">
        <v>7</v>
      </c>
      <c r="D188" s="73">
        <v>41274.0</v>
      </c>
      <c r="E188" s="74">
        <v>1.0737E10</v>
      </c>
      <c r="F188" s="74">
        <v>4.29E8</v>
      </c>
      <c r="G188" s="74">
        <v>5.65E9</v>
      </c>
      <c r="H188" s="70">
        <v>0.0</v>
      </c>
      <c r="I188" s="74">
        <v>1.167E9</v>
      </c>
      <c r="J188" s="11" t="s">
        <v>106</v>
      </c>
      <c r="K188" s="11" t="s">
        <v>205</v>
      </c>
      <c r="L188" s="51">
        <f t="shared" si="1"/>
        <v>10308000000</v>
      </c>
      <c r="M188" s="75">
        <f t="shared" si="2"/>
        <v>3491000000</v>
      </c>
      <c r="N188" s="9">
        <f t="shared" si="3"/>
        <v>0.9600447052</v>
      </c>
      <c r="O188" s="9">
        <f t="shared" si="4"/>
        <v>0.3251373754</v>
      </c>
    </row>
    <row r="189" hidden="1">
      <c r="A189" s="68">
        <v>203.0</v>
      </c>
      <c r="B189" s="11" t="s">
        <v>209</v>
      </c>
      <c r="C189" s="11" t="s">
        <v>9</v>
      </c>
      <c r="D189" s="73">
        <v>41639.0</v>
      </c>
      <c r="E189" s="74">
        <v>1.0543E10</v>
      </c>
      <c r="F189" s="74">
        <v>3.01E8</v>
      </c>
      <c r="G189" s="74">
        <v>5.625E9</v>
      </c>
      <c r="H189" s="70">
        <v>0.0</v>
      </c>
      <c r="I189" s="74">
        <v>6.98E8</v>
      </c>
      <c r="J189" s="11" t="s">
        <v>106</v>
      </c>
      <c r="K189" s="11" t="s">
        <v>205</v>
      </c>
      <c r="L189" s="51">
        <f t="shared" si="1"/>
        <v>10242000000</v>
      </c>
      <c r="M189" s="75">
        <f t="shared" si="2"/>
        <v>3919000000</v>
      </c>
      <c r="N189" s="9">
        <f t="shared" si="3"/>
        <v>0.9714502514</v>
      </c>
      <c r="O189" s="9">
        <f t="shared" si="4"/>
        <v>0.3717158304</v>
      </c>
    </row>
    <row r="190" hidden="1">
      <c r="A190" s="68">
        <v>205.0</v>
      </c>
      <c r="B190" s="11" t="s">
        <v>209</v>
      </c>
      <c r="C190" s="11" t="s">
        <v>11</v>
      </c>
      <c r="D190" s="73">
        <v>42369.0</v>
      </c>
      <c r="E190" s="74">
        <v>1.0346E10</v>
      </c>
      <c r="F190" s="74">
        <v>2.33E8</v>
      </c>
      <c r="G190" s="74">
        <v>5.996E9</v>
      </c>
      <c r="H190" s="70">
        <v>0.0</v>
      </c>
      <c r="I190" s="74">
        <v>5.33E8</v>
      </c>
      <c r="J190" s="11" t="s">
        <v>106</v>
      </c>
      <c r="K190" s="11" t="s">
        <v>205</v>
      </c>
      <c r="L190" s="51">
        <f t="shared" si="1"/>
        <v>10113000000</v>
      </c>
      <c r="M190" s="75">
        <f t="shared" si="2"/>
        <v>3584000000</v>
      </c>
      <c r="N190" s="9">
        <f t="shared" si="3"/>
        <v>0.977479219</v>
      </c>
      <c r="O190" s="9">
        <f t="shared" si="4"/>
        <v>0.3464140731</v>
      </c>
    </row>
    <row r="191" hidden="1">
      <c r="A191" s="68">
        <v>204.0</v>
      </c>
      <c r="B191" s="11" t="s">
        <v>209</v>
      </c>
      <c r="C191" s="11" t="s">
        <v>10</v>
      </c>
      <c r="D191" s="73">
        <v>42004.0</v>
      </c>
      <c r="E191" s="74">
        <v>9.998E9</v>
      </c>
      <c r="F191" s="74">
        <v>2.39E8</v>
      </c>
      <c r="G191" s="74">
        <v>5.715E9</v>
      </c>
      <c r="H191" s="70">
        <v>0.0</v>
      </c>
      <c r="I191" s="74">
        <v>3.42E8</v>
      </c>
      <c r="J191" s="11" t="s">
        <v>106</v>
      </c>
      <c r="K191" s="11" t="s">
        <v>205</v>
      </c>
      <c r="L191" s="51">
        <f t="shared" si="1"/>
        <v>9759000000</v>
      </c>
      <c r="M191" s="75">
        <f t="shared" si="2"/>
        <v>3702000000</v>
      </c>
      <c r="N191" s="9">
        <f t="shared" si="3"/>
        <v>0.976095219</v>
      </c>
      <c r="O191" s="9">
        <f t="shared" si="4"/>
        <v>0.3702740548</v>
      </c>
    </row>
    <row r="192" hidden="1">
      <c r="A192" s="68">
        <v>206.0</v>
      </c>
      <c r="B192" s="11" t="s">
        <v>210</v>
      </c>
      <c r="C192" s="11" t="s">
        <v>7</v>
      </c>
      <c r="D192" s="73">
        <v>40971.0</v>
      </c>
      <c r="E192" s="74">
        <v>4.5457E10</v>
      </c>
      <c r="F192" s="74">
        <v>3.4473E10</v>
      </c>
      <c r="G192" s="74">
        <v>8.755E9</v>
      </c>
      <c r="H192" s="70">
        <v>0.0</v>
      </c>
      <c r="I192" s="70">
        <v>0.0</v>
      </c>
      <c r="J192" s="11" t="s">
        <v>73</v>
      </c>
      <c r="K192" s="76" t="s">
        <v>211</v>
      </c>
      <c r="L192" s="51">
        <f t="shared" si="1"/>
        <v>10984000000</v>
      </c>
      <c r="M192" s="75">
        <f t="shared" si="2"/>
        <v>2229000000</v>
      </c>
      <c r="N192" s="9">
        <f t="shared" si="3"/>
        <v>0.2416349517</v>
      </c>
      <c r="O192" s="9">
        <f t="shared" si="4"/>
        <v>0.04903535209</v>
      </c>
    </row>
    <row r="193" hidden="1">
      <c r="A193" s="68">
        <v>207.0</v>
      </c>
      <c r="B193" s="11" t="s">
        <v>210</v>
      </c>
      <c r="C193" s="11" t="s">
        <v>9</v>
      </c>
      <c r="D193" s="73">
        <v>41671.0</v>
      </c>
      <c r="E193" s="74">
        <v>4.0611E10</v>
      </c>
      <c r="F193" s="74">
        <v>3.1212E10</v>
      </c>
      <c r="G193" s="74">
        <v>8.106E9</v>
      </c>
      <c r="H193" s="70">
        <v>0.0</v>
      </c>
      <c r="I193" s="70">
        <v>0.0</v>
      </c>
      <c r="J193" s="11" t="s">
        <v>73</v>
      </c>
      <c r="K193" s="71" t="s">
        <v>211</v>
      </c>
      <c r="L193" s="51">
        <f t="shared" si="1"/>
        <v>9399000000</v>
      </c>
      <c r="M193" s="75">
        <f t="shared" si="2"/>
        <v>1293000000</v>
      </c>
      <c r="N193" s="9">
        <f t="shared" si="3"/>
        <v>0.2314397577</v>
      </c>
      <c r="O193" s="9">
        <f t="shared" si="4"/>
        <v>0.0318386644</v>
      </c>
    </row>
    <row r="194" hidden="1">
      <c r="A194" s="68">
        <v>208.0</v>
      </c>
      <c r="B194" s="11" t="s">
        <v>210</v>
      </c>
      <c r="C194" s="11" t="s">
        <v>10</v>
      </c>
      <c r="D194" s="73">
        <v>42035.0</v>
      </c>
      <c r="E194" s="74">
        <v>4.0339E10</v>
      </c>
      <c r="F194" s="74">
        <v>3.1292E10</v>
      </c>
      <c r="G194" s="74">
        <v>7.592E9</v>
      </c>
      <c r="H194" s="70">
        <v>0.0</v>
      </c>
      <c r="I194" s="70">
        <v>0.0</v>
      </c>
      <c r="J194" s="11" t="s">
        <v>73</v>
      </c>
      <c r="K194" s="71" t="s">
        <v>211</v>
      </c>
      <c r="L194" s="51">
        <f t="shared" si="1"/>
        <v>9047000000</v>
      </c>
      <c r="M194" s="75">
        <f t="shared" si="2"/>
        <v>1455000000</v>
      </c>
      <c r="N194" s="9">
        <f t="shared" si="3"/>
        <v>0.2242742755</v>
      </c>
      <c r="O194" s="9">
        <f t="shared" si="4"/>
        <v>0.03606931258</v>
      </c>
    </row>
    <row r="195" hidden="1">
      <c r="A195" s="68">
        <v>209.0</v>
      </c>
      <c r="B195" s="11" t="s">
        <v>210</v>
      </c>
      <c r="C195" s="11" t="s">
        <v>11</v>
      </c>
      <c r="D195" s="73">
        <v>42399.0</v>
      </c>
      <c r="E195" s="74">
        <v>3.9528E10</v>
      </c>
      <c r="F195" s="74">
        <v>3.0337E10</v>
      </c>
      <c r="G195" s="74">
        <v>7.618E9</v>
      </c>
      <c r="H195" s="70">
        <v>0.0</v>
      </c>
      <c r="I195" s="70">
        <v>0.0</v>
      </c>
      <c r="J195" s="11" t="s">
        <v>73</v>
      </c>
      <c r="K195" s="71" t="s">
        <v>211</v>
      </c>
      <c r="L195" s="51">
        <f t="shared" si="1"/>
        <v>9191000000</v>
      </c>
      <c r="M195" s="75">
        <f t="shared" si="2"/>
        <v>1573000000</v>
      </c>
      <c r="N195" s="9">
        <f t="shared" si="3"/>
        <v>0.2325187209</v>
      </c>
      <c r="O195" s="9">
        <f t="shared" si="4"/>
        <v>0.039794576</v>
      </c>
    </row>
    <row r="196" hidden="1">
      <c r="A196" s="68">
        <v>213.0</v>
      </c>
      <c r="B196" s="11" t="s">
        <v>214</v>
      </c>
      <c r="C196" s="11" t="s">
        <v>11</v>
      </c>
      <c r="D196" s="73">
        <v>42735.0</v>
      </c>
      <c r="E196" s="74">
        <v>3.714E9</v>
      </c>
      <c r="F196" s="74">
        <v>1.3717E9</v>
      </c>
      <c r="G196" s="74">
        <v>1.1019E9</v>
      </c>
      <c r="H196" s="74">
        <v>2.928E8</v>
      </c>
      <c r="I196" s="70">
        <v>0.0</v>
      </c>
      <c r="J196" s="11" t="s">
        <v>77</v>
      </c>
      <c r="K196" s="71" t="s">
        <v>83</v>
      </c>
      <c r="L196" s="51">
        <f t="shared" si="1"/>
        <v>2342300000</v>
      </c>
      <c r="M196" s="75">
        <f t="shared" si="2"/>
        <v>947600000</v>
      </c>
      <c r="N196" s="9">
        <f t="shared" si="3"/>
        <v>0.6306677437</v>
      </c>
      <c r="O196" s="9">
        <f t="shared" si="4"/>
        <v>0.2551427033</v>
      </c>
    </row>
    <row r="197" hidden="1">
      <c r="A197" s="68">
        <v>212.0</v>
      </c>
      <c r="B197" s="11" t="s">
        <v>214</v>
      </c>
      <c r="C197" s="11" t="s">
        <v>10</v>
      </c>
      <c r="D197" s="73">
        <v>42369.0</v>
      </c>
      <c r="E197" s="74">
        <v>3.416E9</v>
      </c>
      <c r="F197" s="74">
        <v>1.3012E9</v>
      </c>
      <c r="G197" s="74">
        <v>1.0121E9</v>
      </c>
      <c r="H197" s="74">
        <v>2.592E8</v>
      </c>
      <c r="I197" s="70">
        <v>0.0</v>
      </c>
      <c r="J197" s="11" t="s">
        <v>77</v>
      </c>
      <c r="K197" s="71" t="s">
        <v>83</v>
      </c>
      <c r="L197" s="51">
        <f t="shared" si="1"/>
        <v>2114800000</v>
      </c>
      <c r="M197" s="75">
        <f t="shared" si="2"/>
        <v>843500000</v>
      </c>
      <c r="N197" s="9">
        <f t="shared" si="3"/>
        <v>0.6190866511</v>
      </c>
      <c r="O197" s="9">
        <f t="shared" si="4"/>
        <v>0.2469262295</v>
      </c>
    </row>
    <row r="198" hidden="1">
      <c r="A198" s="68">
        <v>211.0</v>
      </c>
      <c r="B198" s="11" t="s">
        <v>214</v>
      </c>
      <c r="C198" s="11" t="s">
        <v>9</v>
      </c>
      <c r="D198" s="73">
        <v>42004.0</v>
      </c>
      <c r="E198" s="74">
        <v>3.3236E9</v>
      </c>
      <c r="F198" s="74">
        <v>1.2586E9</v>
      </c>
      <c r="G198" s="74">
        <v>9.815E8</v>
      </c>
      <c r="H198" s="74">
        <v>3.02E8</v>
      </c>
      <c r="I198" s="70">
        <v>0.0</v>
      </c>
      <c r="J198" s="11" t="s">
        <v>77</v>
      </c>
      <c r="K198" s="71" t="s">
        <v>83</v>
      </c>
      <c r="L198" s="51">
        <f t="shared" si="1"/>
        <v>2065000000</v>
      </c>
      <c r="M198" s="75">
        <f t="shared" si="2"/>
        <v>781500000</v>
      </c>
      <c r="N198" s="9">
        <f t="shared" si="3"/>
        <v>0.6213142376</v>
      </c>
      <c r="O198" s="9">
        <f t="shared" si="4"/>
        <v>0.2351365989</v>
      </c>
    </row>
    <row r="199" hidden="1">
      <c r="A199" s="68">
        <v>210.0</v>
      </c>
      <c r="B199" s="11" t="s">
        <v>214</v>
      </c>
      <c r="C199" s="11" t="s">
        <v>7</v>
      </c>
      <c r="D199" s="73">
        <v>41639.0</v>
      </c>
      <c r="E199" s="74">
        <v>3.0495E9</v>
      </c>
      <c r="F199" s="74">
        <v>1.1944E9</v>
      </c>
      <c r="G199" s="74">
        <v>9.203E8</v>
      </c>
      <c r="H199" s="74">
        <v>2.957E8</v>
      </c>
      <c r="I199" s="70">
        <v>0.0</v>
      </c>
      <c r="J199" s="11" t="s">
        <v>77</v>
      </c>
      <c r="K199" s="71" t="s">
        <v>83</v>
      </c>
      <c r="L199" s="51">
        <f t="shared" si="1"/>
        <v>1855100000</v>
      </c>
      <c r="M199" s="75">
        <f t="shared" si="2"/>
        <v>639100000</v>
      </c>
      <c r="N199" s="9">
        <f t="shared" si="3"/>
        <v>0.6083292343</v>
      </c>
      <c r="O199" s="9">
        <f t="shared" si="4"/>
        <v>0.2095753402</v>
      </c>
    </row>
    <row r="200" hidden="1">
      <c r="A200" s="68">
        <v>217.0</v>
      </c>
      <c r="B200" s="11" t="s">
        <v>215</v>
      </c>
      <c r="C200" s="11" t="s">
        <v>11</v>
      </c>
      <c r="D200" s="73">
        <v>42643.0</v>
      </c>
      <c r="E200" s="74">
        <v>1.2483E10</v>
      </c>
      <c r="F200" s="74">
        <v>6.492E9</v>
      </c>
      <c r="G200" s="74">
        <v>3.005E9</v>
      </c>
      <c r="H200" s="74">
        <v>8.28E8</v>
      </c>
      <c r="I200" s="70">
        <v>0.0</v>
      </c>
      <c r="J200" s="11" t="s">
        <v>77</v>
      </c>
      <c r="K200" s="71" t="s">
        <v>83</v>
      </c>
      <c r="L200" s="51">
        <f t="shared" si="1"/>
        <v>5991000000</v>
      </c>
      <c r="M200" s="75">
        <f t="shared" si="2"/>
        <v>2158000000</v>
      </c>
      <c r="N200" s="9">
        <f t="shared" si="3"/>
        <v>0.4799327085</v>
      </c>
      <c r="O200" s="9">
        <f t="shared" si="4"/>
        <v>0.1728751101</v>
      </c>
    </row>
    <row r="201" hidden="1">
      <c r="A201" s="68">
        <v>216.0</v>
      </c>
      <c r="B201" s="11" t="s">
        <v>215</v>
      </c>
      <c r="C201" s="11" t="s">
        <v>10</v>
      </c>
      <c r="D201" s="73">
        <v>42277.0</v>
      </c>
      <c r="E201" s="74">
        <v>1.0282E10</v>
      </c>
      <c r="F201" s="74">
        <v>5.587E9</v>
      </c>
      <c r="G201" s="74">
        <v>2.563E9</v>
      </c>
      <c r="H201" s="74">
        <v>6.32E8</v>
      </c>
      <c r="I201" s="70">
        <v>0.0</v>
      </c>
      <c r="J201" s="11" t="s">
        <v>77</v>
      </c>
      <c r="K201" s="71" t="s">
        <v>83</v>
      </c>
      <c r="L201" s="51">
        <f t="shared" si="1"/>
        <v>4695000000</v>
      </c>
      <c r="M201" s="75">
        <f t="shared" si="2"/>
        <v>1500000000</v>
      </c>
      <c r="N201" s="9">
        <f t="shared" si="3"/>
        <v>0.4566232251</v>
      </c>
      <c r="O201" s="9">
        <f t="shared" si="4"/>
        <v>0.1458860144</v>
      </c>
    </row>
    <row r="202" hidden="1">
      <c r="A202" s="68">
        <v>215.0</v>
      </c>
      <c r="B202" s="11" t="s">
        <v>215</v>
      </c>
      <c r="C202" s="11" t="s">
        <v>9</v>
      </c>
      <c r="D202" s="73">
        <v>41912.0</v>
      </c>
      <c r="E202" s="74">
        <v>8.446E9</v>
      </c>
      <c r="F202" s="74">
        <v>4.145E9</v>
      </c>
      <c r="G202" s="74">
        <v>2.145E9</v>
      </c>
      <c r="H202" s="74">
        <v>5.5E8</v>
      </c>
      <c r="I202" s="70">
        <v>0.0</v>
      </c>
      <c r="J202" s="11" t="s">
        <v>77</v>
      </c>
      <c r="K202" s="71" t="s">
        <v>83</v>
      </c>
      <c r="L202" s="51">
        <f t="shared" si="1"/>
        <v>4301000000</v>
      </c>
      <c r="M202" s="75">
        <f t="shared" si="2"/>
        <v>1606000000</v>
      </c>
      <c r="N202" s="9">
        <f t="shared" si="3"/>
        <v>0.5092351409</v>
      </c>
      <c r="O202" s="9">
        <f t="shared" si="4"/>
        <v>0.190149183</v>
      </c>
    </row>
    <row r="203" hidden="1">
      <c r="A203" s="68">
        <v>214.0</v>
      </c>
      <c r="B203" s="11" t="s">
        <v>215</v>
      </c>
      <c r="C203" s="11" t="s">
        <v>7</v>
      </c>
      <c r="D203" s="73">
        <v>41547.0</v>
      </c>
      <c r="E203" s="74">
        <v>8.054E9</v>
      </c>
      <c r="F203" s="74">
        <v>3.883E9</v>
      </c>
      <c r="G203" s="74">
        <v>2.422E9</v>
      </c>
      <c r="H203" s="74">
        <v>4.94E8</v>
      </c>
      <c r="I203" s="70">
        <v>0.0</v>
      </c>
      <c r="J203" s="11" t="s">
        <v>77</v>
      </c>
      <c r="K203" s="71" t="s">
        <v>83</v>
      </c>
      <c r="L203" s="51">
        <f t="shared" si="1"/>
        <v>4171000000</v>
      </c>
      <c r="M203" s="75">
        <f t="shared" si="2"/>
        <v>1255000000</v>
      </c>
      <c r="N203" s="9">
        <f t="shared" si="3"/>
        <v>0.5178793146</v>
      </c>
      <c r="O203" s="9">
        <f t="shared" si="4"/>
        <v>0.1558231934</v>
      </c>
    </row>
    <row r="204" hidden="1">
      <c r="A204" s="68">
        <v>219.0</v>
      </c>
      <c r="B204" s="11" t="s">
        <v>216</v>
      </c>
      <c r="C204" s="11" t="s">
        <v>9</v>
      </c>
      <c r="D204" s="73">
        <v>42004.0</v>
      </c>
      <c r="E204" s="74">
        <v>2.4551E10</v>
      </c>
      <c r="F204" s="74">
        <v>1.9746E10</v>
      </c>
      <c r="G204" s="74">
        <v>1.333E9</v>
      </c>
      <c r="H204" s="74">
        <v>6.13E8</v>
      </c>
      <c r="I204" s="70">
        <v>0.0</v>
      </c>
      <c r="J204" s="11" t="s">
        <v>172</v>
      </c>
      <c r="K204" s="71" t="s">
        <v>217</v>
      </c>
      <c r="L204" s="51">
        <f t="shared" si="1"/>
        <v>4805000000</v>
      </c>
      <c r="M204" s="75">
        <f t="shared" si="2"/>
        <v>2859000000</v>
      </c>
      <c r="N204" s="9">
        <f t="shared" si="3"/>
        <v>0.1957150422</v>
      </c>
      <c r="O204" s="9">
        <f t="shared" si="4"/>
        <v>0.1164514684</v>
      </c>
    </row>
    <row r="205" hidden="1">
      <c r="A205" s="68">
        <v>218.0</v>
      </c>
      <c r="B205" s="11" t="s">
        <v>216</v>
      </c>
      <c r="C205" s="11" t="s">
        <v>7</v>
      </c>
      <c r="D205" s="73">
        <v>41639.0</v>
      </c>
      <c r="E205" s="74">
        <v>2.2364E10</v>
      </c>
      <c r="F205" s="74">
        <v>1.8553E10</v>
      </c>
      <c r="G205" s="74">
        <v>1.306E9</v>
      </c>
      <c r="H205" s="74">
        <v>5.56E8</v>
      </c>
      <c r="I205" s="70">
        <v>0.0</v>
      </c>
      <c r="J205" s="11" t="s">
        <v>172</v>
      </c>
      <c r="K205" s="71" t="s">
        <v>217</v>
      </c>
      <c r="L205" s="51">
        <f t="shared" si="1"/>
        <v>3811000000</v>
      </c>
      <c r="M205" s="75">
        <f t="shared" si="2"/>
        <v>1949000000</v>
      </c>
      <c r="N205" s="9">
        <f t="shared" si="3"/>
        <v>0.1704077982</v>
      </c>
      <c r="O205" s="9">
        <f t="shared" si="4"/>
        <v>0.08714898945</v>
      </c>
    </row>
    <row r="206" hidden="1">
      <c r="A206" s="68">
        <v>220.0</v>
      </c>
      <c r="B206" s="11" t="s">
        <v>216</v>
      </c>
      <c r="C206" s="11" t="s">
        <v>10</v>
      </c>
      <c r="D206" s="73">
        <v>42369.0</v>
      </c>
      <c r="E206" s="74">
        <v>1.5742E10</v>
      </c>
      <c r="F206" s="74">
        <v>1.4415E10</v>
      </c>
      <c r="G206" s="74">
        <v>9.69E8</v>
      </c>
      <c r="H206" s="74">
        <v>4.66E8</v>
      </c>
      <c r="I206" s="70">
        <v>0.0</v>
      </c>
      <c r="J206" s="11" t="s">
        <v>172</v>
      </c>
      <c r="K206" s="71" t="s">
        <v>217</v>
      </c>
      <c r="L206" s="51">
        <f t="shared" si="1"/>
        <v>1327000000</v>
      </c>
      <c r="M206" s="75">
        <f t="shared" si="2"/>
        <v>-108000000</v>
      </c>
      <c r="N206" s="9">
        <f t="shared" si="3"/>
        <v>0.08429678567</v>
      </c>
      <c r="O206" s="9">
        <f t="shared" si="4"/>
        <v>-0.00686062762</v>
      </c>
    </row>
    <row r="207" hidden="1">
      <c r="A207" s="68">
        <v>221.0</v>
      </c>
      <c r="B207" s="11" t="s">
        <v>216</v>
      </c>
      <c r="C207" s="11" t="s">
        <v>11</v>
      </c>
      <c r="D207" s="73">
        <v>42735.0</v>
      </c>
      <c r="E207" s="74">
        <v>9.841E9</v>
      </c>
      <c r="F207" s="74">
        <v>9.973E9</v>
      </c>
      <c r="G207" s="74">
        <v>8.15E8</v>
      </c>
      <c r="H207" s="74">
        <v>3.84E8</v>
      </c>
      <c r="I207" s="70">
        <v>0.0</v>
      </c>
      <c r="J207" s="11" t="s">
        <v>172</v>
      </c>
      <c r="K207" s="71" t="s">
        <v>217</v>
      </c>
      <c r="L207" s="51">
        <f t="shared" si="1"/>
        <v>-132000000</v>
      </c>
      <c r="M207" s="75">
        <f t="shared" si="2"/>
        <v>-1331000000</v>
      </c>
      <c r="N207" s="9">
        <f t="shared" si="3"/>
        <v>-0.01341327101</v>
      </c>
      <c r="O207" s="9">
        <f t="shared" si="4"/>
        <v>-0.1352504827</v>
      </c>
    </row>
    <row r="208" hidden="1">
      <c r="A208" s="68">
        <v>225.0</v>
      </c>
      <c r="B208" s="11" t="s">
        <v>218</v>
      </c>
      <c r="C208" s="11" t="s">
        <v>11</v>
      </c>
      <c r="D208" s="73">
        <v>42735.0</v>
      </c>
      <c r="E208" s="74">
        <v>1.14488E10</v>
      </c>
      <c r="F208" s="74">
        <v>1.4787E9</v>
      </c>
      <c r="G208" s="74">
        <v>1.9729E9</v>
      </c>
      <c r="H208" s="74">
        <v>1.9733E9</v>
      </c>
      <c r="I208" s="74">
        <v>3.856E8</v>
      </c>
      <c r="J208" s="11" t="s">
        <v>77</v>
      </c>
      <c r="K208" s="66" t="s">
        <v>133</v>
      </c>
      <c r="L208" s="51">
        <f t="shared" si="1"/>
        <v>9970100000</v>
      </c>
      <c r="M208" s="75">
        <f t="shared" si="2"/>
        <v>5638300000</v>
      </c>
      <c r="N208" s="9">
        <f t="shared" si="3"/>
        <v>0.870842359</v>
      </c>
      <c r="O208" s="9">
        <f t="shared" si="4"/>
        <v>0.4924795612</v>
      </c>
    </row>
    <row r="209" hidden="1">
      <c r="A209" s="68">
        <v>224.0</v>
      </c>
      <c r="B209" s="11" t="s">
        <v>218</v>
      </c>
      <c r="C209" s="11" t="s">
        <v>10</v>
      </c>
      <c r="D209" s="73">
        <v>42369.0</v>
      </c>
      <c r="E209" s="74">
        <v>1.07638E10</v>
      </c>
      <c r="F209" s="74">
        <v>1.2404E9</v>
      </c>
      <c r="G209" s="74">
        <v>2.1436E9</v>
      </c>
      <c r="H209" s="74">
        <v>2.0128E9</v>
      </c>
      <c r="I209" s="74">
        <v>3.826E8</v>
      </c>
      <c r="J209" s="11" t="s">
        <v>77</v>
      </c>
      <c r="K209" s="11" t="s">
        <v>133</v>
      </c>
      <c r="L209" s="51">
        <f t="shared" si="1"/>
        <v>9523400000</v>
      </c>
      <c r="M209" s="75">
        <f t="shared" si="2"/>
        <v>4984400000</v>
      </c>
      <c r="N209" s="9">
        <f t="shared" si="3"/>
        <v>0.8847618871</v>
      </c>
      <c r="O209" s="9">
        <f t="shared" si="4"/>
        <v>0.4630706628</v>
      </c>
    </row>
    <row r="210" hidden="1">
      <c r="A210" s="68">
        <v>223.0</v>
      </c>
      <c r="B210" s="11" t="s">
        <v>218</v>
      </c>
      <c r="C210" s="11" t="s">
        <v>9</v>
      </c>
      <c r="D210" s="73">
        <v>42004.0</v>
      </c>
      <c r="E210" s="74">
        <v>9.7033E9</v>
      </c>
      <c r="F210" s="74">
        <v>1.171E9</v>
      </c>
      <c r="G210" s="74">
        <v>2.1934E9</v>
      </c>
      <c r="H210" s="74">
        <v>1.8934E9</v>
      </c>
      <c r="I210" s="74">
        <v>4.898E8</v>
      </c>
      <c r="J210" s="11" t="s">
        <v>77</v>
      </c>
      <c r="K210" s="11" t="s">
        <v>133</v>
      </c>
      <c r="L210" s="51">
        <f t="shared" si="1"/>
        <v>8532300000</v>
      </c>
      <c r="M210" s="75">
        <f t="shared" si="2"/>
        <v>3955700000</v>
      </c>
      <c r="N210" s="9">
        <f t="shared" si="3"/>
        <v>0.8793194068</v>
      </c>
      <c r="O210" s="9">
        <f t="shared" si="4"/>
        <v>0.4076654334</v>
      </c>
    </row>
    <row r="211" hidden="1">
      <c r="A211" s="68">
        <v>222.0</v>
      </c>
      <c r="B211" s="11" t="s">
        <v>218</v>
      </c>
      <c r="C211" s="11" t="s">
        <v>7</v>
      </c>
      <c r="D211" s="73">
        <v>41639.0</v>
      </c>
      <c r="E211" s="74">
        <v>6.9322E9</v>
      </c>
      <c r="F211" s="74">
        <v>8.577E8</v>
      </c>
      <c r="G211" s="74">
        <v>1.797E9</v>
      </c>
      <c r="H211" s="74">
        <v>1.4441E9</v>
      </c>
      <c r="I211" s="74">
        <v>3.429E8</v>
      </c>
      <c r="J211" s="11" t="s">
        <v>77</v>
      </c>
      <c r="K211" s="11" t="s">
        <v>133</v>
      </c>
      <c r="L211" s="51">
        <f t="shared" si="1"/>
        <v>6074500000</v>
      </c>
      <c r="M211" s="75">
        <f t="shared" si="2"/>
        <v>2490500000</v>
      </c>
      <c r="N211" s="9">
        <f t="shared" si="3"/>
        <v>0.8762730446</v>
      </c>
      <c r="O211" s="9">
        <f t="shared" si="4"/>
        <v>0.3592654569</v>
      </c>
    </row>
    <row r="212" hidden="1">
      <c r="A212" s="68">
        <v>230.0</v>
      </c>
      <c r="B212" s="11" t="s">
        <v>221</v>
      </c>
      <c r="C212" s="11" t="s">
        <v>7</v>
      </c>
      <c r="D212" s="73">
        <v>41274.0</v>
      </c>
      <c r="E212" s="74">
        <v>8.7357E9</v>
      </c>
      <c r="F212" s="74">
        <v>7.174E9</v>
      </c>
      <c r="G212" s="74">
        <v>4.883E8</v>
      </c>
      <c r="H212" s="70">
        <v>0.0</v>
      </c>
      <c r="I212" s="74">
        <v>2.829E8</v>
      </c>
      <c r="J212" s="11" t="s">
        <v>119</v>
      </c>
      <c r="K212" s="76" t="s">
        <v>223</v>
      </c>
      <c r="L212" s="51">
        <f t="shared" si="1"/>
        <v>1561700000</v>
      </c>
      <c r="M212" s="75">
        <f t="shared" si="2"/>
        <v>790500000</v>
      </c>
      <c r="N212" s="9">
        <f t="shared" si="3"/>
        <v>0.1787721648</v>
      </c>
      <c r="O212" s="9">
        <f t="shared" si="4"/>
        <v>0.09049074487</v>
      </c>
    </row>
    <row r="213" hidden="1">
      <c r="A213" s="68">
        <v>232.0</v>
      </c>
      <c r="B213" s="11" t="s">
        <v>221</v>
      </c>
      <c r="C213" s="11" t="s">
        <v>10</v>
      </c>
      <c r="D213" s="73">
        <v>42004.0</v>
      </c>
      <c r="E213" s="74">
        <v>8.57E9</v>
      </c>
      <c r="F213" s="74">
        <v>6.9035E9</v>
      </c>
      <c r="G213" s="74">
        <v>5.47E8</v>
      </c>
      <c r="H213" s="70">
        <v>0.0</v>
      </c>
      <c r="I213" s="74">
        <v>2.809E8</v>
      </c>
      <c r="J213" s="11" t="s">
        <v>119</v>
      </c>
      <c r="K213" s="71" t="s">
        <v>223</v>
      </c>
      <c r="L213" s="51">
        <f t="shared" si="1"/>
        <v>1666500000</v>
      </c>
      <c r="M213" s="75">
        <f t="shared" si="2"/>
        <v>838600000</v>
      </c>
      <c r="N213" s="9">
        <f t="shared" si="3"/>
        <v>0.1944574096</v>
      </c>
      <c r="O213" s="9">
        <f t="shared" si="4"/>
        <v>0.0978529755</v>
      </c>
    </row>
    <row r="214" hidden="1">
      <c r="A214" s="68">
        <v>231.0</v>
      </c>
      <c r="B214" s="11" t="s">
        <v>221</v>
      </c>
      <c r="C214" s="11" t="s">
        <v>9</v>
      </c>
      <c r="D214" s="73">
        <v>41639.0</v>
      </c>
      <c r="E214" s="74">
        <v>8.4681E9</v>
      </c>
      <c r="F214" s="74">
        <v>6.8754E9</v>
      </c>
      <c r="G214" s="74">
        <v>4.974E8</v>
      </c>
      <c r="H214" s="70">
        <v>0.0</v>
      </c>
      <c r="I214" s="74">
        <v>2.999E8</v>
      </c>
      <c r="J214" s="11" t="s">
        <v>119</v>
      </c>
      <c r="K214" s="71" t="s">
        <v>223</v>
      </c>
      <c r="L214" s="51">
        <f t="shared" si="1"/>
        <v>1592700000</v>
      </c>
      <c r="M214" s="75">
        <f t="shared" si="2"/>
        <v>795400000</v>
      </c>
      <c r="N214" s="9">
        <f t="shared" si="3"/>
        <v>0.1880823325</v>
      </c>
      <c r="O214" s="9">
        <f t="shared" si="4"/>
        <v>0.09392898053</v>
      </c>
    </row>
    <row r="215" hidden="1">
      <c r="A215" s="68">
        <v>233.0</v>
      </c>
      <c r="B215" s="11" t="s">
        <v>221</v>
      </c>
      <c r="C215" s="11" t="s">
        <v>11</v>
      </c>
      <c r="D215" s="73">
        <v>42369.0</v>
      </c>
      <c r="E215" s="74">
        <v>7.997E9</v>
      </c>
      <c r="F215" s="74">
        <v>6.4603E9</v>
      </c>
      <c r="G215" s="74">
        <v>6.46E8</v>
      </c>
      <c r="H215" s="70">
        <v>0.0</v>
      </c>
      <c r="I215" s="74">
        <v>2.855E8</v>
      </c>
      <c r="J215" s="11" t="s">
        <v>119</v>
      </c>
      <c r="K215" s="71" t="s">
        <v>223</v>
      </c>
      <c r="L215" s="51">
        <f t="shared" si="1"/>
        <v>1536700000</v>
      </c>
      <c r="M215" s="75">
        <f t="shared" si="2"/>
        <v>605200000</v>
      </c>
      <c r="N215" s="9">
        <f t="shared" si="3"/>
        <v>0.1921595598</v>
      </c>
      <c r="O215" s="9">
        <f t="shared" si="4"/>
        <v>0.07567837939</v>
      </c>
    </row>
    <row r="216" hidden="1">
      <c r="A216" s="68">
        <v>234.0</v>
      </c>
      <c r="B216" s="11" t="s">
        <v>230</v>
      </c>
      <c r="C216" s="11" t="s">
        <v>7</v>
      </c>
      <c r="D216" s="73">
        <v>41274.0</v>
      </c>
      <c r="E216" s="74">
        <v>1.7621E10</v>
      </c>
      <c r="F216" s="74">
        <v>4.61E9</v>
      </c>
      <c r="G216" s="74">
        <v>5.017E9</v>
      </c>
      <c r="H216" s="74">
        <v>3.904E9</v>
      </c>
      <c r="I216" s="70">
        <v>0.0</v>
      </c>
      <c r="J216" s="11" t="s">
        <v>77</v>
      </c>
      <c r="K216" s="71" t="s">
        <v>80</v>
      </c>
      <c r="L216" s="51">
        <f t="shared" si="1"/>
        <v>13011000000</v>
      </c>
      <c r="M216" s="75">
        <f t="shared" si="2"/>
        <v>4090000000</v>
      </c>
      <c r="N216" s="9">
        <f t="shared" si="3"/>
        <v>0.7383803416</v>
      </c>
      <c r="O216" s="9">
        <f t="shared" si="4"/>
        <v>0.2321094149</v>
      </c>
    </row>
    <row r="217" hidden="1">
      <c r="A217" s="68">
        <v>237.0</v>
      </c>
      <c r="B217" s="11" t="s">
        <v>230</v>
      </c>
      <c r="C217" s="11" t="s">
        <v>11</v>
      </c>
      <c r="D217" s="73">
        <v>42369.0</v>
      </c>
      <c r="E217" s="74">
        <v>1.656E10</v>
      </c>
      <c r="F217" s="74">
        <v>3.909E9</v>
      </c>
      <c r="G217" s="74">
        <v>4.841E9</v>
      </c>
      <c r="H217" s="74">
        <v>5.92E9</v>
      </c>
      <c r="I217" s="70">
        <v>0.0</v>
      </c>
      <c r="J217" s="11" t="s">
        <v>77</v>
      </c>
      <c r="K217" s="71" t="s">
        <v>80</v>
      </c>
      <c r="L217" s="51">
        <f t="shared" si="1"/>
        <v>12651000000</v>
      </c>
      <c r="M217" s="75">
        <f t="shared" si="2"/>
        <v>1890000000</v>
      </c>
      <c r="N217" s="9">
        <f t="shared" si="3"/>
        <v>0.7639492754</v>
      </c>
      <c r="O217" s="9">
        <f t="shared" si="4"/>
        <v>0.1141304348</v>
      </c>
    </row>
    <row r="218" hidden="1">
      <c r="A218" s="68">
        <v>235.0</v>
      </c>
      <c r="B218" s="11" t="s">
        <v>230</v>
      </c>
      <c r="C218" s="11" t="s">
        <v>9</v>
      </c>
      <c r="D218" s="73">
        <v>41639.0</v>
      </c>
      <c r="E218" s="74">
        <v>1.6385E10</v>
      </c>
      <c r="F218" s="74">
        <v>4.619E9</v>
      </c>
      <c r="G218" s="74">
        <v>4.939E9</v>
      </c>
      <c r="H218" s="74">
        <v>3.731E9</v>
      </c>
      <c r="I218" s="70">
        <v>0.0</v>
      </c>
      <c r="J218" s="11" t="s">
        <v>77</v>
      </c>
      <c r="K218" s="71" t="s">
        <v>80</v>
      </c>
      <c r="L218" s="51">
        <f t="shared" si="1"/>
        <v>11766000000</v>
      </c>
      <c r="M218" s="75">
        <f t="shared" si="2"/>
        <v>3096000000</v>
      </c>
      <c r="N218" s="9">
        <f t="shared" si="3"/>
        <v>0.7180958193</v>
      </c>
      <c r="O218" s="9">
        <f t="shared" si="4"/>
        <v>0.188953311</v>
      </c>
    </row>
    <row r="219" hidden="1">
      <c r="A219" s="68">
        <v>236.0</v>
      </c>
      <c r="B219" s="11" t="s">
        <v>230</v>
      </c>
      <c r="C219" s="11" t="s">
        <v>10</v>
      </c>
      <c r="D219" s="73">
        <v>42004.0</v>
      </c>
      <c r="E219" s="74">
        <v>1.5879E10</v>
      </c>
      <c r="F219" s="74">
        <v>3.932E9</v>
      </c>
      <c r="G219" s="74">
        <v>4.822E9</v>
      </c>
      <c r="H219" s="74">
        <v>4.534E9</v>
      </c>
      <c r="I219" s="70">
        <v>0.0</v>
      </c>
      <c r="J219" s="11" t="s">
        <v>77</v>
      </c>
      <c r="K219" s="71" t="s">
        <v>80</v>
      </c>
      <c r="L219" s="51">
        <f t="shared" si="1"/>
        <v>11947000000</v>
      </c>
      <c r="M219" s="75">
        <f t="shared" si="2"/>
        <v>2591000000</v>
      </c>
      <c r="N219" s="9">
        <f t="shared" si="3"/>
        <v>0.7523773537</v>
      </c>
      <c r="O219" s="9">
        <f t="shared" si="4"/>
        <v>0.1631714844</v>
      </c>
    </row>
    <row r="220" hidden="1">
      <c r="A220" s="68">
        <v>241.0</v>
      </c>
      <c r="B220" s="11" t="s">
        <v>241</v>
      </c>
      <c r="C220" s="11" t="s">
        <v>11</v>
      </c>
      <c r="D220" s="73">
        <v>42369.0</v>
      </c>
      <c r="E220" s="74">
        <v>7.477E9</v>
      </c>
      <c r="F220" s="74">
        <v>2.173E9</v>
      </c>
      <c r="G220" s="74">
        <v>2.996E9</v>
      </c>
      <c r="H220" s="74">
        <v>8.76E8</v>
      </c>
      <c r="I220" s="74">
        <v>4.95E8</v>
      </c>
      <c r="J220" s="11" t="s">
        <v>77</v>
      </c>
      <c r="K220" s="71" t="s">
        <v>83</v>
      </c>
      <c r="L220" s="51">
        <f t="shared" si="1"/>
        <v>5304000000</v>
      </c>
      <c r="M220" s="75">
        <f t="shared" si="2"/>
        <v>937000000</v>
      </c>
      <c r="N220" s="9">
        <f t="shared" si="3"/>
        <v>0.7093754179</v>
      </c>
      <c r="O220" s="9">
        <f t="shared" si="4"/>
        <v>0.1253176408</v>
      </c>
    </row>
    <row r="221" hidden="1">
      <c r="A221" s="68">
        <v>240.0</v>
      </c>
      <c r="B221" s="11" t="s">
        <v>241</v>
      </c>
      <c r="C221" s="11" t="s">
        <v>10</v>
      </c>
      <c r="D221" s="73">
        <v>42004.0</v>
      </c>
      <c r="E221" s="74">
        <v>7.38E9</v>
      </c>
      <c r="F221" s="74">
        <v>2.21E9</v>
      </c>
      <c r="G221" s="74">
        <v>2.817E9</v>
      </c>
      <c r="H221" s="74">
        <v>8.17E8</v>
      </c>
      <c r="I221" s="74">
        <v>4.38E8</v>
      </c>
      <c r="J221" s="11" t="s">
        <v>77</v>
      </c>
      <c r="K221" s="71" t="s">
        <v>83</v>
      </c>
      <c r="L221" s="51">
        <f t="shared" si="1"/>
        <v>5170000000</v>
      </c>
      <c r="M221" s="75">
        <f t="shared" si="2"/>
        <v>1098000000</v>
      </c>
      <c r="N221" s="9">
        <f t="shared" si="3"/>
        <v>0.7005420054</v>
      </c>
      <c r="O221" s="9">
        <f t="shared" si="4"/>
        <v>0.1487804878</v>
      </c>
    </row>
    <row r="222" hidden="1">
      <c r="A222" s="68">
        <v>238.0</v>
      </c>
      <c r="B222" s="11" t="s">
        <v>241</v>
      </c>
      <c r="C222" s="11" t="s">
        <v>7</v>
      </c>
      <c r="D222" s="73">
        <v>41274.0</v>
      </c>
      <c r="E222" s="74">
        <v>7.249E9</v>
      </c>
      <c r="F222" s="74">
        <v>2.349E9</v>
      </c>
      <c r="G222" s="74">
        <v>2.529E9</v>
      </c>
      <c r="H222" s="74">
        <v>8.86E8</v>
      </c>
      <c r="I222" s="74">
        <v>3.95E8</v>
      </c>
      <c r="J222" s="11" t="s">
        <v>77</v>
      </c>
      <c r="K222" s="71" t="s">
        <v>83</v>
      </c>
      <c r="L222" s="51">
        <f t="shared" si="1"/>
        <v>4900000000</v>
      </c>
      <c r="M222" s="75">
        <f t="shared" si="2"/>
        <v>1090000000</v>
      </c>
      <c r="N222" s="9">
        <f t="shared" si="3"/>
        <v>0.6759553042</v>
      </c>
      <c r="O222" s="9">
        <f t="shared" si="4"/>
        <v>0.1503655677</v>
      </c>
    </row>
    <row r="223" hidden="1">
      <c r="A223" s="68">
        <v>239.0</v>
      </c>
      <c r="B223" s="11" t="s">
        <v>241</v>
      </c>
      <c r="C223" s="11" t="s">
        <v>9</v>
      </c>
      <c r="D223" s="73">
        <v>41639.0</v>
      </c>
      <c r="E223" s="74">
        <v>7.143E9</v>
      </c>
      <c r="F223" s="74">
        <v>2.174E9</v>
      </c>
      <c r="G223" s="74">
        <v>2.678E9</v>
      </c>
      <c r="H223" s="74">
        <v>8.61E8</v>
      </c>
      <c r="I223" s="74">
        <v>4.1E8</v>
      </c>
      <c r="J223" s="11" t="s">
        <v>77</v>
      </c>
      <c r="K223" s="71" t="s">
        <v>83</v>
      </c>
      <c r="L223" s="51">
        <f t="shared" si="1"/>
        <v>4969000000</v>
      </c>
      <c r="M223" s="75">
        <f t="shared" si="2"/>
        <v>1020000000</v>
      </c>
      <c r="N223" s="9">
        <f t="shared" si="3"/>
        <v>0.6956460871</v>
      </c>
      <c r="O223" s="9">
        <f t="shared" si="4"/>
        <v>0.1427971441</v>
      </c>
    </row>
    <row r="224" hidden="1">
      <c r="A224" s="68">
        <v>245.0</v>
      </c>
      <c r="B224" s="11" t="s">
        <v>250</v>
      </c>
      <c r="C224" s="11" t="s">
        <v>11</v>
      </c>
      <c r="D224" s="73">
        <v>42735.0</v>
      </c>
      <c r="E224" s="74">
        <v>9.071E9</v>
      </c>
      <c r="F224" s="74">
        <v>7.1379E9</v>
      </c>
      <c r="G224" s="74">
        <v>1.7072E9</v>
      </c>
      <c r="H224" s="70">
        <v>0.0</v>
      </c>
      <c r="I224" s="70">
        <v>0.0</v>
      </c>
      <c r="J224" s="11" t="s">
        <v>73</v>
      </c>
      <c r="K224" s="71" t="s">
        <v>251</v>
      </c>
      <c r="L224" s="51">
        <f t="shared" si="1"/>
        <v>1933100000</v>
      </c>
      <c r="M224" s="75">
        <f t="shared" si="2"/>
        <v>225900000</v>
      </c>
      <c r="N224" s="9">
        <f t="shared" si="3"/>
        <v>0.2131077059</v>
      </c>
      <c r="O224" s="9">
        <f t="shared" si="4"/>
        <v>0.02490353875</v>
      </c>
    </row>
    <row r="225" hidden="1">
      <c r="A225" s="68">
        <v>243.0</v>
      </c>
      <c r="B225" s="11" t="s">
        <v>250</v>
      </c>
      <c r="C225" s="11" t="s">
        <v>9</v>
      </c>
      <c r="D225" s="73">
        <v>42004.0</v>
      </c>
      <c r="E225" s="74">
        <v>8.3051E9</v>
      </c>
      <c r="F225" s="74">
        <v>6.5487E9</v>
      </c>
      <c r="G225" s="74">
        <v>7.927E8</v>
      </c>
      <c r="H225" s="70">
        <v>0.0</v>
      </c>
      <c r="I225" s="70">
        <v>0.0</v>
      </c>
      <c r="J225" s="11" t="s">
        <v>73</v>
      </c>
      <c r="K225" s="71" t="s">
        <v>251</v>
      </c>
      <c r="L225" s="51">
        <f t="shared" si="1"/>
        <v>1756400000</v>
      </c>
      <c r="M225" s="75">
        <f t="shared" si="2"/>
        <v>963700000</v>
      </c>
      <c r="N225" s="9">
        <f t="shared" si="3"/>
        <v>0.2114845095</v>
      </c>
      <c r="O225" s="9">
        <f t="shared" si="4"/>
        <v>0.1160371338</v>
      </c>
    </row>
    <row r="226" hidden="1">
      <c r="A226" s="68">
        <v>244.0</v>
      </c>
      <c r="B226" s="11" t="s">
        <v>250</v>
      </c>
      <c r="C226" s="11" t="s">
        <v>10</v>
      </c>
      <c r="D226" s="73">
        <v>42369.0</v>
      </c>
      <c r="E226" s="74">
        <v>8.0232E9</v>
      </c>
      <c r="F226" s="74">
        <v>6.3201E9</v>
      </c>
      <c r="G226" s="74">
        <v>7.634E8</v>
      </c>
      <c r="H226" s="70">
        <v>0.0</v>
      </c>
      <c r="I226" s="70">
        <v>0.0</v>
      </c>
      <c r="J226" s="11" t="s">
        <v>73</v>
      </c>
      <c r="K226" s="71" t="s">
        <v>251</v>
      </c>
      <c r="L226" s="51">
        <f t="shared" si="1"/>
        <v>1703100000</v>
      </c>
      <c r="M226" s="75">
        <f t="shared" si="2"/>
        <v>939700000</v>
      </c>
      <c r="N226" s="9">
        <f t="shared" si="3"/>
        <v>0.2122719115</v>
      </c>
      <c r="O226" s="9">
        <f t="shared" si="4"/>
        <v>0.1171228438</v>
      </c>
    </row>
    <row r="227" hidden="1">
      <c r="A227" s="68">
        <v>242.0</v>
      </c>
      <c r="B227" s="11" t="s">
        <v>250</v>
      </c>
      <c r="C227" s="11" t="s">
        <v>7</v>
      </c>
      <c r="D227" s="73">
        <v>41639.0</v>
      </c>
      <c r="E227" s="74">
        <v>7.4366E9</v>
      </c>
      <c r="F227" s="74">
        <v>5.8791E9</v>
      </c>
      <c r="G227" s="74">
        <v>7.023E8</v>
      </c>
      <c r="H227" s="70">
        <v>0.0</v>
      </c>
      <c r="I227" s="70">
        <v>0.0</v>
      </c>
      <c r="J227" s="11" t="s">
        <v>73</v>
      </c>
      <c r="K227" s="71" t="s">
        <v>251</v>
      </c>
      <c r="L227" s="51">
        <f t="shared" si="1"/>
        <v>1557500000</v>
      </c>
      <c r="M227" s="75">
        <f t="shared" si="2"/>
        <v>855200000</v>
      </c>
      <c r="N227" s="9">
        <f t="shared" si="3"/>
        <v>0.2094371084</v>
      </c>
      <c r="O227" s="9">
        <f t="shared" si="4"/>
        <v>0.1149987898</v>
      </c>
    </row>
    <row r="228" hidden="1">
      <c r="A228" s="68">
        <v>249.0</v>
      </c>
      <c r="B228" s="11" t="s">
        <v>257</v>
      </c>
      <c r="C228" s="11" t="s">
        <v>11</v>
      </c>
      <c r="D228" s="73">
        <v>42369.0</v>
      </c>
      <c r="E228" s="74">
        <v>2.490821E9</v>
      </c>
      <c r="F228" s="74">
        <v>9.04336E8</v>
      </c>
      <c r="G228" s="74">
        <v>9.7578E7</v>
      </c>
      <c r="H228" s="70">
        <v>0.0</v>
      </c>
      <c r="I228" s="74">
        <v>6.39542E8</v>
      </c>
      <c r="J228" s="11" t="s">
        <v>111</v>
      </c>
      <c r="K228" s="66" t="s">
        <v>112</v>
      </c>
      <c r="L228" s="51">
        <f t="shared" si="1"/>
        <v>1586485000</v>
      </c>
      <c r="M228" s="75">
        <f t="shared" si="2"/>
        <v>849365000</v>
      </c>
      <c r="N228" s="9">
        <f t="shared" si="3"/>
        <v>0.6369325616</v>
      </c>
      <c r="O228" s="9">
        <f t="shared" si="4"/>
        <v>0.3409980083</v>
      </c>
    </row>
    <row r="229" hidden="1">
      <c r="A229" s="68">
        <v>248.0</v>
      </c>
      <c r="B229" s="11" t="s">
        <v>257</v>
      </c>
      <c r="C229" s="11" t="s">
        <v>10</v>
      </c>
      <c r="D229" s="73">
        <v>42004.0</v>
      </c>
      <c r="E229" s="74">
        <v>2.396998E9</v>
      </c>
      <c r="F229" s="74">
        <v>8.64526E8</v>
      </c>
      <c r="G229" s="74">
        <v>1.02077E8</v>
      </c>
      <c r="H229" s="70">
        <v>0.0</v>
      </c>
      <c r="I229" s="74">
        <v>6.28573E8</v>
      </c>
      <c r="J229" s="11" t="s">
        <v>111</v>
      </c>
      <c r="K229" s="11" t="s">
        <v>112</v>
      </c>
      <c r="L229" s="51">
        <f t="shared" si="1"/>
        <v>1532472000</v>
      </c>
      <c r="M229" s="75">
        <f t="shared" si="2"/>
        <v>801822000</v>
      </c>
      <c r="N229" s="9">
        <f t="shared" si="3"/>
        <v>0.6393296949</v>
      </c>
      <c r="O229" s="9">
        <f t="shared" si="4"/>
        <v>0.3345109174</v>
      </c>
    </row>
    <row r="230" hidden="1">
      <c r="A230" s="68">
        <v>247.0</v>
      </c>
      <c r="B230" s="11" t="s">
        <v>257</v>
      </c>
      <c r="C230" s="11" t="s">
        <v>9</v>
      </c>
      <c r="D230" s="73">
        <v>41639.0</v>
      </c>
      <c r="E230" s="74">
        <v>2.135539E9</v>
      </c>
      <c r="F230" s="74">
        <v>7.71403E8</v>
      </c>
      <c r="G230" s="74">
        <v>1.17073E8</v>
      </c>
      <c r="H230" s="70">
        <v>0.0</v>
      </c>
      <c r="I230" s="74">
        <v>5.60637E8</v>
      </c>
      <c r="J230" s="11" t="s">
        <v>111</v>
      </c>
      <c r="K230" s="11" t="s">
        <v>112</v>
      </c>
      <c r="L230" s="51">
        <f t="shared" si="1"/>
        <v>1364136000</v>
      </c>
      <c r="M230" s="75">
        <f t="shared" si="2"/>
        <v>686426000</v>
      </c>
      <c r="N230" s="9">
        <f t="shared" si="3"/>
        <v>0.6387783131</v>
      </c>
      <c r="O230" s="9">
        <f t="shared" si="4"/>
        <v>0.3214298592</v>
      </c>
    </row>
    <row r="231" hidden="1">
      <c r="A231" s="68">
        <v>246.0</v>
      </c>
      <c r="B231" s="11" t="s">
        <v>257</v>
      </c>
      <c r="C231" s="11" t="s">
        <v>7</v>
      </c>
      <c r="D231" s="73">
        <v>41274.0</v>
      </c>
      <c r="E231" s="74">
        <v>1.847186E9</v>
      </c>
      <c r="F231" s="74">
        <v>6.67208E8</v>
      </c>
      <c r="G231" s="74">
        <v>9.3782E7</v>
      </c>
      <c r="H231" s="70">
        <v>0.0</v>
      </c>
      <c r="I231" s="74">
        <v>4.45875E8</v>
      </c>
      <c r="J231" s="11" t="s">
        <v>111</v>
      </c>
      <c r="K231" s="11" t="s">
        <v>112</v>
      </c>
      <c r="L231" s="51">
        <f t="shared" si="1"/>
        <v>1179978000</v>
      </c>
      <c r="M231" s="75">
        <f t="shared" si="2"/>
        <v>640321000</v>
      </c>
      <c r="N231" s="9">
        <f t="shared" si="3"/>
        <v>0.6387976089</v>
      </c>
      <c r="O231" s="9">
        <f t="shared" si="4"/>
        <v>0.3466467373</v>
      </c>
    </row>
    <row r="232">
      <c r="A232" s="68">
        <v>254.0</v>
      </c>
      <c r="B232" s="11" t="s">
        <v>121</v>
      </c>
      <c r="C232" s="11" t="s">
        <v>7</v>
      </c>
      <c r="D232" s="73">
        <v>41420.0</v>
      </c>
      <c r="E232" s="74">
        <v>1.34693E10</v>
      </c>
      <c r="F232" s="74">
        <v>1.01044E10</v>
      </c>
      <c r="G232" s="74">
        <v>2.0659E9</v>
      </c>
      <c r="H232" s="70">
        <v>0.0</v>
      </c>
      <c r="I232" s="70">
        <v>0.0</v>
      </c>
      <c r="J232" s="11" t="s">
        <v>92</v>
      </c>
      <c r="K232" s="76" t="s">
        <v>122</v>
      </c>
      <c r="L232" s="51">
        <f t="shared" si="1"/>
        <v>3364900000</v>
      </c>
      <c r="M232" s="75">
        <f t="shared" si="2"/>
        <v>1299000000</v>
      </c>
      <c r="N232" s="9">
        <f t="shared" si="3"/>
        <v>0.2498199609</v>
      </c>
      <c r="O232" s="9">
        <f t="shared" si="4"/>
        <v>0.09644153742</v>
      </c>
    </row>
    <row r="233">
      <c r="A233" s="68">
        <v>256.0</v>
      </c>
      <c r="B233" s="11" t="s">
        <v>121</v>
      </c>
      <c r="C233" s="11" t="s">
        <v>10</v>
      </c>
      <c r="D233" s="73">
        <v>42155.0</v>
      </c>
      <c r="E233" s="74">
        <v>1.1937E10</v>
      </c>
      <c r="F233" s="74">
        <v>9.0614E9</v>
      </c>
      <c r="G233" s="74">
        <v>1.5453E9</v>
      </c>
      <c r="H233" s="70">
        <v>0.0</v>
      </c>
      <c r="I233" s="70">
        <v>0.0</v>
      </c>
      <c r="J233" s="11" t="s">
        <v>92</v>
      </c>
      <c r="K233" s="71" t="s">
        <v>122</v>
      </c>
      <c r="L233" s="51">
        <f t="shared" si="1"/>
        <v>2875600000</v>
      </c>
      <c r="M233" s="75">
        <f t="shared" si="2"/>
        <v>1330300000</v>
      </c>
      <c r="N233" s="9">
        <f t="shared" si="3"/>
        <v>0.2408980481</v>
      </c>
      <c r="O233" s="9">
        <f t="shared" si="4"/>
        <v>0.1114434112</v>
      </c>
    </row>
    <row r="234">
      <c r="A234" s="68">
        <v>255.0</v>
      </c>
      <c r="B234" s="11" t="s">
        <v>121</v>
      </c>
      <c r="C234" s="11" t="s">
        <v>9</v>
      </c>
      <c r="D234" s="73">
        <v>41784.0</v>
      </c>
      <c r="E234" s="74">
        <v>1.18382E10</v>
      </c>
      <c r="F234" s="74">
        <v>8.9108E9</v>
      </c>
      <c r="G234" s="74">
        <v>1.7789E9</v>
      </c>
      <c r="H234" s="70">
        <v>0.0</v>
      </c>
      <c r="I234" s="70">
        <v>0.0</v>
      </c>
      <c r="J234" s="11" t="s">
        <v>92</v>
      </c>
      <c r="K234" s="71" t="s">
        <v>122</v>
      </c>
      <c r="L234" s="51">
        <f t="shared" si="1"/>
        <v>2927400000</v>
      </c>
      <c r="M234" s="75">
        <f t="shared" si="2"/>
        <v>1148500000</v>
      </c>
      <c r="N234" s="9">
        <f t="shared" si="3"/>
        <v>0.2472842155</v>
      </c>
      <c r="O234" s="9">
        <f t="shared" si="4"/>
        <v>0.09701643831</v>
      </c>
    </row>
    <row r="235">
      <c r="A235" s="68">
        <v>257.0</v>
      </c>
      <c r="B235" s="11" t="s">
        <v>121</v>
      </c>
      <c r="C235" s="11" t="s">
        <v>11</v>
      </c>
      <c r="D235" s="73">
        <v>42519.0</v>
      </c>
      <c r="E235" s="74">
        <v>1.16429E10</v>
      </c>
      <c r="F235" s="74">
        <v>8.5521E9</v>
      </c>
      <c r="G235" s="74">
        <v>2.2094E9</v>
      </c>
      <c r="H235" s="70">
        <v>0.0</v>
      </c>
      <c r="I235" s="70">
        <v>0.0</v>
      </c>
      <c r="J235" s="11" t="s">
        <v>92</v>
      </c>
      <c r="K235" s="71" t="s">
        <v>122</v>
      </c>
      <c r="L235" s="51">
        <f t="shared" si="1"/>
        <v>3090800000</v>
      </c>
      <c r="M235" s="75">
        <f t="shared" si="2"/>
        <v>881400000</v>
      </c>
      <c r="N235" s="9">
        <f t="shared" si="3"/>
        <v>0.2654665075</v>
      </c>
      <c r="O235" s="9">
        <f t="shared" si="4"/>
        <v>0.07570278882</v>
      </c>
    </row>
    <row r="236" hidden="1">
      <c r="A236" s="68">
        <v>261.0</v>
      </c>
      <c r="B236" s="11" t="s">
        <v>269</v>
      </c>
      <c r="C236" s="11" t="s">
        <v>11</v>
      </c>
      <c r="D236" s="73">
        <v>42551.0</v>
      </c>
      <c r="E236" s="74">
        <v>1.21546E11</v>
      </c>
      <c r="F236" s="74">
        <v>1.15003E11</v>
      </c>
      <c r="G236" s="74">
        <v>3.648E9</v>
      </c>
      <c r="H236" s="70">
        <v>0.0</v>
      </c>
      <c r="I236" s="74">
        <v>4.59E8</v>
      </c>
      <c r="J236" s="11" t="s">
        <v>77</v>
      </c>
      <c r="K236" s="71" t="s">
        <v>80</v>
      </c>
      <c r="L236" s="51">
        <f t="shared" si="1"/>
        <v>6543000000</v>
      </c>
      <c r="M236" s="75">
        <f t="shared" si="2"/>
        <v>2436000000</v>
      </c>
      <c r="N236" s="9">
        <f t="shared" si="3"/>
        <v>0.05383147121</v>
      </c>
      <c r="O236" s="9">
        <f t="shared" si="4"/>
        <v>0.02004179488</v>
      </c>
    </row>
    <row r="237" hidden="1">
      <c r="A237" s="68">
        <v>260.0</v>
      </c>
      <c r="B237" s="11" t="s">
        <v>269</v>
      </c>
      <c r="C237" s="11" t="s">
        <v>10</v>
      </c>
      <c r="D237" s="73">
        <v>42185.0</v>
      </c>
      <c r="E237" s="74">
        <v>1.02531E11</v>
      </c>
      <c r="F237" s="74">
        <v>9.6819E10</v>
      </c>
      <c r="G237" s="74">
        <v>3.24E9</v>
      </c>
      <c r="H237" s="70">
        <v>0.0</v>
      </c>
      <c r="I237" s="74">
        <v>2.81E8</v>
      </c>
      <c r="J237" s="11" t="s">
        <v>77</v>
      </c>
      <c r="K237" s="71" t="s">
        <v>80</v>
      </c>
      <c r="L237" s="51">
        <f t="shared" si="1"/>
        <v>5712000000</v>
      </c>
      <c r="M237" s="75">
        <f t="shared" si="2"/>
        <v>2191000000</v>
      </c>
      <c r="N237" s="9">
        <f t="shared" si="3"/>
        <v>0.0557099804</v>
      </c>
      <c r="O237" s="9">
        <f t="shared" si="4"/>
        <v>0.02136914689</v>
      </c>
    </row>
    <row r="238" hidden="1">
      <c r="A238" s="68">
        <v>258.0</v>
      </c>
      <c r="B238" s="11" t="s">
        <v>269</v>
      </c>
      <c r="C238" s="11" t="s">
        <v>7</v>
      </c>
      <c r="D238" s="73">
        <v>41455.0</v>
      </c>
      <c r="E238" s="74">
        <v>1.01093E11</v>
      </c>
      <c r="F238" s="74">
        <v>9.6172E10</v>
      </c>
      <c r="G238" s="74">
        <v>2.875E9</v>
      </c>
      <c r="H238" s="70">
        <v>0.0</v>
      </c>
      <c r="I238" s="74">
        <v>1.58E8</v>
      </c>
      <c r="J238" s="11" t="s">
        <v>77</v>
      </c>
      <c r="K238" s="71" t="s">
        <v>80</v>
      </c>
      <c r="L238" s="51">
        <f t="shared" si="1"/>
        <v>4921000000</v>
      </c>
      <c r="M238" s="75">
        <f t="shared" si="2"/>
        <v>1888000000</v>
      </c>
      <c r="N238" s="9">
        <f t="shared" si="3"/>
        <v>0.04867795001</v>
      </c>
      <c r="O238" s="9">
        <f t="shared" si="4"/>
        <v>0.01867587271</v>
      </c>
    </row>
    <row r="239" hidden="1">
      <c r="A239" s="68">
        <v>259.0</v>
      </c>
      <c r="B239" s="11" t="s">
        <v>269</v>
      </c>
      <c r="C239" s="11" t="s">
        <v>9</v>
      </c>
      <c r="D239" s="73">
        <v>41820.0</v>
      </c>
      <c r="E239" s="74">
        <v>9.1084E10</v>
      </c>
      <c r="F239" s="74">
        <v>8.5923E10</v>
      </c>
      <c r="G239" s="74">
        <v>3.028E9</v>
      </c>
      <c r="H239" s="70">
        <v>0.0</v>
      </c>
      <c r="I239" s="74">
        <v>2.23E8</v>
      </c>
      <c r="J239" s="11" t="s">
        <v>77</v>
      </c>
      <c r="K239" s="71" t="s">
        <v>80</v>
      </c>
      <c r="L239" s="51">
        <f t="shared" si="1"/>
        <v>5161000000</v>
      </c>
      <c r="M239" s="75">
        <f t="shared" si="2"/>
        <v>1910000000</v>
      </c>
      <c r="N239" s="9">
        <f t="shared" si="3"/>
        <v>0.05666198235</v>
      </c>
      <c r="O239" s="9">
        <f t="shared" si="4"/>
        <v>0.02096965438</v>
      </c>
    </row>
    <row r="240" hidden="1">
      <c r="A240" s="68">
        <v>262.0</v>
      </c>
      <c r="B240" s="11" t="s">
        <v>277</v>
      </c>
      <c r="C240" s="11" t="s">
        <v>7</v>
      </c>
      <c r="D240" s="73">
        <v>41639.0</v>
      </c>
      <c r="E240" s="74">
        <v>5.5656E10</v>
      </c>
      <c r="F240" s="74">
        <v>4.1454E10</v>
      </c>
      <c r="G240" s="74">
        <v>6.528E9</v>
      </c>
      <c r="H240" s="74">
        <v>2.046E9</v>
      </c>
      <c r="I240" s="70">
        <v>0.0</v>
      </c>
      <c r="J240" s="11" t="s">
        <v>69</v>
      </c>
      <c r="K240" s="71" t="s">
        <v>279</v>
      </c>
      <c r="L240" s="51">
        <f t="shared" si="1"/>
        <v>14202000000</v>
      </c>
      <c r="M240" s="75">
        <f t="shared" si="2"/>
        <v>5628000000</v>
      </c>
      <c r="N240" s="9">
        <f t="shared" si="3"/>
        <v>0.2551746442</v>
      </c>
      <c r="O240" s="9">
        <f t="shared" si="4"/>
        <v>0.1011211729</v>
      </c>
    </row>
    <row r="241" hidden="1">
      <c r="A241" s="68">
        <v>263.0</v>
      </c>
      <c r="B241" s="11" t="s">
        <v>277</v>
      </c>
      <c r="C241" s="11" t="s">
        <v>9</v>
      </c>
      <c r="D241" s="73">
        <v>42004.0</v>
      </c>
      <c r="E241" s="74">
        <v>5.5184E10</v>
      </c>
      <c r="F241" s="74">
        <v>4.1342E10</v>
      </c>
      <c r="G241" s="74">
        <v>8.148E9</v>
      </c>
      <c r="H241" s="74">
        <v>2.38E9</v>
      </c>
      <c r="I241" s="70">
        <v>0.0</v>
      </c>
      <c r="J241" s="11" t="s">
        <v>69</v>
      </c>
      <c r="K241" s="71" t="s">
        <v>279</v>
      </c>
      <c r="L241" s="51">
        <f t="shared" si="1"/>
        <v>13842000000</v>
      </c>
      <c r="M241" s="75">
        <f t="shared" si="2"/>
        <v>3314000000</v>
      </c>
      <c r="N241" s="9">
        <f t="shared" si="3"/>
        <v>0.2508335749</v>
      </c>
      <c r="O241" s="9">
        <f t="shared" si="4"/>
        <v>0.06005363874</v>
      </c>
    </row>
    <row r="242" hidden="1">
      <c r="A242" s="68">
        <v>264.0</v>
      </c>
      <c r="B242" s="11" t="s">
        <v>277</v>
      </c>
      <c r="C242" s="11" t="s">
        <v>10</v>
      </c>
      <c r="D242" s="73">
        <v>42369.0</v>
      </c>
      <c r="E242" s="74">
        <v>4.7011E10</v>
      </c>
      <c r="F242" s="74">
        <v>3.4133E10</v>
      </c>
      <c r="G242" s="74">
        <v>6.974E9</v>
      </c>
      <c r="H242" s="74">
        <v>2.119E9</v>
      </c>
      <c r="I242" s="70">
        <v>0.0</v>
      </c>
      <c r="J242" s="11" t="s">
        <v>69</v>
      </c>
      <c r="K242" s="71" t="s">
        <v>279</v>
      </c>
      <c r="L242" s="51">
        <f t="shared" si="1"/>
        <v>12878000000</v>
      </c>
      <c r="M242" s="75">
        <f t="shared" si="2"/>
        <v>3785000000</v>
      </c>
      <c r="N242" s="9">
        <f t="shared" si="3"/>
        <v>0.2739358873</v>
      </c>
      <c r="O242" s="9">
        <f t="shared" si="4"/>
        <v>0.08051307141</v>
      </c>
    </row>
    <row r="243" hidden="1">
      <c r="A243" s="68">
        <v>265.0</v>
      </c>
      <c r="B243" s="11" t="s">
        <v>277</v>
      </c>
      <c r="C243" s="11" t="s">
        <v>11</v>
      </c>
      <c r="D243" s="73">
        <v>42735.0</v>
      </c>
      <c r="E243" s="74">
        <v>3.8537E10</v>
      </c>
      <c r="F243" s="74">
        <v>2.8905E10</v>
      </c>
      <c r="G243" s="74">
        <v>6.588E9</v>
      </c>
      <c r="H243" s="74">
        <v>1.951E9</v>
      </c>
      <c r="I243" s="70">
        <v>0.0</v>
      </c>
      <c r="J243" s="11" t="s">
        <v>69</v>
      </c>
      <c r="K243" s="71" t="s">
        <v>279</v>
      </c>
      <c r="L243" s="51">
        <f t="shared" si="1"/>
        <v>9632000000</v>
      </c>
      <c r="M243" s="75">
        <f t="shared" si="2"/>
        <v>1093000000</v>
      </c>
      <c r="N243" s="9">
        <f t="shared" si="3"/>
        <v>0.2499416146</v>
      </c>
      <c r="O243" s="9">
        <f t="shared" si="4"/>
        <v>0.02836235306</v>
      </c>
    </row>
    <row r="244" hidden="1">
      <c r="A244" s="68">
        <v>267.0</v>
      </c>
      <c r="B244" s="11" t="s">
        <v>284</v>
      </c>
      <c r="C244" s="11" t="s">
        <v>9</v>
      </c>
      <c r="D244" s="73">
        <v>41639.0</v>
      </c>
      <c r="E244" s="74">
        <v>1.9261E10</v>
      </c>
      <c r="F244" s="74">
        <v>1.2522E10</v>
      </c>
      <c r="G244" s="74">
        <v>2.211E9</v>
      </c>
      <c r="H244" s="70">
        <v>0.0</v>
      </c>
      <c r="I244" s="74">
        <v>1.5E7</v>
      </c>
      <c r="J244" s="11" t="s">
        <v>106</v>
      </c>
      <c r="K244" s="71" t="s">
        <v>109</v>
      </c>
      <c r="L244" s="51">
        <f t="shared" si="1"/>
        <v>6739000000</v>
      </c>
      <c r="M244" s="75">
        <f t="shared" si="2"/>
        <v>4513000000</v>
      </c>
      <c r="N244" s="9">
        <f t="shared" si="3"/>
        <v>0.3498779918</v>
      </c>
      <c r="O244" s="9">
        <f t="shared" si="4"/>
        <v>0.2343076683</v>
      </c>
    </row>
    <row r="245" hidden="1">
      <c r="A245" s="68">
        <v>268.0</v>
      </c>
      <c r="B245" s="11" t="s">
        <v>284</v>
      </c>
      <c r="C245" s="11" t="s">
        <v>10</v>
      </c>
      <c r="D245" s="73">
        <v>42004.0</v>
      </c>
      <c r="E245" s="74">
        <v>1.9171E10</v>
      </c>
      <c r="F245" s="74">
        <v>1.3241E10</v>
      </c>
      <c r="G245" s="74">
        <v>2.245E9</v>
      </c>
      <c r="H245" s="70">
        <v>0.0</v>
      </c>
      <c r="I245" s="74">
        <v>-8.2E7</v>
      </c>
      <c r="J245" s="11" t="s">
        <v>106</v>
      </c>
      <c r="K245" s="71" t="s">
        <v>109</v>
      </c>
      <c r="L245" s="51">
        <f t="shared" si="1"/>
        <v>5930000000</v>
      </c>
      <c r="M245" s="75">
        <f t="shared" si="2"/>
        <v>3767000000</v>
      </c>
      <c r="N245" s="9">
        <f t="shared" si="3"/>
        <v>0.3093213708</v>
      </c>
      <c r="O245" s="9">
        <f t="shared" si="4"/>
        <v>0.1964947055</v>
      </c>
    </row>
    <row r="246" hidden="1">
      <c r="A246" s="68">
        <v>269.0</v>
      </c>
      <c r="B246" s="11" t="s">
        <v>284</v>
      </c>
      <c r="C246" s="11" t="s">
        <v>11</v>
      </c>
      <c r="D246" s="73">
        <v>42369.0</v>
      </c>
      <c r="E246" s="74">
        <v>1.8987E10</v>
      </c>
      <c r="F246" s="74">
        <v>1.2968E10</v>
      </c>
      <c r="G246" s="74">
        <v>2.27E9</v>
      </c>
      <c r="H246" s="70">
        <v>0.0</v>
      </c>
      <c r="I246" s="74">
        <v>1.2E8</v>
      </c>
      <c r="J246" s="11" t="s">
        <v>106</v>
      </c>
      <c r="K246" s="71" t="s">
        <v>109</v>
      </c>
      <c r="L246" s="51">
        <f t="shared" si="1"/>
        <v>6019000000</v>
      </c>
      <c r="M246" s="75">
        <f t="shared" si="2"/>
        <v>3629000000</v>
      </c>
      <c r="N246" s="9">
        <f t="shared" si="3"/>
        <v>0.3170063728</v>
      </c>
      <c r="O246" s="9">
        <f t="shared" si="4"/>
        <v>0.1911307737</v>
      </c>
    </row>
    <row r="247" hidden="1">
      <c r="A247" s="68">
        <v>266.0</v>
      </c>
      <c r="B247" s="11" t="s">
        <v>284</v>
      </c>
      <c r="C247" s="11" t="s">
        <v>7</v>
      </c>
      <c r="D247" s="73">
        <v>41274.0</v>
      </c>
      <c r="E247" s="74">
        <v>1.7936E10</v>
      </c>
      <c r="F247" s="74">
        <v>1.262E10</v>
      </c>
      <c r="G247" s="74">
        <v>2.096E9</v>
      </c>
      <c r="H247" s="70">
        <v>0.0</v>
      </c>
      <c r="I247" s="74">
        <v>-6000000.0</v>
      </c>
      <c r="J247" s="11" t="s">
        <v>106</v>
      </c>
      <c r="K247" s="71" t="s">
        <v>109</v>
      </c>
      <c r="L247" s="51">
        <f t="shared" si="1"/>
        <v>5316000000</v>
      </c>
      <c r="M247" s="75">
        <f t="shared" si="2"/>
        <v>3226000000</v>
      </c>
      <c r="N247" s="9">
        <f t="shared" si="3"/>
        <v>0.2963871543</v>
      </c>
      <c r="O247" s="9">
        <f t="shared" si="4"/>
        <v>0.1798617306</v>
      </c>
    </row>
    <row r="248" hidden="1">
      <c r="A248" s="68">
        <v>273.0</v>
      </c>
      <c r="B248" s="11" t="s">
        <v>290</v>
      </c>
      <c r="C248" s="11" t="s">
        <v>11</v>
      </c>
      <c r="D248" s="73">
        <v>42369.0</v>
      </c>
      <c r="E248" s="74">
        <v>1.085581E10</v>
      </c>
      <c r="F248" s="74">
        <v>9.716541E9</v>
      </c>
      <c r="G248" s="70">
        <v>0.0</v>
      </c>
      <c r="H248" s="70">
        <v>0.0</v>
      </c>
      <c r="I248" s="74">
        <v>3.14096E8</v>
      </c>
      <c r="J248" s="11" t="s">
        <v>111</v>
      </c>
      <c r="K248" s="71" t="s">
        <v>291</v>
      </c>
      <c r="L248" s="51">
        <f t="shared" si="1"/>
        <v>1139269000</v>
      </c>
      <c r="M248" s="75">
        <f t="shared" si="2"/>
        <v>825173000</v>
      </c>
      <c r="N248" s="9">
        <f t="shared" si="3"/>
        <v>0.1049455545</v>
      </c>
      <c r="O248" s="9">
        <f t="shared" si="4"/>
        <v>0.0760121078</v>
      </c>
    </row>
    <row r="249" hidden="1">
      <c r="A249" s="68">
        <v>272.0</v>
      </c>
      <c r="B249" s="11" t="s">
        <v>290</v>
      </c>
      <c r="C249" s="11" t="s">
        <v>10</v>
      </c>
      <c r="D249" s="73">
        <v>42004.0</v>
      </c>
      <c r="E249" s="74">
        <v>9.049918E9</v>
      </c>
      <c r="F249" s="74">
        <v>8.050222E9</v>
      </c>
      <c r="G249" s="70">
        <v>0.0</v>
      </c>
      <c r="H249" s="70">
        <v>0.0</v>
      </c>
      <c r="I249" s="74">
        <v>2.65101E8</v>
      </c>
      <c r="J249" s="11" t="s">
        <v>111</v>
      </c>
      <c r="K249" s="71" t="s">
        <v>291</v>
      </c>
      <c r="L249" s="51">
        <f t="shared" si="1"/>
        <v>999696000</v>
      </c>
      <c r="M249" s="75">
        <f t="shared" si="2"/>
        <v>734595000</v>
      </c>
      <c r="N249" s="9">
        <f t="shared" si="3"/>
        <v>0.1104646473</v>
      </c>
      <c r="O249" s="9">
        <f t="shared" si="4"/>
        <v>0.08117145371</v>
      </c>
    </row>
    <row r="250" hidden="1">
      <c r="A250" s="68">
        <v>271.0</v>
      </c>
      <c r="B250" s="11" t="s">
        <v>290</v>
      </c>
      <c r="C250" s="11" t="s">
        <v>9</v>
      </c>
      <c r="D250" s="73">
        <v>41639.0</v>
      </c>
      <c r="E250" s="74">
        <v>7.184794E9</v>
      </c>
      <c r="F250" s="74">
        <v>6.293699E9</v>
      </c>
      <c r="G250" s="70">
        <v>0.0</v>
      </c>
      <c r="H250" s="70">
        <v>0.0</v>
      </c>
      <c r="I250" s="74">
        <v>1.9039E8</v>
      </c>
      <c r="J250" s="11" t="s">
        <v>111</v>
      </c>
      <c r="K250" s="71" t="s">
        <v>291</v>
      </c>
      <c r="L250" s="51">
        <f t="shared" si="1"/>
        <v>891095000</v>
      </c>
      <c r="M250" s="75">
        <f t="shared" si="2"/>
        <v>700705000</v>
      </c>
      <c r="N250" s="9">
        <f t="shared" si="3"/>
        <v>0.1240251286</v>
      </c>
      <c r="O250" s="9">
        <f t="shared" si="4"/>
        <v>0.09752610861</v>
      </c>
    </row>
    <row r="251" hidden="1">
      <c r="A251" s="68">
        <v>270.0</v>
      </c>
      <c r="B251" s="11" t="s">
        <v>290</v>
      </c>
      <c r="C251" s="11" t="s">
        <v>7</v>
      </c>
      <c r="D251" s="73">
        <v>41274.0</v>
      </c>
      <c r="E251" s="74">
        <v>6.514099E9</v>
      </c>
      <c r="F251" s="74">
        <v>5.745428E9</v>
      </c>
      <c r="G251" s="70">
        <v>0.0</v>
      </c>
      <c r="H251" s="70">
        <v>0.0</v>
      </c>
      <c r="I251" s="74">
        <v>1.69645E8</v>
      </c>
      <c r="J251" s="11" t="s">
        <v>111</v>
      </c>
      <c r="K251" s="71" t="s">
        <v>291</v>
      </c>
      <c r="L251" s="51">
        <f t="shared" si="1"/>
        <v>768671000</v>
      </c>
      <c r="M251" s="75">
        <f t="shared" si="2"/>
        <v>599026000</v>
      </c>
      <c r="N251" s="9">
        <f t="shared" si="3"/>
        <v>0.1180011234</v>
      </c>
      <c r="O251" s="9">
        <f t="shared" si="4"/>
        <v>0.09195838135</v>
      </c>
    </row>
    <row r="252" hidden="1">
      <c r="A252" s="68">
        <v>277.0</v>
      </c>
      <c r="B252" s="11" t="s">
        <v>296</v>
      </c>
      <c r="C252" s="11" t="s">
        <v>11</v>
      </c>
      <c r="D252" s="73">
        <v>42369.0</v>
      </c>
      <c r="E252" s="74">
        <v>3.663851E9</v>
      </c>
      <c r="F252" s="74">
        <v>1.321426E9</v>
      </c>
      <c r="G252" s="74">
        <v>3.10921E8</v>
      </c>
      <c r="H252" s="70">
        <v>0.0</v>
      </c>
      <c r="I252" s="74">
        <v>1.036178E9</v>
      </c>
      <c r="J252" s="11" t="s">
        <v>111</v>
      </c>
      <c r="K252" s="66" t="s">
        <v>112</v>
      </c>
      <c r="L252" s="51">
        <f t="shared" si="1"/>
        <v>2342425000</v>
      </c>
      <c r="M252" s="75">
        <f t="shared" si="2"/>
        <v>995326000</v>
      </c>
      <c r="N252" s="9">
        <f t="shared" si="3"/>
        <v>0.6393341323</v>
      </c>
      <c r="O252" s="9">
        <f t="shared" si="4"/>
        <v>0.2716611565</v>
      </c>
    </row>
    <row r="253" hidden="1">
      <c r="A253" s="68">
        <v>276.0</v>
      </c>
      <c r="B253" s="11" t="s">
        <v>296</v>
      </c>
      <c r="C253" s="11" t="s">
        <v>10</v>
      </c>
      <c r="D253" s="73">
        <v>42004.0</v>
      </c>
      <c r="E253" s="74">
        <v>3.538756E9</v>
      </c>
      <c r="F253" s="74">
        <v>1.306606E9</v>
      </c>
      <c r="G253" s="74">
        <v>2.57296E8</v>
      </c>
      <c r="H253" s="70">
        <v>0.0</v>
      </c>
      <c r="I253" s="74">
        <v>9.85781E8</v>
      </c>
      <c r="J253" s="11" t="s">
        <v>111</v>
      </c>
      <c r="K253" s="11" t="s">
        <v>112</v>
      </c>
      <c r="L253" s="51">
        <f t="shared" si="1"/>
        <v>2232150000</v>
      </c>
      <c r="M253" s="75">
        <f t="shared" si="2"/>
        <v>989073000</v>
      </c>
      <c r="N253" s="9">
        <f t="shared" si="3"/>
        <v>0.6307725088</v>
      </c>
      <c r="O253" s="9">
        <f t="shared" si="4"/>
        <v>0.2794973714</v>
      </c>
    </row>
    <row r="254" hidden="1">
      <c r="A254" s="68">
        <v>275.0</v>
      </c>
      <c r="B254" s="11" t="s">
        <v>296</v>
      </c>
      <c r="C254" s="11" t="s">
        <v>9</v>
      </c>
      <c r="D254" s="73">
        <v>41639.0</v>
      </c>
      <c r="E254" s="74">
        <v>2.865751E9</v>
      </c>
      <c r="F254" s="74">
        <v>9.91017E8</v>
      </c>
      <c r="G254" s="74">
        <v>2.13519E8</v>
      </c>
      <c r="H254" s="70">
        <v>0.0</v>
      </c>
      <c r="I254" s="74">
        <v>7.41342E8</v>
      </c>
      <c r="J254" s="11" t="s">
        <v>111</v>
      </c>
      <c r="K254" s="11" t="s">
        <v>112</v>
      </c>
      <c r="L254" s="51">
        <f t="shared" si="1"/>
        <v>1874734000</v>
      </c>
      <c r="M254" s="75">
        <f t="shared" si="2"/>
        <v>919873000</v>
      </c>
      <c r="N254" s="9">
        <f t="shared" si="3"/>
        <v>0.6541859359</v>
      </c>
      <c r="O254" s="9">
        <f t="shared" si="4"/>
        <v>0.3209884599</v>
      </c>
    </row>
    <row r="255" hidden="1">
      <c r="A255" s="68">
        <v>274.0</v>
      </c>
      <c r="B255" s="11" t="s">
        <v>296</v>
      </c>
      <c r="C255" s="11" t="s">
        <v>7</v>
      </c>
      <c r="D255" s="73">
        <v>41274.0</v>
      </c>
      <c r="E255" s="74">
        <v>2.43268E9</v>
      </c>
      <c r="F255" s="74">
        <v>7.28989E8</v>
      </c>
      <c r="G255" s="74">
        <v>2.12572E8</v>
      </c>
      <c r="H255" s="70">
        <v>0.0</v>
      </c>
      <c r="I255" s="74">
        <v>6.22592E8</v>
      </c>
      <c r="J255" s="11" t="s">
        <v>111</v>
      </c>
      <c r="K255" s="11" t="s">
        <v>112</v>
      </c>
      <c r="L255" s="51">
        <f t="shared" si="1"/>
        <v>1703691000</v>
      </c>
      <c r="M255" s="75">
        <f t="shared" si="2"/>
        <v>868527000</v>
      </c>
      <c r="N255" s="9">
        <f t="shared" si="3"/>
        <v>0.7003350215</v>
      </c>
      <c r="O255" s="9">
        <f t="shared" si="4"/>
        <v>0.3570247628</v>
      </c>
    </row>
    <row r="256" hidden="1">
      <c r="A256" s="68">
        <v>281.0</v>
      </c>
      <c r="B256" s="11" t="s">
        <v>300</v>
      </c>
      <c r="C256" s="11" t="s">
        <v>11</v>
      </c>
      <c r="D256" s="73">
        <v>42704.0</v>
      </c>
      <c r="E256" s="74">
        <v>1.6389E10</v>
      </c>
      <c r="F256" s="74">
        <v>9.383E9</v>
      </c>
      <c r="G256" s="74">
        <v>2.197E9</v>
      </c>
      <c r="H256" s="70">
        <v>0.0</v>
      </c>
      <c r="I256" s="74">
        <v>1.738E9</v>
      </c>
      <c r="J256" s="11" t="s">
        <v>73</v>
      </c>
      <c r="K256" s="76" t="s">
        <v>240</v>
      </c>
      <c r="L256" s="51">
        <f t="shared" si="1"/>
        <v>7006000000</v>
      </c>
      <c r="M256" s="75">
        <f t="shared" si="2"/>
        <v>3071000000</v>
      </c>
      <c r="N256" s="9">
        <f t="shared" si="3"/>
        <v>0.4274818476</v>
      </c>
      <c r="O256" s="9">
        <f t="shared" si="4"/>
        <v>0.1873817805</v>
      </c>
    </row>
    <row r="257" hidden="1">
      <c r="A257" s="68">
        <v>279.0</v>
      </c>
      <c r="B257" s="11" t="s">
        <v>300</v>
      </c>
      <c r="C257" s="11" t="s">
        <v>9</v>
      </c>
      <c r="D257" s="73">
        <v>41973.0</v>
      </c>
      <c r="E257" s="74">
        <v>1.5884E10</v>
      </c>
      <c r="F257" s="74">
        <v>1.0421E10</v>
      </c>
      <c r="G257" s="74">
        <v>2.054E9</v>
      </c>
      <c r="H257" s="70">
        <v>0.0</v>
      </c>
      <c r="I257" s="74">
        <v>1.637E9</v>
      </c>
      <c r="J257" s="11" t="s">
        <v>73</v>
      </c>
      <c r="K257" s="71" t="s">
        <v>240</v>
      </c>
      <c r="L257" s="51">
        <f t="shared" si="1"/>
        <v>5463000000</v>
      </c>
      <c r="M257" s="75">
        <f t="shared" si="2"/>
        <v>1772000000</v>
      </c>
      <c r="N257" s="9">
        <f t="shared" si="3"/>
        <v>0.3439309997</v>
      </c>
      <c r="O257" s="9">
        <f t="shared" si="4"/>
        <v>0.1115588013</v>
      </c>
    </row>
    <row r="258" hidden="1">
      <c r="A258" s="68">
        <v>280.0</v>
      </c>
      <c r="B258" s="11" t="s">
        <v>300</v>
      </c>
      <c r="C258" s="11" t="s">
        <v>10</v>
      </c>
      <c r="D258" s="73">
        <v>42338.0</v>
      </c>
      <c r="E258" s="74">
        <v>1.5714E10</v>
      </c>
      <c r="F258" s="74">
        <v>9.447E9</v>
      </c>
      <c r="G258" s="74">
        <v>2.067E9</v>
      </c>
      <c r="H258" s="70">
        <v>0.0</v>
      </c>
      <c r="I258" s="74">
        <v>1.626E9</v>
      </c>
      <c r="J258" s="11" t="s">
        <v>73</v>
      </c>
      <c r="K258" s="71" t="s">
        <v>240</v>
      </c>
      <c r="L258" s="51">
        <f t="shared" si="1"/>
        <v>6267000000</v>
      </c>
      <c r="M258" s="75">
        <f t="shared" si="2"/>
        <v>2574000000</v>
      </c>
      <c r="N258" s="9">
        <f t="shared" si="3"/>
        <v>0.3988163421</v>
      </c>
      <c r="O258" s="9">
        <f t="shared" si="4"/>
        <v>0.1638029782</v>
      </c>
    </row>
    <row r="259" hidden="1">
      <c r="A259" s="68">
        <v>278.0</v>
      </c>
      <c r="B259" s="11" t="s">
        <v>300</v>
      </c>
      <c r="C259" s="11" t="s">
        <v>7</v>
      </c>
      <c r="D259" s="73">
        <v>41608.0</v>
      </c>
      <c r="E259" s="74">
        <v>1.5456E10</v>
      </c>
      <c r="F259" s="74">
        <v>1.0645E10</v>
      </c>
      <c r="G259" s="74">
        <v>1.879E9</v>
      </c>
      <c r="H259" s="70">
        <v>0.0</v>
      </c>
      <c r="I259" s="74">
        <v>1.59E9</v>
      </c>
      <c r="J259" s="11" t="s">
        <v>73</v>
      </c>
      <c r="K259" s="71" t="s">
        <v>240</v>
      </c>
      <c r="L259" s="51">
        <f t="shared" si="1"/>
        <v>4811000000</v>
      </c>
      <c r="M259" s="75">
        <f t="shared" si="2"/>
        <v>1342000000</v>
      </c>
      <c r="N259" s="9">
        <f t="shared" si="3"/>
        <v>0.3112707039</v>
      </c>
      <c r="O259" s="9">
        <f t="shared" si="4"/>
        <v>0.08682712215</v>
      </c>
    </row>
    <row r="260" hidden="1">
      <c r="A260" s="68">
        <v>285.0</v>
      </c>
      <c r="B260" s="11" t="s">
        <v>306</v>
      </c>
      <c r="C260" s="11" t="s">
        <v>11</v>
      </c>
      <c r="D260" s="73">
        <v>42735.0</v>
      </c>
      <c r="E260" s="74">
        <v>1.12292E10</v>
      </c>
      <c r="F260" s="74">
        <v>4.38E8</v>
      </c>
      <c r="G260" s="74">
        <v>2.6577E9</v>
      </c>
      <c r="H260" s="74">
        <v>4.4701E9</v>
      </c>
      <c r="I260" s="74">
        <v>4.59E8</v>
      </c>
      <c r="J260" s="11" t="s">
        <v>77</v>
      </c>
      <c r="K260" s="66" t="s">
        <v>133</v>
      </c>
      <c r="L260" s="51">
        <f t="shared" si="1"/>
        <v>10791200000</v>
      </c>
      <c r="M260" s="75">
        <f t="shared" si="2"/>
        <v>3204400000</v>
      </c>
      <c r="N260" s="9">
        <f t="shared" si="3"/>
        <v>0.9609945499</v>
      </c>
      <c r="O260" s="9">
        <f t="shared" si="4"/>
        <v>0.2853631603</v>
      </c>
    </row>
    <row r="261" hidden="1">
      <c r="A261" s="68">
        <v>284.0</v>
      </c>
      <c r="B261" s="11" t="s">
        <v>306</v>
      </c>
      <c r="C261" s="11" t="s">
        <v>10</v>
      </c>
      <c r="D261" s="73">
        <v>42369.0</v>
      </c>
      <c r="E261" s="74">
        <v>9.256E9</v>
      </c>
      <c r="F261" s="74">
        <v>4.201E8</v>
      </c>
      <c r="G261" s="74">
        <v>2.3054E9</v>
      </c>
      <c r="H261" s="74">
        <v>3.6973E9</v>
      </c>
      <c r="I261" s="74">
        <v>2.79E8</v>
      </c>
      <c r="J261" s="11" t="s">
        <v>77</v>
      </c>
      <c r="K261" s="11" t="s">
        <v>133</v>
      </c>
      <c r="L261" s="51">
        <f t="shared" si="1"/>
        <v>8835900000</v>
      </c>
      <c r="M261" s="75">
        <f t="shared" si="2"/>
        <v>2554200000</v>
      </c>
      <c r="N261" s="9">
        <f t="shared" si="3"/>
        <v>0.9546132239</v>
      </c>
      <c r="O261" s="9">
        <f t="shared" si="4"/>
        <v>0.2759507347</v>
      </c>
    </row>
    <row r="262" hidden="1">
      <c r="A262" s="68">
        <v>283.0</v>
      </c>
      <c r="B262" s="11" t="s">
        <v>306</v>
      </c>
      <c r="C262" s="11" t="s">
        <v>9</v>
      </c>
      <c r="D262" s="73">
        <v>42004.0</v>
      </c>
      <c r="E262" s="74">
        <v>7.6704E9</v>
      </c>
      <c r="F262" s="74">
        <v>3.859E8</v>
      </c>
      <c r="G262" s="74">
        <v>2.0279E9</v>
      </c>
      <c r="H262" s="74">
        <v>2.4306E9</v>
      </c>
      <c r="I262" s="74">
        <v>2.583E8</v>
      </c>
      <c r="J262" s="11" t="s">
        <v>77</v>
      </c>
      <c r="K262" s="11" t="s">
        <v>133</v>
      </c>
      <c r="L262" s="51">
        <f t="shared" si="1"/>
        <v>7284500000</v>
      </c>
      <c r="M262" s="75">
        <f t="shared" si="2"/>
        <v>2567700000</v>
      </c>
      <c r="N262" s="9">
        <f t="shared" si="3"/>
        <v>0.9496897163</v>
      </c>
      <c r="O262" s="9">
        <f t="shared" si="4"/>
        <v>0.3347543805</v>
      </c>
    </row>
    <row r="263" hidden="1">
      <c r="A263" s="68">
        <v>282.0</v>
      </c>
      <c r="B263" s="11" t="s">
        <v>306</v>
      </c>
      <c r="C263" s="11" t="s">
        <v>7</v>
      </c>
      <c r="D263" s="73">
        <v>41639.0</v>
      </c>
      <c r="E263" s="74">
        <v>6.4939E9</v>
      </c>
      <c r="F263" s="74">
        <v>3.404E8</v>
      </c>
      <c r="G263" s="74">
        <v>1.6845E9</v>
      </c>
      <c r="H263" s="74">
        <v>2.2262E9</v>
      </c>
      <c r="I263" s="74">
        <v>2.628E8</v>
      </c>
      <c r="J263" s="11" t="s">
        <v>77</v>
      </c>
      <c r="K263" s="11" t="s">
        <v>133</v>
      </c>
      <c r="L263" s="51">
        <f t="shared" si="1"/>
        <v>6153500000</v>
      </c>
      <c r="M263" s="75">
        <f t="shared" si="2"/>
        <v>1980000000</v>
      </c>
      <c r="N263" s="9">
        <f t="shared" si="3"/>
        <v>0.9475815766</v>
      </c>
      <c r="O263" s="9">
        <f t="shared" si="4"/>
        <v>0.304901523</v>
      </c>
    </row>
    <row r="264" hidden="1">
      <c r="A264" s="68">
        <v>289.0</v>
      </c>
      <c r="B264" s="11" t="s">
        <v>309</v>
      </c>
      <c r="C264" s="11" t="s">
        <v>11</v>
      </c>
      <c r="D264" s="73">
        <v>42735.0</v>
      </c>
      <c r="E264" s="74">
        <v>4.796473E9</v>
      </c>
      <c r="F264" s="74">
        <v>7.79116E8</v>
      </c>
      <c r="G264" s="74">
        <v>2.46438E9</v>
      </c>
      <c r="H264" s="74">
        <v>5.51418E8</v>
      </c>
      <c r="I264" s="74">
        <v>9.0546E7</v>
      </c>
      <c r="J264" s="11" t="s">
        <v>77</v>
      </c>
      <c r="K264" s="76" t="s">
        <v>310</v>
      </c>
      <c r="L264" s="51">
        <f t="shared" si="1"/>
        <v>4017357000</v>
      </c>
      <c r="M264" s="75">
        <f t="shared" si="2"/>
        <v>911013000</v>
      </c>
      <c r="N264" s="9">
        <f t="shared" si="3"/>
        <v>0.8375648106</v>
      </c>
      <c r="O264" s="9">
        <f t="shared" si="4"/>
        <v>0.1899339369</v>
      </c>
    </row>
    <row r="265" hidden="1">
      <c r="A265" s="68">
        <v>288.0</v>
      </c>
      <c r="B265" s="11" t="s">
        <v>309</v>
      </c>
      <c r="C265" s="11" t="s">
        <v>10</v>
      </c>
      <c r="D265" s="73">
        <v>42371.0</v>
      </c>
      <c r="E265" s="74">
        <v>4.425267E9</v>
      </c>
      <c r="F265" s="74">
        <v>7.50781E8</v>
      </c>
      <c r="G265" s="74">
        <v>2.262024E9</v>
      </c>
      <c r="H265" s="74">
        <v>5.39799E8</v>
      </c>
      <c r="I265" s="74">
        <v>9.1527E7</v>
      </c>
      <c r="J265" s="11" t="s">
        <v>77</v>
      </c>
      <c r="K265" s="71" t="s">
        <v>310</v>
      </c>
      <c r="L265" s="51">
        <f t="shared" si="1"/>
        <v>3674486000</v>
      </c>
      <c r="M265" s="75">
        <f t="shared" si="2"/>
        <v>781136000</v>
      </c>
      <c r="N265" s="9">
        <f t="shared" si="3"/>
        <v>0.8303422144</v>
      </c>
      <c r="O265" s="9">
        <f t="shared" si="4"/>
        <v>0.1765172587</v>
      </c>
    </row>
    <row r="266" hidden="1">
      <c r="A266" s="68">
        <v>287.0</v>
      </c>
      <c r="B266" s="11" t="s">
        <v>309</v>
      </c>
      <c r="C266" s="11" t="s">
        <v>9</v>
      </c>
      <c r="D266" s="73">
        <v>42007.0</v>
      </c>
      <c r="E266" s="74">
        <v>3.402703E9</v>
      </c>
      <c r="F266" s="74">
        <v>6.04377E8</v>
      </c>
      <c r="G266" s="74">
        <v>1.628961E9</v>
      </c>
      <c r="H266" s="74">
        <v>3.92805E8</v>
      </c>
      <c r="I266" s="74">
        <v>1.3476E7</v>
      </c>
      <c r="J266" s="11" t="s">
        <v>77</v>
      </c>
      <c r="K266" s="71" t="s">
        <v>310</v>
      </c>
      <c r="L266" s="51">
        <f t="shared" si="1"/>
        <v>2798326000</v>
      </c>
      <c r="M266" s="75">
        <f t="shared" si="2"/>
        <v>763084000</v>
      </c>
      <c r="N266" s="9">
        <f t="shared" si="3"/>
        <v>0.8223832641</v>
      </c>
      <c r="O266" s="9">
        <f t="shared" si="4"/>
        <v>0.2242581853</v>
      </c>
    </row>
    <row r="267" hidden="1">
      <c r="A267" s="68">
        <v>286.0</v>
      </c>
      <c r="B267" s="11" t="s">
        <v>309</v>
      </c>
      <c r="C267" s="11" t="s">
        <v>7</v>
      </c>
      <c r="D267" s="73">
        <v>41636.0</v>
      </c>
      <c r="E267" s="74">
        <v>2.910748E9</v>
      </c>
      <c r="F267" s="74">
        <v>5.14722E8</v>
      </c>
      <c r="G267" s="74">
        <v>1.468434E9</v>
      </c>
      <c r="H267" s="74">
        <v>3.38786E8</v>
      </c>
      <c r="I267" s="74">
        <v>1.2794E7</v>
      </c>
      <c r="J267" s="11" t="s">
        <v>77</v>
      </c>
      <c r="K267" s="71" t="s">
        <v>310</v>
      </c>
      <c r="L267" s="51">
        <f t="shared" si="1"/>
        <v>2396026000</v>
      </c>
      <c r="M267" s="75">
        <f t="shared" si="2"/>
        <v>576012000</v>
      </c>
      <c r="N267" s="9">
        <f t="shared" si="3"/>
        <v>0.8231650421</v>
      </c>
      <c r="O267" s="9">
        <f t="shared" si="4"/>
        <v>0.1978914011</v>
      </c>
    </row>
    <row r="268" hidden="1">
      <c r="A268" s="68">
        <v>290.0</v>
      </c>
      <c r="B268" s="11" t="s">
        <v>313</v>
      </c>
      <c r="C268" s="11" t="s">
        <v>7</v>
      </c>
      <c r="D268" s="73">
        <v>41274.0</v>
      </c>
      <c r="E268" s="74">
        <v>6.104E9</v>
      </c>
      <c r="F268" s="74">
        <v>2.9907E9</v>
      </c>
      <c r="G268" s="74">
        <v>2.009E8</v>
      </c>
      <c r="H268" s="70">
        <v>0.0</v>
      </c>
      <c r="I268" s="70">
        <v>0.0</v>
      </c>
      <c r="J268" s="11" t="s">
        <v>119</v>
      </c>
      <c r="K268" s="71" t="s">
        <v>314</v>
      </c>
      <c r="L268" s="51">
        <f t="shared" si="1"/>
        <v>3113300000</v>
      </c>
      <c r="M268" s="75">
        <f t="shared" si="2"/>
        <v>2912400000</v>
      </c>
      <c r="N268" s="9">
        <f t="shared" si="3"/>
        <v>0.510042595</v>
      </c>
      <c r="O268" s="9">
        <f t="shared" si="4"/>
        <v>0.477129751</v>
      </c>
    </row>
    <row r="269" hidden="1">
      <c r="A269" s="68">
        <v>291.0</v>
      </c>
      <c r="B269" s="11" t="s">
        <v>313</v>
      </c>
      <c r="C269" s="11" t="s">
        <v>9</v>
      </c>
      <c r="D269" s="73">
        <v>41639.0</v>
      </c>
      <c r="E269" s="74">
        <v>5.4747E9</v>
      </c>
      <c r="F269" s="74">
        <v>2.9545E9</v>
      </c>
      <c r="G269" s="74">
        <v>1.502E8</v>
      </c>
      <c r="H269" s="70">
        <v>0.0</v>
      </c>
      <c r="I269" s="70">
        <v>0.0</v>
      </c>
      <c r="J269" s="11" t="s">
        <v>119</v>
      </c>
      <c r="K269" s="71" t="s">
        <v>314</v>
      </c>
      <c r="L269" s="51">
        <f t="shared" si="1"/>
        <v>2520200000</v>
      </c>
      <c r="M269" s="75">
        <f t="shared" si="2"/>
        <v>2370000000</v>
      </c>
      <c r="N269" s="9">
        <f t="shared" si="3"/>
        <v>0.4603357262</v>
      </c>
      <c r="O269" s="9">
        <f t="shared" si="4"/>
        <v>0.4329004329</v>
      </c>
    </row>
    <row r="270" hidden="1">
      <c r="A270" s="68">
        <v>292.0</v>
      </c>
      <c r="B270" s="11" t="s">
        <v>313</v>
      </c>
      <c r="C270" s="11" t="s">
        <v>10</v>
      </c>
      <c r="D270" s="73">
        <v>42004.0</v>
      </c>
      <c r="E270" s="74">
        <v>4.7432E9</v>
      </c>
      <c r="F270" s="74">
        <v>2.9647E9</v>
      </c>
      <c r="G270" s="74">
        <v>2.052E8</v>
      </c>
      <c r="H270" s="70">
        <v>0.0</v>
      </c>
      <c r="I270" s="70">
        <v>0.0</v>
      </c>
      <c r="J270" s="11" t="s">
        <v>119</v>
      </c>
      <c r="K270" s="71" t="s">
        <v>314</v>
      </c>
      <c r="L270" s="51">
        <f t="shared" si="1"/>
        <v>1778500000</v>
      </c>
      <c r="M270" s="75">
        <f t="shared" si="2"/>
        <v>1573300000</v>
      </c>
      <c r="N270" s="9">
        <f t="shared" si="3"/>
        <v>0.3749578344</v>
      </c>
      <c r="O270" s="9">
        <f t="shared" si="4"/>
        <v>0.3316959015</v>
      </c>
    </row>
    <row r="271" hidden="1">
      <c r="A271" s="68">
        <v>293.0</v>
      </c>
      <c r="B271" s="11" t="s">
        <v>313</v>
      </c>
      <c r="C271" s="11" t="s">
        <v>11</v>
      </c>
      <c r="D271" s="73">
        <v>42369.0</v>
      </c>
      <c r="E271" s="74">
        <v>4.3083E9</v>
      </c>
      <c r="F271" s="74">
        <v>2.7612E9</v>
      </c>
      <c r="G271" s="74">
        <v>3.19E8</v>
      </c>
      <c r="H271" s="70">
        <v>0.0</v>
      </c>
      <c r="I271" s="70">
        <v>0.0</v>
      </c>
      <c r="J271" s="11" t="s">
        <v>119</v>
      </c>
      <c r="K271" s="71" t="s">
        <v>314</v>
      </c>
      <c r="L271" s="51">
        <f t="shared" si="1"/>
        <v>1547100000</v>
      </c>
      <c r="M271" s="75">
        <f t="shared" si="2"/>
        <v>1228100000</v>
      </c>
      <c r="N271" s="9">
        <f t="shared" si="3"/>
        <v>0.3590975559</v>
      </c>
      <c r="O271" s="9">
        <f t="shared" si="4"/>
        <v>0.2850544298</v>
      </c>
    </row>
    <row r="272" hidden="1">
      <c r="A272" s="68">
        <v>294.0</v>
      </c>
      <c r="B272" s="11" t="s">
        <v>317</v>
      </c>
      <c r="C272" s="11" t="s">
        <v>7</v>
      </c>
      <c r="D272" s="73">
        <v>41274.0</v>
      </c>
      <c r="E272" s="74">
        <v>5.513E9</v>
      </c>
      <c r="F272" s="74">
        <v>3.75E8</v>
      </c>
      <c r="G272" s="74">
        <v>3.38E9</v>
      </c>
      <c r="H272" s="70">
        <v>0.0</v>
      </c>
      <c r="I272" s="74">
        <v>4.9E8</v>
      </c>
      <c r="J272" s="11" t="s">
        <v>106</v>
      </c>
      <c r="K272" s="66" t="s">
        <v>319</v>
      </c>
      <c r="L272" s="51">
        <f t="shared" si="1"/>
        <v>5138000000</v>
      </c>
      <c r="M272" s="75">
        <f t="shared" si="2"/>
        <v>1268000000</v>
      </c>
      <c r="N272" s="9">
        <f t="shared" si="3"/>
        <v>0.9319789588</v>
      </c>
      <c r="O272" s="9">
        <f t="shared" si="4"/>
        <v>0.2300018139</v>
      </c>
    </row>
    <row r="273" hidden="1">
      <c r="A273" s="68">
        <v>296.0</v>
      </c>
      <c r="B273" s="11" t="s">
        <v>317</v>
      </c>
      <c r="C273" s="11" t="s">
        <v>10</v>
      </c>
      <c r="D273" s="73">
        <v>42004.0</v>
      </c>
      <c r="E273" s="74">
        <v>5.342E9</v>
      </c>
      <c r="F273" s="74">
        <v>1.6E8</v>
      </c>
      <c r="G273" s="74">
        <v>3.247E9</v>
      </c>
      <c r="H273" s="70">
        <v>0.0</v>
      </c>
      <c r="I273" s="74">
        <v>4.64E8</v>
      </c>
      <c r="J273" s="11" t="s">
        <v>106</v>
      </c>
      <c r="K273" s="11" t="s">
        <v>319</v>
      </c>
      <c r="L273" s="51">
        <f t="shared" si="1"/>
        <v>5182000000</v>
      </c>
      <c r="M273" s="75">
        <f t="shared" si="2"/>
        <v>1471000000</v>
      </c>
      <c r="N273" s="9">
        <f t="shared" si="3"/>
        <v>0.9700486709</v>
      </c>
      <c r="O273" s="9">
        <f t="shared" si="4"/>
        <v>0.2753650318</v>
      </c>
    </row>
    <row r="274" hidden="1">
      <c r="A274" s="68">
        <v>297.0</v>
      </c>
      <c r="B274" s="11" t="s">
        <v>317</v>
      </c>
      <c r="C274" s="11" t="s">
        <v>11</v>
      </c>
      <c r="D274" s="73">
        <v>42369.0</v>
      </c>
      <c r="E274" s="74">
        <v>5.276E9</v>
      </c>
      <c r="F274" s="74">
        <v>2.37E8</v>
      </c>
      <c r="G274" s="74">
        <v>3.113E9</v>
      </c>
      <c r="H274" s="70">
        <v>0.0</v>
      </c>
      <c r="I274" s="74">
        <v>4.48E8</v>
      </c>
      <c r="J274" s="11" t="s">
        <v>106</v>
      </c>
      <c r="K274" s="11" t="s">
        <v>319</v>
      </c>
      <c r="L274" s="51">
        <f t="shared" si="1"/>
        <v>5039000000</v>
      </c>
      <c r="M274" s="75">
        <f t="shared" si="2"/>
        <v>1478000000</v>
      </c>
      <c r="N274" s="9">
        <f t="shared" si="3"/>
        <v>0.9550796058</v>
      </c>
      <c r="O274" s="9">
        <f t="shared" si="4"/>
        <v>0.280136467</v>
      </c>
    </row>
    <row r="275" hidden="1">
      <c r="A275" s="68">
        <v>295.0</v>
      </c>
      <c r="B275" s="11" t="s">
        <v>317</v>
      </c>
      <c r="C275" s="11" t="s">
        <v>9</v>
      </c>
      <c r="D275" s="73">
        <v>41639.0</v>
      </c>
      <c r="E275" s="74">
        <v>5.133E9</v>
      </c>
      <c r="F275" s="74">
        <v>2.16E8</v>
      </c>
      <c r="G275" s="74">
        <v>3.142E9</v>
      </c>
      <c r="H275" s="70">
        <v>0.0</v>
      </c>
      <c r="I275" s="74">
        <v>5.81E8</v>
      </c>
      <c r="J275" s="11" t="s">
        <v>106</v>
      </c>
      <c r="K275" s="11" t="s">
        <v>319</v>
      </c>
      <c r="L275" s="51">
        <f t="shared" si="1"/>
        <v>4917000000</v>
      </c>
      <c r="M275" s="75">
        <f t="shared" si="2"/>
        <v>1194000000</v>
      </c>
      <c r="N275" s="9">
        <f t="shared" si="3"/>
        <v>0.9579193454</v>
      </c>
      <c r="O275" s="9">
        <f t="shared" si="4"/>
        <v>0.2326125073</v>
      </c>
    </row>
    <row r="276">
      <c r="A276" s="68">
        <v>301.0</v>
      </c>
      <c r="B276" s="11" t="s">
        <v>127</v>
      </c>
      <c r="C276" s="11" t="s">
        <v>11</v>
      </c>
      <c r="D276" s="73">
        <v>42369.0</v>
      </c>
      <c r="E276" s="74">
        <v>3.3948E9</v>
      </c>
      <c r="F276" s="74">
        <v>1.883E9</v>
      </c>
      <c r="G276" s="74">
        <v>8.376E8</v>
      </c>
      <c r="H276" s="70">
        <v>0.0</v>
      </c>
      <c r="I276" s="70">
        <v>0.0</v>
      </c>
      <c r="J276" s="11" t="s">
        <v>92</v>
      </c>
      <c r="K276" s="76" t="s">
        <v>128</v>
      </c>
      <c r="L276" s="51">
        <f t="shared" si="1"/>
        <v>1511800000</v>
      </c>
      <c r="M276" s="75">
        <f t="shared" si="2"/>
        <v>674200000</v>
      </c>
      <c r="N276" s="9">
        <f t="shared" si="3"/>
        <v>0.4453281489</v>
      </c>
      <c r="O276" s="9">
        <f t="shared" si="4"/>
        <v>0.1985978555</v>
      </c>
    </row>
    <row r="277">
      <c r="A277" s="68">
        <v>300.0</v>
      </c>
      <c r="B277" s="11" t="s">
        <v>127</v>
      </c>
      <c r="C277" s="11" t="s">
        <v>10</v>
      </c>
      <c r="D277" s="73">
        <v>42004.0</v>
      </c>
      <c r="E277" s="74">
        <v>3.2976E9</v>
      </c>
      <c r="F277" s="74">
        <v>1.8447E9</v>
      </c>
      <c r="G277" s="74">
        <v>8.117E8</v>
      </c>
      <c r="H277" s="70">
        <v>0.0</v>
      </c>
      <c r="I277" s="70">
        <v>0.0</v>
      </c>
      <c r="J277" s="11" t="s">
        <v>92</v>
      </c>
      <c r="K277" s="71" t="s">
        <v>128</v>
      </c>
      <c r="L277" s="51">
        <f t="shared" si="1"/>
        <v>1452900000</v>
      </c>
      <c r="M277" s="75">
        <f t="shared" si="2"/>
        <v>641200000</v>
      </c>
      <c r="N277" s="9">
        <f t="shared" si="3"/>
        <v>0.4405931587</v>
      </c>
      <c r="O277" s="9">
        <f t="shared" si="4"/>
        <v>0.1944444444</v>
      </c>
    </row>
    <row r="278">
      <c r="A278" s="68">
        <v>299.0</v>
      </c>
      <c r="B278" s="11" t="s">
        <v>127</v>
      </c>
      <c r="C278" s="11" t="s">
        <v>9</v>
      </c>
      <c r="D278" s="73">
        <v>41639.0</v>
      </c>
      <c r="E278" s="74">
        <v>3.1943E9</v>
      </c>
      <c r="F278" s="74">
        <v>1.7563E9</v>
      </c>
      <c r="G278" s="74">
        <v>8.158E8</v>
      </c>
      <c r="H278" s="70">
        <v>0.0</v>
      </c>
      <c r="I278" s="70">
        <v>0.0</v>
      </c>
      <c r="J278" s="11" t="s">
        <v>92</v>
      </c>
      <c r="K278" s="71" t="s">
        <v>128</v>
      </c>
      <c r="L278" s="51">
        <f t="shared" si="1"/>
        <v>1438000000</v>
      </c>
      <c r="M278" s="75">
        <f t="shared" si="2"/>
        <v>622200000</v>
      </c>
      <c r="N278" s="9">
        <f t="shared" si="3"/>
        <v>0.4501768776</v>
      </c>
      <c r="O278" s="9">
        <f t="shared" si="4"/>
        <v>0.1947844598</v>
      </c>
    </row>
    <row r="279">
      <c r="A279" s="68">
        <v>298.0</v>
      </c>
      <c r="B279" s="11" t="s">
        <v>127</v>
      </c>
      <c r="C279" s="11" t="s">
        <v>7</v>
      </c>
      <c r="D279" s="73">
        <v>41274.0</v>
      </c>
      <c r="E279" s="74">
        <v>2.9219E9</v>
      </c>
      <c r="F279" s="74">
        <v>1.6305E9</v>
      </c>
      <c r="G279" s="74">
        <v>7.463E8</v>
      </c>
      <c r="H279" s="70">
        <v>0.0</v>
      </c>
      <c r="I279" s="70">
        <v>0.0</v>
      </c>
      <c r="J279" s="11" t="s">
        <v>92</v>
      </c>
      <c r="K279" s="71" t="s">
        <v>128</v>
      </c>
      <c r="L279" s="51">
        <f t="shared" si="1"/>
        <v>1291400000</v>
      </c>
      <c r="M279" s="75">
        <f t="shared" si="2"/>
        <v>545100000</v>
      </c>
      <c r="N279" s="9">
        <f t="shared" si="3"/>
        <v>0.441972689</v>
      </c>
      <c r="O279" s="9">
        <f t="shared" si="4"/>
        <v>0.1865566926</v>
      </c>
    </row>
    <row r="280" hidden="1">
      <c r="A280" s="68">
        <v>304.0</v>
      </c>
      <c r="B280" s="11" t="s">
        <v>329</v>
      </c>
      <c r="C280" s="11" t="s">
        <v>10</v>
      </c>
      <c r="D280" s="73">
        <v>42004.0</v>
      </c>
      <c r="E280" s="74">
        <v>2.3125E10</v>
      </c>
      <c r="F280" s="74">
        <v>1.6049E10</v>
      </c>
      <c r="G280" s="74">
        <v>5.54E8</v>
      </c>
      <c r="H280" s="70">
        <v>0.0</v>
      </c>
      <c r="I280" s="74">
        <v>2.915E9</v>
      </c>
      <c r="J280" s="11" t="s">
        <v>172</v>
      </c>
      <c r="K280" s="71" t="s">
        <v>330</v>
      </c>
      <c r="L280" s="51">
        <f t="shared" si="1"/>
        <v>7076000000</v>
      </c>
      <c r="M280" s="75">
        <f t="shared" si="2"/>
        <v>3607000000</v>
      </c>
      <c r="N280" s="9">
        <f t="shared" si="3"/>
        <v>0.3059891892</v>
      </c>
      <c r="O280" s="9">
        <f t="shared" si="4"/>
        <v>0.1559783784</v>
      </c>
    </row>
    <row r="281" hidden="1">
      <c r="A281" s="68">
        <v>303.0</v>
      </c>
      <c r="B281" s="11" t="s">
        <v>329</v>
      </c>
      <c r="C281" s="11" t="s">
        <v>9</v>
      </c>
      <c r="D281" s="73">
        <v>41639.0</v>
      </c>
      <c r="E281" s="74">
        <v>1.908E10</v>
      </c>
      <c r="F281" s="74">
        <v>1.293E10</v>
      </c>
      <c r="G281" s="74">
        <v>6.86E8</v>
      </c>
      <c r="H281" s="70">
        <v>0.0</v>
      </c>
      <c r="I281" s="74">
        <v>2.903E9</v>
      </c>
      <c r="J281" s="11" t="s">
        <v>172</v>
      </c>
      <c r="K281" s="71" t="s">
        <v>330</v>
      </c>
      <c r="L281" s="51">
        <f t="shared" si="1"/>
        <v>6150000000</v>
      </c>
      <c r="M281" s="75">
        <f t="shared" si="2"/>
        <v>2561000000</v>
      </c>
      <c r="N281" s="9">
        <f t="shared" si="3"/>
        <v>0.322327044</v>
      </c>
      <c r="O281" s="9">
        <f t="shared" si="4"/>
        <v>0.1342243187</v>
      </c>
    </row>
    <row r="282" hidden="1">
      <c r="A282" s="68">
        <v>305.0</v>
      </c>
      <c r="B282" s="11" t="s">
        <v>329</v>
      </c>
      <c r="C282" s="11" t="s">
        <v>11</v>
      </c>
      <c r="D282" s="73">
        <v>42369.0</v>
      </c>
      <c r="E282" s="74">
        <v>1.2764E10</v>
      </c>
      <c r="F282" s="74">
        <v>1.0295E10</v>
      </c>
      <c r="G282" s="74">
        <v>3.34E8</v>
      </c>
      <c r="H282" s="70">
        <v>0.0</v>
      </c>
      <c r="I282" s="74">
        <v>2.229E9</v>
      </c>
      <c r="J282" s="11" t="s">
        <v>172</v>
      </c>
      <c r="K282" s="71" t="s">
        <v>330</v>
      </c>
      <c r="L282" s="51">
        <f t="shared" si="1"/>
        <v>2469000000</v>
      </c>
      <c r="M282" s="75">
        <f t="shared" si="2"/>
        <v>-94000000</v>
      </c>
      <c r="N282" s="9">
        <f t="shared" si="3"/>
        <v>0.19343466</v>
      </c>
      <c r="O282" s="9">
        <f t="shared" si="4"/>
        <v>-0.007364462551</v>
      </c>
    </row>
    <row r="283" hidden="1">
      <c r="A283" s="68">
        <v>302.0</v>
      </c>
      <c r="B283" s="11" t="s">
        <v>329</v>
      </c>
      <c r="C283" s="11" t="s">
        <v>7</v>
      </c>
      <c r="D283" s="73">
        <v>41274.0</v>
      </c>
      <c r="E283" s="74">
        <v>1.2316E10</v>
      </c>
      <c r="F283" s="74">
        <v>7.081E9</v>
      </c>
      <c r="G283" s="74">
        <v>7.23E8</v>
      </c>
      <c r="H283" s="70">
        <v>0.0</v>
      </c>
      <c r="I283" s="74">
        <v>2.811E9</v>
      </c>
      <c r="J283" s="11" t="s">
        <v>172</v>
      </c>
      <c r="K283" s="71" t="s">
        <v>330</v>
      </c>
      <c r="L283" s="51">
        <f t="shared" si="1"/>
        <v>5235000000</v>
      </c>
      <c r="M283" s="75">
        <f t="shared" si="2"/>
        <v>1701000000</v>
      </c>
      <c r="N283" s="9">
        <f t="shared" si="3"/>
        <v>0.4250568366</v>
      </c>
      <c r="O283" s="9">
        <f t="shared" si="4"/>
        <v>0.1381130237</v>
      </c>
    </row>
    <row r="284" hidden="1">
      <c r="A284" s="68">
        <v>309.0</v>
      </c>
      <c r="B284" s="11" t="s">
        <v>331</v>
      </c>
      <c r="C284" s="11" t="s">
        <v>11</v>
      </c>
      <c r="D284" s="73">
        <v>42369.0</v>
      </c>
      <c r="E284" s="74">
        <v>1.3476084E10</v>
      </c>
      <c r="F284" s="74">
        <v>1.1207604E10</v>
      </c>
      <c r="G284" s="74">
        <v>1.41017E9</v>
      </c>
      <c r="H284" s="70">
        <v>0.0</v>
      </c>
      <c r="I284" s="70">
        <v>0.0</v>
      </c>
      <c r="J284" s="11" t="s">
        <v>69</v>
      </c>
      <c r="K284" s="71" t="s">
        <v>332</v>
      </c>
      <c r="L284" s="51">
        <f t="shared" si="1"/>
        <v>2268480000</v>
      </c>
      <c r="M284" s="75">
        <f t="shared" si="2"/>
        <v>858310000</v>
      </c>
      <c r="N284" s="9">
        <f t="shared" si="3"/>
        <v>0.1683337682</v>
      </c>
      <c r="O284" s="9">
        <f t="shared" si="4"/>
        <v>0.06369135129</v>
      </c>
    </row>
    <row r="285" hidden="1">
      <c r="A285" s="68">
        <v>308.0</v>
      </c>
      <c r="B285" s="11" t="s">
        <v>331</v>
      </c>
      <c r="C285" s="11" t="s">
        <v>10</v>
      </c>
      <c r="D285" s="73">
        <v>42004.0</v>
      </c>
      <c r="E285" s="74">
        <v>1.3470067E10</v>
      </c>
      <c r="F285" s="74">
        <v>1.1462415E10</v>
      </c>
      <c r="G285" s="74">
        <v>1.259234E9</v>
      </c>
      <c r="H285" s="70">
        <v>0.0</v>
      </c>
      <c r="I285" s="70">
        <v>0.0</v>
      </c>
      <c r="J285" s="11" t="s">
        <v>69</v>
      </c>
      <c r="K285" s="71" t="s">
        <v>332</v>
      </c>
      <c r="L285" s="51">
        <f t="shared" si="1"/>
        <v>2007652000</v>
      </c>
      <c r="M285" s="75">
        <f t="shared" si="2"/>
        <v>748418000</v>
      </c>
      <c r="N285" s="9">
        <f t="shared" si="3"/>
        <v>0.1490454353</v>
      </c>
      <c r="O285" s="9">
        <f t="shared" si="4"/>
        <v>0.05556156476</v>
      </c>
    </row>
    <row r="286" hidden="1">
      <c r="A286" s="68">
        <v>307.0</v>
      </c>
      <c r="B286" s="11" t="s">
        <v>331</v>
      </c>
      <c r="C286" s="11" t="s">
        <v>9</v>
      </c>
      <c r="D286" s="73">
        <v>41639.0</v>
      </c>
      <c r="E286" s="74">
        <v>1.2752076E10</v>
      </c>
      <c r="F286" s="74">
        <v>1.0915981E10</v>
      </c>
      <c r="G286" s="74">
        <v>1.153445E9</v>
      </c>
      <c r="H286" s="70">
        <v>0.0</v>
      </c>
      <c r="I286" s="70">
        <v>0.0</v>
      </c>
      <c r="J286" s="11" t="s">
        <v>69</v>
      </c>
      <c r="K286" s="71" t="s">
        <v>332</v>
      </c>
      <c r="L286" s="51">
        <f t="shared" si="1"/>
        <v>1836095000</v>
      </c>
      <c r="M286" s="75">
        <f t="shared" si="2"/>
        <v>682650000</v>
      </c>
      <c r="N286" s="9">
        <f t="shared" si="3"/>
        <v>0.143984007</v>
      </c>
      <c r="O286" s="9">
        <f t="shared" si="4"/>
        <v>0.05353246013</v>
      </c>
    </row>
    <row r="287" hidden="1">
      <c r="A287" s="68">
        <v>306.0</v>
      </c>
      <c r="B287" s="11" t="s">
        <v>331</v>
      </c>
      <c r="C287" s="11" t="s">
        <v>7</v>
      </c>
      <c r="D287" s="73">
        <v>41274.0</v>
      </c>
      <c r="E287" s="74">
        <v>1.1359113E10</v>
      </c>
      <c r="F287" s="74">
        <v>9.641542E9</v>
      </c>
      <c r="G287" s="74">
        <v>1.042251E9</v>
      </c>
      <c r="H287" s="70">
        <v>0.0</v>
      </c>
      <c r="I287" s="70">
        <v>0.0</v>
      </c>
      <c r="J287" s="11" t="s">
        <v>69</v>
      </c>
      <c r="K287" s="71" t="s">
        <v>332</v>
      </c>
      <c r="L287" s="51">
        <f t="shared" si="1"/>
        <v>1717571000</v>
      </c>
      <c r="M287" s="75">
        <f t="shared" si="2"/>
        <v>675320000</v>
      </c>
      <c r="N287" s="9">
        <f t="shared" si="3"/>
        <v>0.1512064366</v>
      </c>
      <c r="O287" s="9">
        <f t="shared" si="4"/>
        <v>0.05945182516</v>
      </c>
    </row>
    <row r="288" hidden="1">
      <c r="A288" s="68">
        <v>313.0</v>
      </c>
      <c r="B288" s="11" t="s">
        <v>315</v>
      </c>
      <c r="C288" s="11" t="s">
        <v>11</v>
      </c>
      <c r="D288" s="73">
        <v>42735.0</v>
      </c>
      <c r="E288" s="74">
        <v>2.9003E10</v>
      </c>
      <c r="F288" s="74">
        <v>1.8655E10</v>
      </c>
      <c r="G288" s="74">
        <v>8.6E7</v>
      </c>
      <c r="H288" s="70">
        <v>0.0</v>
      </c>
      <c r="I288" s="74">
        <v>6.907E9</v>
      </c>
      <c r="J288" s="11" t="s">
        <v>73</v>
      </c>
      <c r="K288" s="66" t="s">
        <v>316</v>
      </c>
      <c r="L288" s="51">
        <f t="shared" si="1"/>
        <v>10348000000</v>
      </c>
      <c r="M288" s="75">
        <f t="shared" si="2"/>
        <v>3355000000</v>
      </c>
      <c r="N288" s="9">
        <f t="shared" si="3"/>
        <v>0.3567906768</v>
      </c>
      <c r="O288" s="9">
        <f t="shared" si="4"/>
        <v>0.1156776885</v>
      </c>
    </row>
    <row r="289" hidden="1">
      <c r="A289" s="68">
        <v>312.0</v>
      </c>
      <c r="B289" s="11" t="s">
        <v>315</v>
      </c>
      <c r="C289" s="11" t="s">
        <v>10</v>
      </c>
      <c r="D289" s="73">
        <v>42369.0</v>
      </c>
      <c r="E289" s="74">
        <v>9.754E9</v>
      </c>
      <c r="F289" s="74">
        <v>6.426E9</v>
      </c>
      <c r="G289" s="74">
        <v>8.9E7</v>
      </c>
      <c r="H289" s="70">
        <v>0.0</v>
      </c>
      <c r="I289" s="74">
        <v>2.125E9</v>
      </c>
      <c r="J289" s="11" t="s">
        <v>73</v>
      </c>
      <c r="K289" s="11" t="s">
        <v>316</v>
      </c>
      <c r="L289" s="51">
        <f t="shared" si="1"/>
        <v>3328000000</v>
      </c>
      <c r="M289" s="75">
        <f t="shared" si="2"/>
        <v>1114000000</v>
      </c>
      <c r="N289" s="9">
        <f t="shared" si="3"/>
        <v>0.3411933566</v>
      </c>
      <c r="O289" s="9">
        <f t="shared" si="4"/>
        <v>0.1142095551</v>
      </c>
    </row>
    <row r="290" hidden="1">
      <c r="A290" s="68">
        <v>311.0</v>
      </c>
      <c r="B290" s="11" t="s">
        <v>315</v>
      </c>
      <c r="C290" s="11" t="s">
        <v>9</v>
      </c>
      <c r="D290" s="73">
        <v>42004.0</v>
      </c>
      <c r="E290" s="74">
        <v>9.108E9</v>
      </c>
      <c r="F290" s="74">
        <v>5.973E9</v>
      </c>
      <c r="G290" s="74">
        <v>6.2E7</v>
      </c>
      <c r="H290" s="70">
        <v>0.0</v>
      </c>
      <c r="I290" s="74">
        <v>2.102E9</v>
      </c>
      <c r="J290" s="11" t="s">
        <v>73</v>
      </c>
      <c r="K290" s="11" t="s">
        <v>316</v>
      </c>
      <c r="L290" s="51">
        <f t="shared" si="1"/>
        <v>3135000000</v>
      </c>
      <c r="M290" s="75">
        <f t="shared" si="2"/>
        <v>971000000</v>
      </c>
      <c r="N290" s="9">
        <f t="shared" si="3"/>
        <v>0.3442028986</v>
      </c>
      <c r="O290" s="9">
        <f t="shared" si="4"/>
        <v>0.106609574</v>
      </c>
    </row>
    <row r="291" hidden="1">
      <c r="A291" s="68">
        <v>310.0</v>
      </c>
      <c r="B291" s="11" t="s">
        <v>315</v>
      </c>
      <c r="C291" s="11" t="s">
        <v>7</v>
      </c>
      <c r="D291" s="73">
        <v>41639.0</v>
      </c>
      <c r="E291" s="74">
        <v>8.155E9</v>
      </c>
      <c r="F291" s="74">
        <v>5.345E9</v>
      </c>
      <c r="G291" s="74">
        <v>4.7E7</v>
      </c>
      <c r="H291" s="70">
        <v>0.0</v>
      </c>
      <c r="I291" s="74">
        <v>1.854E9</v>
      </c>
      <c r="J291" s="11" t="s">
        <v>73</v>
      </c>
      <c r="K291" s="11" t="s">
        <v>316</v>
      </c>
      <c r="L291" s="51">
        <f t="shared" si="1"/>
        <v>2810000000</v>
      </c>
      <c r="M291" s="75">
        <f t="shared" si="2"/>
        <v>909000000</v>
      </c>
      <c r="N291" s="9">
        <f t="shared" si="3"/>
        <v>0.3445738811</v>
      </c>
      <c r="O291" s="9">
        <f t="shared" si="4"/>
        <v>0.1114653587</v>
      </c>
    </row>
    <row r="292" hidden="1">
      <c r="A292" s="68">
        <v>317.0</v>
      </c>
      <c r="B292" s="11" t="s">
        <v>335</v>
      </c>
      <c r="C292" s="11" t="s">
        <v>11</v>
      </c>
      <c r="D292" s="73">
        <v>42369.0</v>
      </c>
      <c r="E292" s="74">
        <v>3.7876E10</v>
      </c>
      <c r="F292" s="74">
        <v>2.329E10</v>
      </c>
      <c r="G292" s="70">
        <v>0.0</v>
      </c>
      <c r="H292" s="70">
        <v>0.0</v>
      </c>
      <c r="I292" s="74">
        <v>1.1259E10</v>
      </c>
      <c r="J292" s="11" t="s">
        <v>77</v>
      </c>
      <c r="K292" s="76" t="s">
        <v>167</v>
      </c>
      <c r="L292" s="51">
        <f t="shared" si="1"/>
        <v>14586000000</v>
      </c>
      <c r="M292" s="75">
        <f t="shared" si="2"/>
        <v>3327000000</v>
      </c>
      <c r="N292" s="9">
        <f t="shared" si="3"/>
        <v>0.3850987433</v>
      </c>
      <c r="O292" s="9">
        <f t="shared" si="4"/>
        <v>0.08783926497</v>
      </c>
    </row>
    <row r="293" hidden="1">
      <c r="A293" s="68">
        <v>316.0</v>
      </c>
      <c r="B293" s="11" t="s">
        <v>335</v>
      </c>
      <c r="C293" s="11" t="s">
        <v>10</v>
      </c>
      <c r="D293" s="73">
        <v>42004.0</v>
      </c>
      <c r="E293" s="74">
        <v>3.4914E10</v>
      </c>
      <c r="F293" s="74">
        <v>2.1334E10</v>
      </c>
      <c r="G293" s="70">
        <v>0.0</v>
      </c>
      <c r="H293" s="70">
        <v>0.0</v>
      </c>
      <c r="I293" s="74">
        <v>1.0276E10</v>
      </c>
      <c r="J293" s="11" t="s">
        <v>77</v>
      </c>
      <c r="K293" s="71" t="s">
        <v>167</v>
      </c>
      <c r="L293" s="51">
        <f t="shared" si="1"/>
        <v>13580000000</v>
      </c>
      <c r="M293" s="75">
        <f t="shared" si="2"/>
        <v>3304000000</v>
      </c>
      <c r="N293" s="9">
        <f t="shared" si="3"/>
        <v>0.3889557198</v>
      </c>
      <c r="O293" s="9">
        <f t="shared" si="4"/>
        <v>0.09463252563</v>
      </c>
    </row>
    <row r="294" hidden="1">
      <c r="A294" s="68">
        <v>315.0</v>
      </c>
      <c r="B294" s="11" t="s">
        <v>335</v>
      </c>
      <c r="C294" s="11" t="s">
        <v>9</v>
      </c>
      <c r="D294" s="73">
        <v>41639.0</v>
      </c>
      <c r="E294" s="74">
        <v>3.238E10</v>
      </c>
      <c r="F294" s="74">
        <v>2.0865E10</v>
      </c>
      <c r="G294" s="70">
        <v>0.0</v>
      </c>
      <c r="H294" s="70">
        <v>0.0</v>
      </c>
      <c r="I294" s="74">
        <v>9.339E9</v>
      </c>
      <c r="J294" s="11" t="s">
        <v>77</v>
      </c>
      <c r="K294" s="71" t="s">
        <v>167</v>
      </c>
      <c r="L294" s="51">
        <f t="shared" si="1"/>
        <v>11515000000</v>
      </c>
      <c r="M294" s="75">
        <f t="shared" si="2"/>
        <v>2176000000</v>
      </c>
      <c r="N294" s="9">
        <f t="shared" si="3"/>
        <v>0.3556207536</v>
      </c>
      <c r="O294" s="9">
        <f t="shared" si="4"/>
        <v>0.06720197653</v>
      </c>
    </row>
    <row r="295" hidden="1">
      <c r="A295" s="68">
        <v>314.0</v>
      </c>
      <c r="B295" s="11" t="s">
        <v>335</v>
      </c>
      <c r="C295" s="11" t="s">
        <v>7</v>
      </c>
      <c r="D295" s="73">
        <v>41274.0</v>
      </c>
      <c r="E295" s="74">
        <v>2.9119E10</v>
      </c>
      <c r="F295" s="74">
        <v>1.79E10</v>
      </c>
      <c r="G295" s="70">
        <v>0.0</v>
      </c>
      <c r="H295" s="70">
        <v>0.0</v>
      </c>
      <c r="I295" s="74">
        <v>8.742E9</v>
      </c>
      <c r="J295" s="11" t="s">
        <v>77</v>
      </c>
      <c r="K295" s="71" t="s">
        <v>167</v>
      </c>
      <c r="L295" s="51">
        <f t="shared" si="1"/>
        <v>11219000000</v>
      </c>
      <c r="M295" s="75">
        <f t="shared" si="2"/>
        <v>2477000000</v>
      </c>
      <c r="N295" s="9">
        <f t="shared" si="3"/>
        <v>0.3852810879</v>
      </c>
      <c r="O295" s="9">
        <f t="shared" si="4"/>
        <v>0.08506473437</v>
      </c>
    </row>
    <row r="296" hidden="1">
      <c r="A296" s="68">
        <v>321.0</v>
      </c>
      <c r="B296" s="11" t="s">
        <v>337</v>
      </c>
      <c r="C296" s="11" t="s">
        <v>11</v>
      </c>
      <c r="D296" s="73">
        <v>42369.0</v>
      </c>
      <c r="E296" s="74">
        <v>5.142E9</v>
      </c>
      <c r="F296" s="74">
        <v>4.195E9</v>
      </c>
      <c r="G296" s="70">
        <v>0.0</v>
      </c>
      <c r="H296" s="70">
        <v>0.0</v>
      </c>
      <c r="I296" s="74">
        <v>1.3E7</v>
      </c>
      <c r="J296" s="11" t="s">
        <v>106</v>
      </c>
      <c r="K296" s="71" t="s">
        <v>109</v>
      </c>
      <c r="L296" s="51">
        <f t="shared" si="1"/>
        <v>947000000</v>
      </c>
      <c r="M296" s="75">
        <f t="shared" si="2"/>
        <v>934000000</v>
      </c>
      <c r="N296" s="9">
        <f t="shared" si="3"/>
        <v>0.1841695838</v>
      </c>
      <c r="O296" s="9">
        <f t="shared" si="4"/>
        <v>0.1816413847</v>
      </c>
    </row>
    <row r="297" hidden="1">
      <c r="A297" s="68">
        <v>320.0</v>
      </c>
      <c r="B297" s="11" t="s">
        <v>337</v>
      </c>
      <c r="C297" s="11" t="s">
        <v>10</v>
      </c>
      <c r="D297" s="73">
        <v>42004.0</v>
      </c>
      <c r="E297" s="74">
        <v>4.945E9</v>
      </c>
      <c r="F297" s="74">
        <v>4.157E9</v>
      </c>
      <c r="G297" s="70">
        <v>0.0</v>
      </c>
      <c r="H297" s="70">
        <v>0.0</v>
      </c>
      <c r="I297" s="74">
        <v>1.4E7</v>
      </c>
      <c r="J297" s="11" t="s">
        <v>106</v>
      </c>
      <c r="K297" s="71" t="s">
        <v>109</v>
      </c>
      <c r="L297" s="51">
        <f t="shared" si="1"/>
        <v>788000000</v>
      </c>
      <c r="M297" s="75">
        <f t="shared" si="2"/>
        <v>774000000</v>
      </c>
      <c r="N297" s="9">
        <f t="shared" si="3"/>
        <v>0.1593528817</v>
      </c>
      <c r="O297" s="9">
        <f t="shared" si="4"/>
        <v>0.1565217391</v>
      </c>
    </row>
    <row r="298" hidden="1">
      <c r="A298" s="68">
        <v>319.0</v>
      </c>
      <c r="B298" s="11" t="s">
        <v>337</v>
      </c>
      <c r="C298" s="11" t="s">
        <v>9</v>
      </c>
      <c r="D298" s="73">
        <v>41639.0</v>
      </c>
      <c r="E298" s="74">
        <v>4.531E9</v>
      </c>
      <c r="F298" s="74">
        <v>3.748E9</v>
      </c>
      <c r="G298" s="70">
        <v>0.0</v>
      </c>
      <c r="H298" s="70">
        <v>0.0</v>
      </c>
      <c r="I298" s="74">
        <v>1.5E7</v>
      </c>
      <c r="J298" s="11" t="s">
        <v>106</v>
      </c>
      <c r="K298" s="71" t="s">
        <v>109</v>
      </c>
      <c r="L298" s="51">
        <f t="shared" si="1"/>
        <v>783000000</v>
      </c>
      <c r="M298" s="75">
        <f t="shared" si="2"/>
        <v>768000000</v>
      </c>
      <c r="N298" s="9">
        <f t="shared" si="3"/>
        <v>0.1728095343</v>
      </c>
      <c r="O298" s="9">
        <f t="shared" si="4"/>
        <v>0.1694990068</v>
      </c>
    </row>
    <row r="299" hidden="1">
      <c r="A299" s="68">
        <v>318.0</v>
      </c>
      <c r="B299" s="11" t="s">
        <v>337</v>
      </c>
      <c r="C299" s="11" t="s">
        <v>7</v>
      </c>
      <c r="D299" s="73">
        <v>41274.0</v>
      </c>
      <c r="E299" s="74">
        <v>4.111E9</v>
      </c>
      <c r="F299" s="74">
        <v>3.477E9</v>
      </c>
      <c r="G299" s="70">
        <v>0.0</v>
      </c>
      <c r="H299" s="70">
        <v>0.0</v>
      </c>
      <c r="I299" s="74">
        <v>1.4E7</v>
      </c>
      <c r="J299" s="11" t="s">
        <v>106</v>
      </c>
      <c r="K299" s="71" t="s">
        <v>109</v>
      </c>
      <c r="L299" s="51">
        <f t="shared" si="1"/>
        <v>634000000</v>
      </c>
      <c r="M299" s="75">
        <f t="shared" si="2"/>
        <v>620000000</v>
      </c>
      <c r="N299" s="9">
        <f t="shared" si="3"/>
        <v>0.1542203843</v>
      </c>
      <c r="O299" s="9">
        <f t="shared" si="4"/>
        <v>0.1508148869</v>
      </c>
    </row>
    <row r="300">
      <c r="A300" s="68">
        <v>323.0</v>
      </c>
      <c r="B300" s="11" t="s">
        <v>129</v>
      </c>
      <c r="C300" s="11" t="s">
        <v>9</v>
      </c>
      <c r="D300" s="73">
        <v>41639.0</v>
      </c>
      <c r="E300" s="74">
        <v>1.742E10</v>
      </c>
      <c r="F300" s="74">
        <v>7.219E9</v>
      </c>
      <c r="G300" s="74">
        <v>6.645E9</v>
      </c>
      <c r="H300" s="70">
        <v>0.0</v>
      </c>
      <c r="I300" s="70">
        <v>0.0</v>
      </c>
      <c r="J300" s="11" t="s">
        <v>92</v>
      </c>
      <c r="K300" s="71" t="s">
        <v>128</v>
      </c>
      <c r="L300" s="51">
        <f t="shared" si="1"/>
        <v>10201000000</v>
      </c>
      <c r="M300" s="75">
        <f t="shared" si="2"/>
        <v>3556000000</v>
      </c>
      <c r="N300" s="9">
        <f t="shared" si="3"/>
        <v>0.5855912744</v>
      </c>
      <c r="O300" s="9">
        <f t="shared" si="4"/>
        <v>0.2041331803</v>
      </c>
    </row>
    <row r="301">
      <c r="A301" s="68">
        <v>324.0</v>
      </c>
      <c r="B301" s="11" t="s">
        <v>129</v>
      </c>
      <c r="C301" s="11" t="s">
        <v>10</v>
      </c>
      <c r="D301" s="73">
        <v>42004.0</v>
      </c>
      <c r="E301" s="74">
        <v>1.7277E10</v>
      </c>
      <c r="F301" s="74">
        <v>7.168E9</v>
      </c>
      <c r="G301" s="74">
        <v>6.552E9</v>
      </c>
      <c r="H301" s="70">
        <v>0.0</v>
      </c>
      <c r="I301" s="70">
        <v>0.0</v>
      </c>
      <c r="J301" s="11" t="s">
        <v>92</v>
      </c>
      <c r="K301" s="71" t="s">
        <v>128</v>
      </c>
      <c r="L301" s="51">
        <f t="shared" si="1"/>
        <v>10109000000</v>
      </c>
      <c r="M301" s="75">
        <f t="shared" si="2"/>
        <v>3557000000</v>
      </c>
      <c r="N301" s="9">
        <f t="shared" si="3"/>
        <v>0.5851131562</v>
      </c>
      <c r="O301" s="9">
        <f t="shared" si="4"/>
        <v>0.2058806506</v>
      </c>
    </row>
    <row r="302">
      <c r="A302" s="68">
        <v>322.0</v>
      </c>
      <c r="B302" s="11" t="s">
        <v>129</v>
      </c>
      <c r="C302" s="11" t="s">
        <v>7</v>
      </c>
      <c r="D302" s="73">
        <v>41274.0</v>
      </c>
      <c r="E302" s="74">
        <v>1.7085E10</v>
      </c>
      <c r="F302" s="74">
        <v>7.153E9</v>
      </c>
      <c r="G302" s="74">
        <v>6.043E9</v>
      </c>
      <c r="H302" s="70">
        <v>0.0</v>
      </c>
      <c r="I302" s="70">
        <v>0.0</v>
      </c>
      <c r="J302" s="11" t="s">
        <v>92</v>
      </c>
      <c r="K302" s="71" t="s">
        <v>128</v>
      </c>
      <c r="L302" s="51">
        <f t="shared" si="1"/>
        <v>9932000000</v>
      </c>
      <c r="M302" s="75">
        <f t="shared" si="2"/>
        <v>3889000000</v>
      </c>
      <c r="N302" s="9">
        <f t="shared" si="3"/>
        <v>0.5813286509</v>
      </c>
      <c r="O302" s="9">
        <f t="shared" si="4"/>
        <v>0.227626573</v>
      </c>
    </row>
    <row r="303">
      <c r="A303" s="68">
        <v>325.0</v>
      </c>
      <c r="B303" s="11" t="s">
        <v>129</v>
      </c>
      <c r="C303" s="11" t="s">
        <v>11</v>
      </c>
      <c r="D303" s="73">
        <v>42369.0</v>
      </c>
      <c r="E303" s="74">
        <v>1.6034E10</v>
      </c>
      <c r="F303" s="74">
        <v>6.635E9</v>
      </c>
      <c r="G303" s="74">
        <v>6.61E9</v>
      </c>
      <c r="H303" s="70">
        <v>0.0</v>
      </c>
      <c r="I303" s="70">
        <v>0.0</v>
      </c>
      <c r="J303" s="11" t="s">
        <v>92</v>
      </c>
      <c r="K303" s="71" t="s">
        <v>128</v>
      </c>
      <c r="L303" s="51">
        <f t="shared" si="1"/>
        <v>9399000000</v>
      </c>
      <c r="M303" s="75">
        <f t="shared" si="2"/>
        <v>2789000000</v>
      </c>
      <c r="N303" s="9">
        <f t="shared" si="3"/>
        <v>0.5861918423</v>
      </c>
      <c r="O303" s="9">
        <f t="shared" si="4"/>
        <v>0.1739428714</v>
      </c>
    </row>
    <row r="304">
      <c r="A304" s="68">
        <v>329.0</v>
      </c>
      <c r="B304" s="11" t="s">
        <v>138</v>
      </c>
      <c r="C304" s="11" t="s">
        <v>11</v>
      </c>
      <c r="D304" s="73">
        <v>42551.0</v>
      </c>
      <c r="E304" s="74">
        <v>5.761E9</v>
      </c>
      <c r="F304" s="74">
        <v>3.163E9</v>
      </c>
      <c r="G304" s="74">
        <v>1.393E9</v>
      </c>
      <c r="H304" s="74">
        <v>1.41E8</v>
      </c>
      <c r="I304" s="70">
        <v>0.0</v>
      </c>
      <c r="J304" s="11" t="s">
        <v>92</v>
      </c>
      <c r="K304" s="71" t="s">
        <v>128</v>
      </c>
      <c r="L304" s="51">
        <f t="shared" si="1"/>
        <v>2598000000</v>
      </c>
      <c r="M304" s="75">
        <f t="shared" si="2"/>
        <v>1064000000</v>
      </c>
      <c r="N304" s="9">
        <f t="shared" si="3"/>
        <v>0.4509633744</v>
      </c>
      <c r="O304" s="9">
        <f t="shared" si="4"/>
        <v>0.184690158</v>
      </c>
    </row>
    <row r="305">
      <c r="A305" s="68">
        <v>328.0</v>
      </c>
      <c r="B305" s="11" t="s">
        <v>138</v>
      </c>
      <c r="C305" s="11" t="s">
        <v>10</v>
      </c>
      <c r="D305" s="73">
        <v>42185.0</v>
      </c>
      <c r="E305" s="74">
        <v>5.655E9</v>
      </c>
      <c r="F305" s="74">
        <v>3.19E9</v>
      </c>
      <c r="G305" s="74">
        <v>1.321E9</v>
      </c>
      <c r="H305" s="74">
        <v>1.36E8</v>
      </c>
      <c r="I305" s="70">
        <v>0.0</v>
      </c>
      <c r="J305" s="11" t="s">
        <v>92</v>
      </c>
      <c r="K305" s="71" t="s">
        <v>128</v>
      </c>
      <c r="L305" s="51">
        <f t="shared" si="1"/>
        <v>2465000000</v>
      </c>
      <c r="M305" s="75">
        <f t="shared" si="2"/>
        <v>1008000000</v>
      </c>
      <c r="N305" s="9">
        <f t="shared" si="3"/>
        <v>0.4358974359</v>
      </c>
      <c r="O305" s="9">
        <f t="shared" si="4"/>
        <v>0.1782493369</v>
      </c>
    </row>
    <row r="306">
      <c r="A306" s="68">
        <v>326.0</v>
      </c>
      <c r="B306" s="11" t="s">
        <v>138</v>
      </c>
      <c r="C306" s="11" t="s">
        <v>7</v>
      </c>
      <c r="D306" s="73">
        <v>41455.0</v>
      </c>
      <c r="E306" s="74">
        <v>5.533E9</v>
      </c>
      <c r="F306" s="74">
        <v>3.142E9</v>
      </c>
      <c r="G306" s="74">
        <v>1.291E9</v>
      </c>
      <c r="H306" s="74">
        <v>1.3E8</v>
      </c>
      <c r="I306" s="70">
        <v>0.0</v>
      </c>
      <c r="J306" s="11" t="s">
        <v>92</v>
      </c>
      <c r="K306" s="71" t="s">
        <v>128</v>
      </c>
      <c r="L306" s="51">
        <f t="shared" si="1"/>
        <v>2391000000</v>
      </c>
      <c r="M306" s="75">
        <f t="shared" si="2"/>
        <v>970000000</v>
      </c>
      <c r="N306" s="9">
        <f t="shared" si="3"/>
        <v>0.4321344659</v>
      </c>
      <c r="O306" s="9">
        <f t="shared" si="4"/>
        <v>0.1753117658</v>
      </c>
    </row>
    <row r="307">
      <c r="A307" s="68">
        <v>327.0</v>
      </c>
      <c r="B307" s="11" t="s">
        <v>138</v>
      </c>
      <c r="C307" s="11" t="s">
        <v>9</v>
      </c>
      <c r="D307" s="73">
        <v>41820.0</v>
      </c>
      <c r="E307" s="74">
        <v>5.514E9</v>
      </c>
      <c r="F307" s="74">
        <v>3.158E9</v>
      </c>
      <c r="G307" s="74">
        <v>1.254E9</v>
      </c>
      <c r="H307" s="74">
        <v>1.25E8</v>
      </c>
      <c r="I307" s="70">
        <v>0.0</v>
      </c>
      <c r="J307" s="11" t="s">
        <v>92</v>
      </c>
      <c r="K307" s="71" t="s">
        <v>128</v>
      </c>
      <c r="L307" s="51">
        <f t="shared" si="1"/>
        <v>2356000000</v>
      </c>
      <c r="M307" s="75">
        <f t="shared" si="2"/>
        <v>977000000</v>
      </c>
      <c r="N307" s="9">
        <f t="shared" si="3"/>
        <v>0.4272760247</v>
      </c>
      <c r="O307" s="9">
        <f t="shared" si="4"/>
        <v>0.1771853464</v>
      </c>
    </row>
    <row r="308" hidden="1">
      <c r="A308" s="68">
        <v>333.0</v>
      </c>
      <c r="B308" s="11" t="s">
        <v>338</v>
      </c>
      <c r="C308" s="11" t="s">
        <v>11</v>
      </c>
      <c r="D308" s="73">
        <v>42735.0</v>
      </c>
      <c r="E308" s="74">
        <v>2.96E9</v>
      </c>
      <c r="F308" s="74">
        <v>4.0E7</v>
      </c>
      <c r="G308" s="74">
        <v>1.836E9</v>
      </c>
      <c r="H308" s="70">
        <v>0.0</v>
      </c>
      <c r="I308" s="74">
        <v>2.48E8</v>
      </c>
      <c r="J308" s="11" t="s">
        <v>106</v>
      </c>
      <c r="K308" s="66" t="s">
        <v>319</v>
      </c>
      <c r="L308" s="51">
        <f t="shared" si="1"/>
        <v>2920000000</v>
      </c>
      <c r="M308" s="75">
        <f t="shared" si="2"/>
        <v>836000000</v>
      </c>
      <c r="N308" s="9">
        <f t="shared" si="3"/>
        <v>0.9864864865</v>
      </c>
      <c r="O308" s="9">
        <f t="shared" si="4"/>
        <v>0.2824324324</v>
      </c>
    </row>
    <row r="309" hidden="1">
      <c r="A309" s="68">
        <v>332.0</v>
      </c>
      <c r="B309" s="11" t="s">
        <v>338</v>
      </c>
      <c r="C309" s="11" t="s">
        <v>10</v>
      </c>
      <c r="D309" s="73">
        <v>42369.0</v>
      </c>
      <c r="E309" s="74">
        <v>2.819E9</v>
      </c>
      <c r="F309" s="74">
        <v>4.3E7</v>
      </c>
      <c r="G309" s="74">
        <v>1.859E9</v>
      </c>
      <c r="H309" s="70">
        <v>0.0</v>
      </c>
      <c r="I309" s="74">
        <v>1.47E8</v>
      </c>
      <c r="J309" s="11" t="s">
        <v>106</v>
      </c>
      <c r="K309" s="11" t="s">
        <v>319</v>
      </c>
      <c r="L309" s="51">
        <f t="shared" si="1"/>
        <v>2776000000</v>
      </c>
      <c r="M309" s="75">
        <f t="shared" si="2"/>
        <v>770000000</v>
      </c>
      <c r="N309" s="9">
        <f t="shared" si="3"/>
        <v>0.984746364</v>
      </c>
      <c r="O309" s="9">
        <f t="shared" si="4"/>
        <v>0.2731465059</v>
      </c>
    </row>
    <row r="310" hidden="1">
      <c r="A310" s="68">
        <v>330.0</v>
      </c>
      <c r="B310" s="11" t="s">
        <v>338</v>
      </c>
      <c r="C310" s="11" t="s">
        <v>7</v>
      </c>
      <c r="D310" s="73">
        <v>41639.0</v>
      </c>
      <c r="E310" s="74">
        <v>2.666E9</v>
      </c>
      <c r="F310" s="74">
        <v>5.5E7</v>
      </c>
      <c r="G310" s="74">
        <v>1.67E9</v>
      </c>
      <c r="H310" s="70">
        <v>0.0</v>
      </c>
      <c r="I310" s="74">
        <v>4.6E7</v>
      </c>
      <c r="J310" s="11" t="s">
        <v>106</v>
      </c>
      <c r="K310" s="11" t="s">
        <v>319</v>
      </c>
      <c r="L310" s="51">
        <f t="shared" si="1"/>
        <v>2611000000</v>
      </c>
      <c r="M310" s="75">
        <f t="shared" si="2"/>
        <v>895000000</v>
      </c>
      <c r="N310" s="9">
        <f t="shared" si="3"/>
        <v>0.9793698425</v>
      </c>
      <c r="O310" s="9">
        <f t="shared" si="4"/>
        <v>0.3357089272</v>
      </c>
    </row>
    <row r="311" hidden="1">
      <c r="A311" s="68">
        <v>331.0</v>
      </c>
      <c r="B311" s="11" t="s">
        <v>338</v>
      </c>
      <c r="C311" s="11" t="s">
        <v>9</v>
      </c>
      <c r="D311" s="73">
        <v>42004.0</v>
      </c>
      <c r="E311" s="74">
        <v>2.607E9</v>
      </c>
      <c r="F311" s="74">
        <v>4.5E7</v>
      </c>
      <c r="G311" s="74">
        <v>1.611E9</v>
      </c>
      <c r="H311" s="70">
        <v>0.0</v>
      </c>
      <c r="I311" s="74">
        <v>2.7E7</v>
      </c>
      <c r="J311" s="11" t="s">
        <v>106</v>
      </c>
      <c r="K311" s="11" t="s">
        <v>319</v>
      </c>
      <c r="L311" s="51">
        <f t="shared" si="1"/>
        <v>2562000000</v>
      </c>
      <c r="M311" s="75">
        <f t="shared" si="2"/>
        <v>924000000</v>
      </c>
      <c r="N311" s="9">
        <f t="shared" si="3"/>
        <v>0.9827387802</v>
      </c>
      <c r="O311" s="9">
        <f t="shared" si="4"/>
        <v>0.3544303797</v>
      </c>
    </row>
    <row r="312" hidden="1">
      <c r="A312" s="68">
        <v>340.0</v>
      </c>
      <c r="B312" s="11" t="s">
        <v>318</v>
      </c>
      <c r="C312" s="11" t="s">
        <v>10</v>
      </c>
      <c r="D312" s="73">
        <v>42369.0</v>
      </c>
      <c r="E312" s="74">
        <v>4.501223E9</v>
      </c>
      <c r="F312" s="74">
        <v>3.326936E9</v>
      </c>
      <c r="G312" s="74">
        <v>2.50214E8</v>
      </c>
      <c r="H312" s="70">
        <v>0.0</v>
      </c>
      <c r="I312" s="74">
        <v>1.30368E8</v>
      </c>
      <c r="J312" s="11" t="s">
        <v>73</v>
      </c>
      <c r="K312" s="11" t="s">
        <v>226</v>
      </c>
      <c r="L312" s="51">
        <f t="shared" si="1"/>
        <v>1174287000</v>
      </c>
      <c r="M312" s="75">
        <f t="shared" si="2"/>
        <v>793705000</v>
      </c>
      <c r="N312" s="9">
        <f t="shared" si="3"/>
        <v>0.2608817648</v>
      </c>
      <c r="O312" s="9">
        <f t="shared" si="4"/>
        <v>0.1763309661</v>
      </c>
    </row>
    <row r="313" hidden="1">
      <c r="A313" s="68">
        <v>339.0</v>
      </c>
      <c r="B313" s="11" t="s">
        <v>318</v>
      </c>
      <c r="C313" s="11" t="s">
        <v>9</v>
      </c>
      <c r="D313" s="73">
        <v>42004.0</v>
      </c>
      <c r="E313" s="74">
        <v>4.108269E9</v>
      </c>
      <c r="F313" s="74">
        <v>2.990513E9</v>
      </c>
      <c r="G313" s="74">
        <v>2.73897E8</v>
      </c>
      <c r="H313" s="70">
        <v>0.0</v>
      </c>
      <c r="I313" s="74">
        <v>1.10474E8</v>
      </c>
      <c r="J313" s="11" t="s">
        <v>73</v>
      </c>
      <c r="K313" s="11" t="s">
        <v>226</v>
      </c>
      <c r="L313" s="51">
        <f t="shared" si="1"/>
        <v>1117756000</v>
      </c>
      <c r="M313" s="75">
        <f t="shared" si="2"/>
        <v>733385000</v>
      </c>
      <c r="N313" s="9">
        <f t="shared" si="3"/>
        <v>0.2720746864</v>
      </c>
      <c r="O313" s="9">
        <f t="shared" si="4"/>
        <v>0.1785143573</v>
      </c>
    </row>
    <row r="314" hidden="1">
      <c r="A314" s="68">
        <v>341.0</v>
      </c>
      <c r="B314" s="11" t="s">
        <v>318</v>
      </c>
      <c r="C314" s="11" t="s">
        <v>11</v>
      </c>
      <c r="D314" s="73">
        <v>42735.0</v>
      </c>
      <c r="E314" s="74">
        <v>3.904384E9</v>
      </c>
      <c r="F314" s="74">
        <v>3.40617E9</v>
      </c>
      <c r="G314" s="74">
        <v>2.7624E8</v>
      </c>
      <c r="H314" s="70">
        <v>0.0</v>
      </c>
      <c r="I314" s="74">
        <v>1.46368E8</v>
      </c>
      <c r="J314" s="11" t="s">
        <v>73</v>
      </c>
      <c r="K314" s="11" t="s">
        <v>226</v>
      </c>
      <c r="L314" s="51">
        <f t="shared" si="1"/>
        <v>498214000</v>
      </c>
      <c r="M314" s="75">
        <f t="shared" si="2"/>
        <v>75606000</v>
      </c>
      <c r="N314" s="9">
        <f t="shared" si="3"/>
        <v>0.1276037398</v>
      </c>
      <c r="O314" s="9">
        <f t="shared" si="4"/>
        <v>0.01936438629</v>
      </c>
    </row>
    <row r="315" hidden="1">
      <c r="A315" s="68">
        <v>338.0</v>
      </c>
      <c r="B315" s="11" t="s">
        <v>318</v>
      </c>
      <c r="C315" s="11" t="s">
        <v>7</v>
      </c>
      <c r="D315" s="73">
        <v>41639.0</v>
      </c>
      <c r="E315" s="74">
        <v>3.214591E9</v>
      </c>
      <c r="F315" s="74">
        <v>2.359822E9</v>
      </c>
      <c r="G315" s="74">
        <v>2.03733E8</v>
      </c>
      <c r="H315" s="70">
        <v>0.0</v>
      </c>
      <c r="I315" s="74">
        <v>9.6054E7</v>
      </c>
      <c r="J315" s="11" t="s">
        <v>73</v>
      </c>
      <c r="K315" s="11" t="s">
        <v>226</v>
      </c>
      <c r="L315" s="51">
        <f t="shared" si="1"/>
        <v>854769000</v>
      </c>
      <c r="M315" s="75">
        <f t="shared" si="2"/>
        <v>554982000</v>
      </c>
      <c r="N315" s="9">
        <f t="shared" si="3"/>
        <v>0.2659028785</v>
      </c>
      <c r="O315" s="9">
        <f t="shared" si="4"/>
        <v>0.1726446693</v>
      </c>
    </row>
    <row r="316" hidden="1">
      <c r="A316" s="68">
        <v>343.0</v>
      </c>
      <c r="B316" s="11" t="s">
        <v>339</v>
      </c>
      <c r="C316" s="11" t="s">
        <v>9</v>
      </c>
      <c r="D316" s="73">
        <v>42004.0</v>
      </c>
      <c r="E316" s="74">
        <v>1.9221E10</v>
      </c>
      <c r="F316" s="74">
        <v>1.436E10</v>
      </c>
      <c r="G316" s="74">
        <v>2.112E9</v>
      </c>
      <c r="H316" s="74">
        <v>7.54E8</v>
      </c>
      <c r="I316" s="70">
        <v>0.0</v>
      </c>
      <c r="J316" s="11" t="s">
        <v>69</v>
      </c>
      <c r="K316" s="76" t="s">
        <v>340</v>
      </c>
      <c r="L316" s="51">
        <f t="shared" si="1"/>
        <v>4861000000</v>
      </c>
      <c r="M316" s="75">
        <f t="shared" si="2"/>
        <v>1995000000</v>
      </c>
      <c r="N316" s="9">
        <f t="shared" si="3"/>
        <v>0.2529004734</v>
      </c>
      <c r="O316" s="9">
        <f t="shared" si="4"/>
        <v>0.1037927267</v>
      </c>
    </row>
    <row r="317" hidden="1">
      <c r="A317" s="68">
        <v>344.0</v>
      </c>
      <c r="B317" s="11" t="s">
        <v>339</v>
      </c>
      <c r="C317" s="11" t="s">
        <v>10</v>
      </c>
      <c r="D317" s="73">
        <v>42369.0</v>
      </c>
      <c r="E317" s="74">
        <v>1.911E10</v>
      </c>
      <c r="F317" s="74">
        <v>1.4163E10</v>
      </c>
      <c r="G317" s="74">
        <v>2.169E9</v>
      </c>
      <c r="H317" s="74">
        <v>7.35E8</v>
      </c>
      <c r="I317" s="70">
        <v>0.0</v>
      </c>
      <c r="J317" s="11" t="s">
        <v>69</v>
      </c>
      <c r="K317" s="71" t="s">
        <v>340</v>
      </c>
      <c r="L317" s="51">
        <f t="shared" si="1"/>
        <v>4947000000</v>
      </c>
      <c r="M317" s="75">
        <f t="shared" si="2"/>
        <v>2043000000</v>
      </c>
      <c r="N317" s="9">
        <f t="shared" si="3"/>
        <v>0.2588697017</v>
      </c>
      <c r="O317" s="9">
        <f t="shared" si="4"/>
        <v>0.1069073783</v>
      </c>
    </row>
    <row r="318" hidden="1">
      <c r="A318" s="68">
        <v>345.0</v>
      </c>
      <c r="B318" s="11" t="s">
        <v>339</v>
      </c>
      <c r="C318" s="11" t="s">
        <v>11</v>
      </c>
      <c r="D318" s="73">
        <v>42735.0</v>
      </c>
      <c r="E318" s="74">
        <v>1.7509E10</v>
      </c>
      <c r="F318" s="74">
        <v>1.3057E10</v>
      </c>
      <c r="G318" s="74">
        <v>2.189E9</v>
      </c>
      <c r="H318" s="74">
        <v>6.36E8</v>
      </c>
      <c r="I318" s="70">
        <v>0.0</v>
      </c>
      <c r="J318" s="11" t="s">
        <v>69</v>
      </c>
      <c r="K318" s="71" t="s">
        <v>340</v>
      </c>
      <c r="L318" s="51">
        <f t="shared" si="1"/>
        <v>4452000000</v>
      </c>
      <c r="M318" s="75">
        <f t="shared" si="2"/>
        <v>1627000000</v>
      </c>
      <c r="N318" s="9">
        <f t="shared" si="3"/>
        <v>0.254269233</v>
      </c>
      <c r="O318" s="9">
        <f t="shared" si="4"/>
        <v>0.09292363927</v>
      </c>
    </row>
    <row r="319" hidden="1">
      <c r="A319" s="68">
        <v>342.0</v>
      </c>
      <c r="B319" s="11" t="s">
        <v>339</v>
      </c>
      <c r="C319" s="11" t="s">
        <v>7</v>
      </c>
      <c r="D319" s="73">
        <v>41639.0</v>
      </c>
      <c r="E319" s="74">
        <v>1.7301E10</v>
      </c>
      <c r="F319" s="74">
        <v>1.3021E10</v>
      </c>
      <c r="G319" s="74">
        <v>1.827E9</v>
      </c>
      <c r="H319" s="74">
        <v>7.13E8</v>
      </c>
      <c r="I319" s="70">
        <v>0.0</v>
      </c>
      <c r="J319" s="11" t="s">
        <v>69</v>
      </c>
      <c r="K319" s="71" t="s">
        <v>340</v>
      </c>
      <c r="L319" s="51">
        <f t="shared" si="1"/>
        <v>4280000000</v>
      </c>
      <c r="M319" s="75">
        <f t="shared" si="2"/>
        <v>1740000000</v>
      </c>
      <c r="N319" s="9">
        <f t="shared" si="3"/>
        <v>0.2473845442</v>
      </c>
      <c r="O319" s="9">
        <f t="shared" si="4"/>
        <v>0.1005722213</v>
      </c>
    </row>
    <row r="320" hidden="1">
      <c r="A320" s="68">
        <v>347.0</v>
      </c>
      <c r="B320" s="11" t="s">
        <v>341</v>
      </c>
      <c r="C320" s="11" t="s">
        <v>9</v>
      </c>
      <c r="D320" s="73">
        <v>42004.0</v>
      </c>
      <c r="E320" s="74">
        <v>7.179E9</v>
      </c>
      <c r="F320" s="74">
        <v>5.09E9</v>
      </c>
      <c r="G320" s="74">
        <v>2.52E8</v>
      </c>
      <c r="H320" s="70">
        <v>0.0</v>
      </c>
      <c r="I320" s="74">
        <v>6.85E8</v>
      </c>
      <c r="J320" s="11" t="s">
        <v>101</v>
      </c>
      <c r="K320" s="66" t="s">
        <v>102</v>
      </c>
      <c r="L320" s="51">
        <f t="shared" si="1"/>
        <v>2089000000</v>
      </c>
      <c r="M320" s="75">
        <f t="shared" si="2"/>
        <v>1152000000</v>
      </c>
      <c r="N320" s="9">
        <f t="shared" si="3"/>
        <v>0.2909876027</v>
      </c>
      <c r="O320" s="9">
        <f t="shared" si="4"/>
        <v>0.1604680318</v>
      </c>
    </row>
    <row r="321" hidden="1">
      <c r="A321" s="68">
        <v>346.0</v>
      </c>
      <c r="B321" s="11" t="s">
        <v>341</v>
      </c>
      <c r="C321" s="11" t="s">
        <v>7</v>
      </c>
      <c r="D321" s="73">
        <v>41639.0</v>
      </c>
      <c r="E321" s="74">
        <v>6.566E9</v>
      </c>
      <c r="F321" s="74">
        <v>4.562E9</v>
      </c>
      <c r="G321" s="74">
        <v>2.34E8</v>
      </c>
      <c r="H321" s="70">
        <v>0.0</v>
      </c>
      <c r="I321" s="74">
        <v>6.28E8</v>
      </c>
      <c r="J321" s="11" t="s">
        <v>101</v>
      </c>
      <c r="K321" s="11" t="s">
        <v>102</v>
      </c>
      <c r="L321" s="51">
        <f t="shared" si="1"/>
        <v>2004000000</v>
      </c>
      <c r="M321" s="75">
        <f t="shared" si="2"/>
        <v>1142000000</v>
      </c>
      <c r="N321" s="9">
        <f t="shared" si="3"/>
        <v>0.3052086506</v>
      </c>
      <c r="O321" s="9">
        <f t="shared" si="4"/>
        <v>0.1739262869</v>
      </c>
    </row>
    <row r="322" hidden="1">
      <c r="A322" s="68">
        <v>348.0</v>
      </c>
      <c r="B322" s="11" t="s">
        <v>341</v>
      </c>
      <c r="C322" s="11" t="s">
        <v>10</v>
      </c>
      <c r="D322" s="73">
        <v>42369.0</v>
      </c>
      <c r="E322" s="74">
        <v>6.456E9</v>
      </c>
      <c r="F322" s="74">
        <v>4.281E9</v>
      </c>
      <c r="G322" s="74">
        <v>2.62E8</v>
      </c>
      <c r="H322" s="70">
        <v>0.0</v>
      </c>
      <c r="I322" s="74">
        <v>7.5E8</v>
      </c>
      <c r="J322" s="11" t="s">
        <v>101</v>
      </c>
      <c r="K322" s="11" t="s">
        <v>102</v>
      </c>
      <c r="L322" s="51">
        <f t="shared" si="1"/>
        <v>2175000000</v>
      </c>
      <c r="M322" s="75">
        <f t="shared" si="2"/>
        <v>1163000000</v>
      </c>
      <c r="N322" s="9">
        <f t="shared" si="3"/>
        <v>0.3368959108</v>
      </c>
      <c r="O322" s="9">
        <f t="shared" si="4"/>
        <v>0.1801425031</v>
      </c>
    </row>
    <row r="323" hidden="1">
      <c r="A323" s="68">
        <v>349.0</v>
      </c>
      <c r="B323" s="11" t="s">
        <v>341</v>
      </c>
      <c r="C323" s="11" t="s">
        <v>11</v>
      </c>
      <c r="D323" s="73">
        <v>42735.0</v>
      </c>
      <c r="E323" s="74">
        <v>6.399E9</v>
      </c>
      <c r="F323" s="74">
        <v>4.01E9</v>
      </c>
      <c r="G323" s="74">
        <v>2.81E8</v>
      </c>
      <c r="H323" s="70">
        <v>0.0</v>
      </c>
      <c r="I323" s="74">
        <v>8.11E8</v>
      </c>
      <c r="J323" s="11" t="s">
        <v>101</v>
      </c>
      <c r="K323" s="11" t="s">
        <v>102</v>
      </c>
      <c r="L323" s="51">
        <f t="shared" si="1"/>
        <v>2389000000</v>
      </c>
      <c r="M323" s="75">
        <f t="shared" si="2"/>
        <v>1297000000</v>
      </c>
      <c r="N323" s="9">
        <f t="shared" si="3"/>
        <v>0.3733395843</v>
      </c>
      <c r="O323" s="9">
        <f t="shared" si="4"/>
        <v>0.20268792</v>
      </c>
    </row>
    <row r="324" hidden="1">
      <c r="A324" s="68">
        <v>353.0</v>
      </c>
      <c r="B324" s="11" t="s">
        <v>342</v>
      </c>
      <c r="C324" s="11" t="s">
        <v>11</v>
      </c>
      <c r="D324" s="73">
        <v>42369.0</v>
      </c>
      <c r="E324" s="74">
        <v>2.276E10</v>
      </c>
      <c r="F324" s="74">
        <v>1.7242E10</v>
      </c>
      <c r="G324" s="74">
        <v>2.977E9</v>
      </c>
      <c r="H324" s="70">
        <v>0.0</v>
      </c>
      <c r="I324" s="74">
        <v>1.836E9</v>
      </c>
      <c r="J324" s="11" t="s">
        <v>77</v>
      </c>
      <c r="K324" s="76" t="s">
        <v>167</v>
      </c>
      <c r="L324" s="51">
        <f t="shared" si="1"/>
        <v>5518000000</v>
      </c>
      <c r="M324" s="75">
        <f t="shared" si="2"/>
        <v>705000000</v>
      </c>
      <c r="N324" s="9">
        <f t="shared" si="3"/>
        <v>0.2424428822</v>
      </c>
      <c r="O324" s="9">
        <f t="shared" si="4"/>
        <v>0.03097539543</v>
      </c>
    </row>
    <row r="325" hidden="1">
      <c r="A325" s="68">
        <v>352.0</v>
      </c>
      <c r="B325" s="11" t="s">
        <v>342</v>
      </c>
      <c r="C325" s="11" t="s">
        <v>10</v>
      </c>
      <c r="D325" s="73">
        <v>42004.0</v>
      </c>
      <c r="E325" s="74">
        <v>1.656E10</v>
      </c>
      <c r="F325" s="74">
        <v>1.2678E10</v>
      </c>
      <c r="G325" s="74">
        <v>2.012E9</v>
      </c>
      <c r="H325" s="70">
        <v>0.0</v>
      </c>
      <c r="I325" s="74">
        <v>1.406E9</v>
      </c>
      <c r="J325" s="11" t="s">
        <v>77</v>
      </c>
      <c r="K325" s="71" t="s">
        <v>167</v>
      </c>
      <c r="L325" s="51">
        <f t="shared" si="1"/>
        <v>3882000000</v>
      </c>
      <c r="M325" s="75">
        <f t="shared" si="2"/>
        <v>464000000</v>
      </c>
      <c r="N325" s="9">
        <f t="shared" si="3"/>
        <v>0.2344202899</v>
      </c>
      <c r="O325" s="9">
        <f t="shared" si="4"/>
        <v>0.02801932367</v>
      </c>
    </row>
    <row r="326" hidden="1">
      <c r="A326" s="68">
        <v>351.0</v>
      </c>
      <c r="B326" s="11" t="s">
        <v>342</v>
      </c>
      <c r="C326" s="11" t="s">
        <v>9</v>
      </c>
      <c r="D326" s="73">
        <v>41639.0</v>
      </c>
      <c r="E326" s="74">
        <v>1.0863E10</v>
      </c>
      <c r="F326" s="74">
        <v>8.995E9</v>
      </c>
      <c r="G326" s="74">
        <v>1.264E9</v>
      </c>
      <c r="H326" s="70">
        <v>0.0</v>
      </c>
      <c r="I326" s="74">
        <v>3.27E8</v>
      </c>
      <c r="J326" s="11" t="s">
        <v>77</v>
      </c>
      <c r="K326" s="71" t="s">
        <v>167</v>
      </c>
      <c r="L326" s="51">
        <f t="shared" si="1"/>
        <v>1868000000</v>
      </c>
      <c r="M326" s="75">
        <f t="shared" si="2"/>
        <v>277000000</v>
      </c>
      <c r="N326" s="9">
        <f t="shared" si="3"/>
        <v>0.1719598638</v>
      </c>
      <c r="O326" s="9">
        <f t="shared" si="4"/>
        <v>0.02549940164</v>
      </c>
    </row>
    <row r="327" hidden="1">
      <c r="A327" s="68">
        <v>350.0</v>
      </c>
      <c r="B327" s="11" t="s">
        <v>342</v>
      </c>
      <c r="C327" s="11" t="s">
        <v>7</v>
      </c>
      <c r="D327" s="73">
        <v>41274.0</v>
      </c>
      <c r="E327" s="74">
        <v>8.11E9</v>
      </c>
      <c r="F327" s="74">
        <v>6.781E9</v>
      </c>
      <c r="G327" s="74">
        <v>1.105E9</v>
      </c>
      <c r="H327" s="70">
        <v>0.0</v>
      </c>
      <c r="I327" s="74">
        <v>8.8E7</v>
      </c>
      <c r="J327" s="11" t="s">
        <v>77</v>
      </c>
      <c r="K327" s="71" t="s">
        <v>167</v>
      </c>
      <c r="L327" s="51">
        <f t="shared" si="1"/>
        <v>1329000000</v>
      </c>
      <c r="M327" s="75">
        <f t="shared" si="2"/>
        <v>136000000</v>
      </c>
      <c r="N327" s="9">
        <f t="shared" si="3"/>
        <v>0.1638717633</v>
      </c>
      <c r="O327" s="9">
        <f t="shared" si="4"/>
        <v>0.01676942047</v>
      </c>
    </row>
    <row r="328" hidden="1">
      <c r="A328" s="68">
        <v>356.0</v>
      </c>
      <c r="B328" s="11" t="s">
        <v>343</v>
      </c>
      <c r="C328" s="11" t="s">
        <v>10</v>
      </c>
      <c r="D328" s="73">
        <v>42004.0</v>
      </c>
      <c r="E328" s="74">
        <v>9.226E9</v>
      </c>
      <c r="F328" s="74">
        <v>6.89E9</v>
      </c>
      <c r="G328" s="74">
        <v>3.88E8</v>
      </c>
      <c r="H328" s="70">
        <v>0.0</v>
      </c>
      <c r="I328" s="74">
        <v>1.013E9</v>
      </c>
      <c r="J328" s="11" t="s">
        <v>101</v>
      </c>
      <c r="K328" s="66" t="s">
        <v>102</v>
      </c>
      <c r="L328" s="51">
        <f t="shared" si="1"/>
        <v>2336000000</v>
      </c>
      <c r="M328" s="75">
        <f t="shared" si="2"/>
        <v>935000000</v>
      </c>
      <c r="N328" s="9">
        <f t="shared" si="3"/>
        <v>0.2531974854</v>
      </c>
      <c r="O328" s="9">
        <f t="shared" si="4"/>
        <v>0.1013440277</v>
      </c>
    </row>
    <row r="329" hidden="1">
      <c r="A329" s="68">
        <v>355.0</v>
      </c>
      <c r="B329" s="11" t="s">
        <v>343</v>
      </c>
      <c r="C329" s="11" t="s">
        <v>9</v>
      </c>
      <c r="D329" s="73">
        <v>41639.0</v>
      </c>
      <c r="E329" s="74">
        <v>8.106E9</v>
      </c>
      <c r="F329" s="74">
        <v>5.755E9</v>
      </c>
      <c r="G329" s="74">
        <v>3.87E8</v>
      </c>
      <c r="H329" s="70">
        <v>0.0</v>
      </c>
      <c r="I329" s="74">
        <v>9.54E8</v>
      </c>
      <c r="J329" s="11" t="s">
        <v>101</v>
      </c>
      <c r="K329" s="11" t="s">
        <v>102</v>
      </c>
      <c r="L329" s="51">
        <f t="shared" si="1"/>
        <v>2351000000</v>
      </c>
      <c r="M329" s="75">
        <f t="shared" si="2"/>
        <v>1010000000</v>
      </c>
      <c r="N329" s="9">
        <f t="shared" si="3"/>
        <v>0.290032075</v>
      </c>
      <c r="O329" s="9">
        <f t="shared" si="4"/>
        <v>0.1245990624</v>
      </c>
    </row>
    <row r="330" hidden="1">
      <c r="A330" s="68">
        <v>354.0</v>
      </c>
      <c r="B330" s="11" t="s">
        <v>343</v>
      </c>
      <c r="C330" s="11" t="s">
        <v>7</v>
      </c>
      <c r="D330" s="73">
        <v>41274.0</v>
      </c>
      <c r="E330" s="74">
        <v>7.452E9</v>
      </c>
      <c r="F330" s="74">
        <v>4.747E9</v>
      </c>
      <c r="G330" s="74">
        <v>3.65E8</v>
      </c>
      <c r="H330" s="70">
        <v>0.0</v>
      </c>
      <c r="I330" s="74">
        <v>1.05E9</v>
      </c>
      <c r="J330" s="11" t="s">
        <v>101</v>
      </c>
      <c r="K330" s="11" t="s">
        <v>102</v>
      </c>
      <c r="L330" s="51">
        <f t="shared" si="1"/>
        <v>2705000000</v>
      </c>
      <c r="M330" s="75">
        <f t="shared" si="2"/>
        <v>1290000000</v>
      </c>
      <c r="N330" s="9">
        <f t="shared" si="3"/>
        <v>0.3629898014</v>
      </c>
      <c r="O330" s="9">
        <f t="shared" si="4"/>
        <v>0.1731078905</v>
      </c>
    </row>
    <row r="331" hidden="1">
      <c r="A331" s="68">
        <v>357.0</v>
      </c>
      <c r="B331" s="11" t="s">
        <v>343</v>
      </c>
      <c r="C331" s="11" t="s">
        <v>11</v>
      </c>
      <c r="D331" s="73">
        <v>42369.0</v>
      </c>
      <c r="E331" s="74">
        <v>7.386E9</v>
      </c>
      <c r="F331" s="74">
        <v>5.109E9</v>
      </c>
      <c r="G331" s="74">
        <v>3.74E8</v>
      </c>
      <c r="H331" s="70">
        <v>0.0</v>
      </c>
      <c r="I331" s="74">
        <v>9.7E8</v>
      </c>
      <c r="J331" s="11" t="s">
        <v>101</v>
      </c>
      <c r="K331" s="11" t="s">
        <v>102</v>
      </c>
      <c r="L331" s="51">
        <f t="shared" si="1"/>
        <v>2277000000</v>
      </c>
      <c r="M331" s="75">
        <f t="shared" si="2"/>
        <v>933000000</v>
      </c>
      <c r="N331" s="9">
        <f t="shared" si="3"/>
        <v>0.3082859464</v>
      </c>
      <c r="O331" s="9">
        <f t="shared" si="4"/>
        <v>0.126320065</v>
      </c>
    </row>
    <row r="332" hidden="1">
      <c r="A332" s="68">
        <v>361.0</v>
      </c>
      <c r="B332" s="11" t="s">
        <v>344</v>
      </c>
      <c r="C332" s="11" t="s">
        <v>11</v>
      </c>
      <c r="D332" s="73">
        <v>42369.0</v>
      </c>
      <c r="E332" s="74">
        <v>2.5038E10</v>
      </c>
      <c r="F332" s="74">
        <v>1.091E9</v>
      </c>
      <c r="G332" s="74">
        <v>1.2566E10</v>
      </c>
      <c r="H332" s="70">
        <v>0.0</v>
      </c>
      <c r="I332" s="74">
        <v>4.966E9</v>
      </c>
      <c r="J332" s="11" t="s">
        <v>106</v>
      </c>
      <c r="K332" s="76" t="s">
        <v>196</v>
      </c>
      <c r="L332" s="51">
        <f t="shared" si="1"/>
        <v>23947000000</v>
      </c>
      <c r="M332" s="75">
        <f t="shared" si="2"/>
        <v>6415000000</v>
      </c>
      <c r="N332" s="9">
        <f t="shared" si="3"/>
        <v>0.9564262321</v>
      </c>
      <c r="O332" s="9">
        <f t="shared" si="4"/>
        <v>0.2562105599</v>
      </c>
    </row>
    <row r="333" hidden="1">
      <c r="A333" s="68">
        <v>359.0</v>
      </c>
      <c r="B333" s="11" t="s">
        <v>344</v>
      </c>
      <c r="C333" s="11" t="s">
        <v>9</v>
      </c>
      <c r="D333" s="73">
        <v>41639.0</v>
      </c>
      <c r="E333" s="74">
        <v>2.4176E10</v>
      </c>
      <c r="F333" s="74">
        <v>1.241E9</v>
      </c>
      <c r="G333" s="74">
        <v>1.1682E10</v>
      </c>
      <c r="H333" s="70">
        <v>0.0</v>
      </c>
      <c r="I333" s="74">
        <v>4.124E9</v>
      </c>
      <c r="J333" s="11" t="s">
        <v>106</v>
      </c>
      <c r="K333" s="71" t="s">
        <v>196</v>
      </c>
      <c r="L333" s="51">
        <f t="shared" si="1"/>
        <v>22935000000</v>
      </c>
      <c r="M333" s="75">
        <f t="shared" si="2"/>
        <v>7129000000</v>
      </c>
      <c r="N333" s="9">
        <f t="shared" si="3"/>
        <v>0.9486681006</v>
      </c>
      <c r="O333" s="9">
        <f t="shared" si="4"/>
        <v>0.2948792191</v>
      </c>
    </row>
    <row r="334" hidden="1">
      <c r="A334" s="68">
        <v>360.0</v>
      </c>
      <c r="B334" s="11" t="s">
        <v>344</v>
      </c>
      <c r="C334" s="11" t="s">
        <v>10</v>
      </c>
      <c r="D334" s="73">
        <v>42004.0</v>
      </c>
      <c r="E334" s="74">
        <v>2.3869E10</v>
      </c>
      <c r="F334" s="74">
        <v>1.088E9</v>
      </c>
      <c r="G334" s="74">
        <v>1.1648E10</v>
      </c>
      <c r="H334" s="70">
        <v>0.0</v>
      </c>
      <c r="I334" s="74">
        <v>4.073E9</v>
      </c>
      <c r="J334" s="11" t="s">
        <v>106</v>
      </c>
      <c r="K334" s="71" t="s">
        <v>196</v>
      </c>
      <c r="L334" s="51">
        <f t="shared" si="1"/>
        <v>22781000000</v>
      </c>
      <c r="M334" s="75">
        <f t="shared" si="2"/>
        <v>7060000000</v>
      </c>
      <c r="N334" s="9">
        <f t="shared" si="3"/>
        <v>0.9544178642</v>
      </c>
      <c r="O334" s="9">
        <f t="shared" si="4"/>
        <v>0.2957811387</v>
      </c>
    </row>
    <row r="335" hidden="1">
      <c r="A335" s="68">
        <v>358.0</v>
      </c>
      <c r="B335" s="11" t="s">
        <v>344</v>
      </c>
      <c r="C335" s="11" t="s">
        <v>7</v>
      </c>
      <c r="D335" s="73">
        <v>41274.0</v>
      </c>
      <c r="E335" s="74">
        <v>2.3771E10</v>
      </c>
      <c r="F335" s="74">
        <v>1.403E9</v>
      </c>
      <c r="G335" s="74">
        <v>1.1188E10</v>
      </c>
      <c r="H335" s="70">
        <v>0.0</v>
      </c>
      <c r="I335" s="74">
        <v>5.024E9</v>
      </c>
      <c r="J335" s="11" t="s">
        <v>106</v>
      </c>
      <c r="K335" s="71" t="s">
        <v>196</v>
      </c>
      <c r="L335" s="51">
        <f t="shared" si="1"/>
        <v>22368000000</v>
      </c>
      <c r="M335" s="75">
        <f t="shared" si="2"/>
        <v>6156000000</v>
      </c>
      <c r="N335" s="9">
        <f t="shared" si="3"/>
        <v>0.9409785032</v>
      </c>
      <c r="O335" s="9">
        <f t="shared" si="4"/>
        <v>0.2589710151</v>
      </c>
    </row>
    <row r="336" hidden="1">
      <c r="A336" s="68">
        <v>364.0</v>
      </c>
      <c r="B336" s="11" t="s">
        <v>345</v>
      </c>
      <c r="C336" s="11" t="s">
        <v>10</v>
      </c>
      <c r="D336" s="73">
        <v>42004.0</v>
      </c>
      <c r="E336" s="74">
        <v>2.173011E9</v>
      </c>
      <c r="F336" s="74">
        <v>5.2488E8</v>
      </c>
      <c r="G336" s="74">
        <v>1.29602E8</v>
      </c>
      <c r="H336" s="70">
        <v>0.0</v>
      </c>
      <c r="I336" s="74">
        <v>6.3276E8</v>
      </c>
      <c r="J336" s="11" t="s">
        <v>172</v>
      </c>
      <c r="K336" s="71" t="s">
        <v>173</v>
      </c>
      <c r="L336" s="51">
        <f t="shared" si="1"/>
        <v>1648131000</v>
      </c>
      <c r="M336" s="75">
        <f t="shared" si="2"/>
        <v>885769000</v>
      </c>
      <c r="N336" s="9">
        <f t="shared" si="3"/>
        <v>0.7584549733</v>
      </c>
      <c r="O336" s="9">
        <f t="shared" si="4"/>
        <v>0.407622879</v>
      </c>
    </row>
    <row r="337" hidden="1">
      <c r="A337" s="68">
        <v>363.0</v>
      </c>
      <c r="B337" s="11" t="s">
        <v>345</v>
      </c>
      <c r="C337" s="11" t="s">
        <v>9</v>
      </c>
      <c r="D337" s="73">
        <v>41639.0</v>
      </c>
      <c r="E337" s="74">
        <v>1.746278E9</v>
      </c>
      <c r="F337" s="74">
        <v>4.00281E8</v>
      </c>
      <c r="G337" s="74">
        <v>1.47651E8</v>
      </c>
      <c r="H337" s="70">
        <v>0.0</v>
      </c>
      <c r="I337" s="74">
        <v>6.51052E8</v>
      </c>
      <c r="J337" s="11" t="s">
        <v>172</v>
      </c>
      <c r="K337" s="71" t="s">
        <v>173</v>
      </c>
      <c r="L337" s="51">
        <f t="shared" si="1"/>
        <v>1345997000</v>
      </c>
      <c r="M337" s="75">
        <f t="shared" si="2"/>
        <v>547294000</v>
      </c>
      <c r="N337" s="9">
        <f t="shared" si="3"/>
        <v>0.7707804828</v>
      </c>
      <c r="O337" s="9">
        <f t="shared" si="4"/>
        <v>0.3134059984</v>
      </c>
    </row>
    <row r="338" hidden="1">
      <c r="A338" s="68">
        <v>365.0</v>
      </c>
      <c r="B338" s="11" t="s">
        <v>345</v>
      </c>
      <c r="C338" s="11" t="s">
        <v>11</v>
      </c>
      <c r="D338" s="73">
        <v>42369.0</v>
      </c>
      <c r="E338" s="74">
        <v>1.35715E9</v>
      </c>
      <c r="F338" s="74">
        <v>5.80994E8</v>
      </c>
      <c r="G338" s="74">
        <v>1.12253E8</v>
      </c>
      <c r="H338" s="70">
        <v>0.0</v>
      </c>
      <c r="I338" s="74">
        <v>6.22211E8</v>
      </c>
      <c r="J338" s="11" t="s">
        <v>172</v>
      </c>
      <c r="K338" s="71" t="s">
        <v>173</v>
      </c>
      <c r="L338" s="51">
        <f t="shared" si="1"/>
        <v>776156000</v>
      </c>
      <c r="M338" s="75">
        <f t="shared" si="2"/>
        <v>41692000</v>
      </c>
      <c r="N338" s="9">
        <f t="shared" si="3"/>
        <v>0.571901411</v>
      </c>
      <c r="O338" s="9">
        <f t="shared" si="4"/>
        <v>0.03072025937</v>
      </c>
    </row>
    <row r="339" hidden="1">
      <c r="A339" s="68">
        <v>362.0</v>
      </c>
      <c r="B339" s="11" t="s">
        <v>345</v>
      </c>
      <c r="C339" s="11" t="s">
        <v>7</v>
      </c>
      <c r="D339" s="73">
        <v>41274.0</v>
      </c>
      <c r="E339" s="74">
        <v>1.204546E9</v>
      </c>
      <c r="F339" s="74">
        <v>2.90054E8</v>
      </c>
      <c r="G339" s="74">
        <v>1.70113E8</v>
      </c>
      <c r="H339" s="70">
        <v>0.0</v>
      </c>
      <c r="I339" s="74">
        <v>4.51405E8</v>
      </c>
      <c r="J339" s="11" t="s">
        <v>172</v>
      </c>
      <c r="K339" s="71" t="s">
        <v>173</v>
      </c>
      <c r="L339" s="51">
        <f t="shared" si="1"/>
        <v>914492000</v>
      </c>
      <c r="M339" s="75">
        <f t="shared" si="2"/>
        <v>292974000</v>
      </c>
      <c r="N339" s="9">
        <f t="shared" si="3"/>
        <v>0.7592005619</v>
      </c>
      <c r="O339" s="9">
        <f t="shared" si="4"/>
        <v>0.243223588</v>
      </c>
    </row>
    <row r="340" hidden="1">
      <c r="A340" s="68">
        <v>369.0</v>
      </c>
      <c r="B340" s="11" t="s">
        <v>346</v>
      </c>
      <c r="C340" s="11" t="s">
        <v>11</v>
      </c>
      <c r="D340" s="73">
        <v>42643.0</v>
      </c>
      <c r="E340" s="74">
        <v>5.259E9</v>
      </c>
      <c r="F340" s="74">
        <v>3.642E9</v>
      </c>
      <c r="G340" s="74">
        <v>6.38E8</v>
      </c>
      <c r="H340" s="70">
        <v>0.0</v>
      </c>
      <c r="I340" s="70">
        <v>0.0</v>
      </c>
      <c r="J340" s="11" t="s">
        <v>69</v>
      </c>
      <c r="K340" s="71" t="s">
        <v>347</v>
      </c>
      <c r="L340" s="51">
        <f t="shared" si="1"/>
        <v>1617000000</v>
      </c>
      <c r="M340" s="75">
        <f t="shared" si="2"/>
        <v>979000000</v>
      </c>
      <c r="N340" s="9">
        <f t="shared" si="3"/>
        <v>0.3074729036</v>
      </c>
      <c r="O340" s="9">
        <f t="shared" si="4"/>
        <v>0.1861570641</v>
      </c>
    </row>
    <row r="341" hidden="1">
      <c r="A341" s="68">
        <v>368.0</v>
      </c>
      <c r="B341" s="11" t="s">
        <v>346</v>
      </c>
      <c r="C341" s="11" t="s">
        <v>10</v>
      </c>
      <c r="D341" s="73">
        <v>42277.0</v>
      </c>
      <c r="E341" s="74">
        <v>5.244E9</v>
      </c>
      <c r="F341" s="74">
        <v>3.63E9</v>
      </c>
      <c r="G341" s="74">
        <v>6.06E8</v>
      </c>
      <c r="H341" s="70">
        <v>0.0</v>
      </c>
      <c r="I341" s="70">
        <v>0.0</v>
      </c>
      <c r="J341" s="11" t="s">
        <v>69</v>
      </c>
      <c r="K341" s="71" t="s">
        <v>347</v>
      </c>
      <c r="L341" s="51">
        <f t="shared" si="1"/>
        <v>1614000000</v>
      </c>
      <c r="M341" s="75">
        <f t="shared" si="2"/>
        <v>1008000000</v>
      </c>
      <c r="N341" s="9">
        <f t="shared" si="3"/>
        <v>0.3077803204</v>
      </c>
      <c r="O341" s="9">
        <f t="shared" si="4"/>
        <v>0.1922196796</v>
      </c>
    </row>
    <row r="342" hidden="1">
      <c r="A342" s="68">
        <v>367.0</v>
      </c>
      <c r="B342" s="11" t="s">
        <v>346</v>
      </c>
      <c r="C342" s="11" t="s">
        <v>9</v>
      </c>
      <c r="D342" s="73">
        <v>41912.0</v>
      </c>
      <c r="E342" s="74">
        <v>4.979E9</v>
      </c>
      <c r="F342" s="74">
        <v>3.469E9</v>
      </c>
      <c r="G342" s="74">
        <v>5.94E8</v>
      </c>
      <c r="H342" s="70">
        <v>0.0</v>
      </c>
      <c r="I342" s="70">
        <v>0.0</v>
      </c>
      <c r="J342" s="11" t="s">
        <v>69</v>
      </c>
      <c r="K342" s="71" t="s">
        <v>347</v>
      </c>
      <c r="L342" s="51">
        <f t="shared" si="1"/>
        <v>1510000000</v>
      </c>
      <c r="M342" s="75">
        <f t="shared" si="2"/>
        <v>916000000</v>
      </c>
      <c r="N342" s="9">
        <f t="shared" si="3"/>
        <v>0.3032737497</v>
      </c>
      <c r="O342" s="9">
        <f t="shared" si="4"/>
        <v>0.1839726853</v>
      </c>
    </row>
    <row r="343" hidden="1">
      <c r="A343" s="68">
        <v>366.0</v>
      </c>
      <c r="B343" s="11" t="s">
        <v>346</v>
      </c>
      <c r="C343" s="11" t="s">
        <v>7</v>
      </c>
      <c r="D343" s="73">
        <v>41547.0</v>
      </c>
      <c r="E343" s="74">
        <v>4.474E9</v>
      </c>
      <c r="F343" s="74">
        <v>3.103E9</v>
      </c>
      <c r="G343" s="74">
        <v>4.95E8</v>
      </c>
      <c r="H343" s="70">
        <v>0.0</v>
      </c>
      <c r="I343" s="70">
        <v>0.0</v>
      </c>
      <c r="J343" s="11" t="s">
        <v>69</v>
      </c>
      <c r="K343" s="71" t="s">
        <v>347</v>
      </c>
      <c r="L343" s="51">
        <f t="shared" si="1"/>
        <v>1371000000</v>
      </c>
      <c r="M343" s="75">
        <f t="shared" si="2"/>
        <v>876000000</v>
      </c>
      <c r="N343" s="9">
        <f t="shared" si="3"/>
        <v>0.3064371927</v>
      </c>
      <c r="O343" s="9">
        <f t="shared" si="4"/>
        <v>0.1957979437</v>
      </c>
    </row>
    <row r="344" hidden="1">
      <c r="A344" s="68">
        <v>373.0</v>
      </c>
      <c r="B344" s="11" t="s">
        <v>348</v>
      </c>
      <c r="C344" s="11" t="s">
        <v>11</v>
      </c>
      <c r="D344" s="73">
        <v>42674.0</v>
      </c>
      <c r="E344" s="74">
        <v>1.966814E9</v>
      </c>
      <c r="F344" s="74">
        <v>7.93735E8</v>
      </c>
      <c r="G344" s="74">
        <v>7.22798E8</v>
      </c>
      <c r="H344" s="74">
        <v>6.5411E7</v>
      </c>
      <c r="I344" s="74">
        <v>6.079E7</v>
      </c>
      <c r="J344" s="11" t="s">
        <v>77</v>
      </c>
      <c r="K344" s="71" t="s">
        <v>349</v>
      </c>
      <c r="L344" s="51">
        <f t="shared" si="1"/>
        <v>1173079000</v>
      </c>
      <c r="M344" s="75">
        <f t="shared" si="2"/>
        <v>324080000</v>
      </c>
      <c r="N344" s="9">
        <f t="shared" si="3"/>
        <v>0.5964361653</v>
      </c>
      <c r="O344" s="9">
        <f t="shared" si="4"/>
        <v>0.1647740966</v>
      </c>
    </row>
    <row r="345" hidden="1">
      <c r="A345" s="68">
        <v>372.0</v>
      </c>
      <c r="B345" s="11" t="s">
        <v>348</v>
      </c>
      <c r="C345" s="11" t="s">
        <v>10</v>
      </c>
      <c r="D345" s="73">
        <v>42308.0</v>
      </c>
      <c r="E345" s="74">
        <v>1.79706E9</v>
      </c>
      <c r="F345" s="74">
        <v>7.26798E8</v>
      </c>
      <c r="G345" s="74">
        <v>7.12543E8</v>
      </c>
      <c r="H345" s="74">
        <v>6.9589E7</v>
      </c>
      <c r="I345" s="74">
        <v>5.1459E7</v>
      </c>
      <c r="J345" s="11" t="s">
        <v>77</v>
      </c>
      <c r="K345" s="71" t="s">
        <v>349</v>
      </c>
      <c r="L345" s="51">
        <f t="shared" si="1"/>
        <v>1070262000</v>
      </c>
      <c r="M345" s="75">
        <f t="shared" si="2"/>
        <v>236671000</v>
      </c>
      <c r="N345" s="9">
        <f t="shared" si="3"/>
        <v>0.5955627525</v>
      </c>
      <c r="O345" s="9">
        <f t="shared" si="4"/>
        <v>0.1316989973</v>
      </c>
    </row>
    <row r="346" hidden="1">
      <c r="A346" s="68">
        <v>371.0</v>
      </c>
      <c r="B346" s="11" t="s">
        <v>348</v>
      </c>
      <c r="C346" s="11" t="s">
        <v>9</v>
      </c>
      <c r="D346" s="73">
        <v>41943.0</v>
      </c>
      <c r="E346" s="74">
        <v>1.717776E9</v>
      </c>
      <c r="F346" s="74">
        <v>6.26206E8</v>
      </c>
      <c r="G346" s="74">
        <v>6.83115E8</v>
      </c>
      <c r="H346" s="74">
        <v>6.6259E7</v>
      </c>
      <c r="I346" s="74">
        <v>3.571E7</v>
      </c>
      <c r="J346" s="11" t="s">
        <v>77</v>
      </c>
      <c r="K346" s="71" t="s">
        <v>349</v>
      </c>
      <c r="L346" s="51">
        <f t="shared" si="1"/>
        <v>1091570000</v>
      </c>
      <c r="M346" s="75">
        <f t="shared" si="2"/>
        <v>306486000</v>
      </c>
      <c r="N346" s="9">
        <f t="shared" si="3"/>
        <v>0.6354553795</v>
      </c>
      <c r="O346" s="9">
        <f t="shared" si="4"/>
        <v>0.1784202364</v>
      </c>
    </row>
    <row r="347" hidden="1">
      <c r="A347" s="68">
        <v>370.0</v>
      </c>
      <c r="B347" s="11" t="s">
        <v>348</v>
      </c>
      <c r="C347" s="11" t="s">
        <v>7</v>
      </c>
      <c r="D347" s="73">
        <v>41578.0</v>
      </c>
      <c r="E347" s="74">
        <v>1.587725E9</v>
      </c>
      <c r="F347" s="74">
        <v>5.60917E8</v>
      </c>
      <c r="G347" s="74">
        <v>6.10735E8</v>
      </c>
      <c r="H347" s="74">
        <v>5.8827E7</v>
      </c>
      <c r="I347" s="74">
        <v>3.0239E7</v>
      </c>
      <c r="J347" s="11" t="s">
        <v>77</v>
      </c>
      <c r="K347" s="71" t="s">
        <v>349</v>
      </c>
      <c r="L347" s="51">
        <f t="shared" si="1"/>
        <v>1026808000</v>
      </c>
      <c r="M347" s="75">
        <f t="shared" si="2"/>
        <v>327007000</v>
      </c>
      <c r="N347" s="9">
        <f t="shared" si="3"/>
        <v>0.6467165284</v>
      </c>
      <c r="O347" s="9">
        <f t="shared" si="4"/>
        <v>0.2059594703</v>
      </c>
    </row>
    <row r="348">
      <c r="A348" s="68">
        <v>377.0</v>
      </c>
      <c r="B348" s="11" t="s">
        <v>143</v>
      </c>
      <c r="C348" s="11" t="s">
        <v>11</v>
      </c>
      <c r="D348" s="73">
        <v>42610.0</v>
      </c>
      <c r="E348" s="74">
        <v>1.18719E11</v>
      </c>
      <c r="F348" s="74">
        <v>1.02901E11</v>
      </c>
      <c r="G348" s="74">
        <v>1.2068E10</v>
      </c>
      <c r="H348" s="70">
        <v>0.0</v>
      </c>
      <c r="I348" s="70">
        <v>0.0</v>
      </c>
      <c r="J348" s="11" t="s">
        <v>92</v>
      </c>
      <c r="K348" s="71" t="s">
        <v>144</v>
      </c>
      <c r="L348" s="51">
        <f t="shared" si="1"/>
        <v>15818000000</v>
      </c>
      <c r="M348" s="75">
        <f t="shared" si="2"/>
        <v>3750000000</v>
      </c>
      <c r="N348" s="9">
        <f t="shared" si="3"/>
        <v>0.1332389929</v>
      </c>
      <c r="O348" s="9">
        <f t="shared" si="4"/>
        <v>0.03158719329</v>
      </c>
    </row>
    <row r="349">
      <c r="A349" s="68">
        <v>376.0</v>
      </c>
      <c r="B349" s="11" t="s">
        <v>143</v>
      </c>
      <c r="C349" s="11" t="s">
        <v>10</v>
      </c>
      <c r="D349" s="73">
        <v>42246.0</v>
      </c>
      <c r="E349" s="74">
        <v>1.16199E11</v>
      </c>
      <c r="F349" s="74">
        <v>1.01065E11</v>
      </c>
      <c r="G349" s="74">
        <v>1.1445E10</v>
      </c>
      <c r="H349" s="70">
        <v>0.0</v>
      </c>
      <c r="I349" s="70">
        <v>0.0</v>
      </c>
      <c r="J349" s="11" t="s">
        <v>92</v>
      </c>
      <c r="K349" s="71" t="s">
        <v>144</v>
      </c>
      <c r="L349" s="51">
        <f t="shared" si="1"/>
        <v>15134000000</v>
      </c>
      <c r="M349" s="75">
        <f t="shared" si="2"/>
        <v>3689000000</v>
      </c>
      <c r="N349" s="9">
        <f t="shared" si="3"/>
        <v>0.1302420847</v>
      </c>
      <c r="O349" s="9">
        <f t="shared" si="4"/>
        <v>0.03174726116</v>
      </c>
    </row>
    <row r="350">
      <c r="A350" s="68">
        <v>375.0</v>
      </c>
      <c r="B350" s="11" t="s">
        <v>143</v>
      </c>
      <c r="C350" s="11" t="s">
        <v>9</v>
      </c>
      <c r="D350" s="73">
        <v>41882.0</v>
      </c>
      <c r="E350" s="74">
        <v>1.1264E11</v>
      </c>
      <c r="F350" s="74">
        <v>9.8458E10</v>
      </c>
      <c r="G350" s="74">
        <v>1.0899E10</v>
      </c>
      <c r="H350" s="70">
        <v>0.0</v>
      </c>
      <c r="I350" s="70">
        <v>0.0</v>
      </c>
      <c r="J350" s="11" t="s">
        <v>92</v>
      </c>
      <c r="K350" s="71" t="s">
        <v>144</v>
      </c>
      <c r="L350" s="51">
        <f t="shared" si="1"/>
        <v>14182000000</v>
      </c>
      <c r="M350" s="75">
        <f t="shared" si="2"/>
        <v>3283000000</v>
      </c>
      <c r="N350" s="9">
        <f t="shared" si="3"/>
        <v>0.1259055398</v>
      </c>
      <c r="O350" s="9">
        <f t="shared" si="4"/>
        <v>0.0291459517</v>
      </c>
    </row>
    <row r="351">
      <c r="A351" s="68">
        <v>374.0</v>
      </c>
      <c r="B351" s="11" t="s">
        <v>143</v>
      </c>
      <c r="C351" s="11" t="s">
        <v>7</v>
      </c>
      <c r="D351" s="73">
        <v>41518.0</v>
      </c>
      <c r="E351" s="74">
        <v>1.05156E11</v>
      </c>
      <c r="F351" s="74">
        <v>9.1948E10</v>
      </c>
      <c r="G351" s="74">
        <v>1.0104E10</v>
      </c>
      <c r="H351" s="70">
        <v>0.0</v>
      </c>
      <c r="I351" s="70">
        <v>0.0</v>
      </c>
      <c r="J351" s="11" t="s">
        <v>92</v>
      </c>
      <c r="K351" s="71" t="s">
        <v>144</v>
      </c>
      <c r="L351" s="51">
        <f t="shared" si="1"/>
        <v>13208000000</v>
      </c>
      <c r="M351" s="75">
        <f t="shared" si="2"/>
        <v>3104000000</v>
      </c>
      <c r="N351" s="9">
        <f t="shared" si="3"/>
        <v>0.1256038647</v>
      </c>
      <c r="O351" s="9">
        <f t="shared" si="4"/>
        <v>0.02951804937</v>
      </c>
    </row>
    <row r="352">
      <c r="A352" s="68">
        <v>381.0</v>
      </c>
      <c r="B352" s="11" t="s">
        <v>351</v>
      </c>
      <c r="C352" s="11" t="s">
        <v>11</v>
      </c>
      <c r="D352" s="73">
        <v>39141.0</v>
      </c>
      <c r="E352" s="74">
        <v>9.9642E7</v>
      </c>
      <c r="F352" s="74">
        <v>8.4477E7</v>
      </c>
      <c r="G352" s="74">
        <v>2.5853E7</v>
      </c>
      <c r="H352" s="70">
        <v>0.0</v>
      </c>
      <c r="I352" s="70">
        <v>0.0</v>
      </c>
      <c r="J352" s="11" t="s">
        <v>92</v>
      </c>
      <c r="K352" s="71" t="s">
        <v>161</v>
      </c>
      <c r="L352" s="51">
        <f t="shared" si="1"/>
        <v>15165000</v>
      </c>
      <c r="M352" s="75">
        <f t="shared" si="2"/>
        <v>-10688000</v>
      </c>
      <c r="N352" s="9">
        <f t="shared" si="3"/>
        <v>0.1521948576</v>
      </c>
      <c r="O352" s="9">
        <f t="shared" si="4"/>
        <v>-0.1072640051</v>
      </c>
    </row>
    <row r="353">
      <c r="A353" s="68">
        <v>380.0</v>
      </c>
      <c r="B353" s="11" t="s">
        <v>351</v>
      </c>
      <c r="C353" s="11" t="s">
        <v>10</v>
      </c>
      <c r="D353" s="73">
        <v>38776.0</v>
      </c>
      <c r="E353" s="74">
        <v>7.9562E7</v>
      </c>
      <c r="F353" s="74">
        <v>7.5508E7</v>
      </c>
      <c r="G353" s="74">
        <v>1.5359E7</v>
      </c>
      <c r="H353" s="70">
        <v>0.0</v>
      </c>
      <c r="I353" s="70">
        <v>0.0</v>
      </c>
      <c r="J353" s="11" t="s">
        <v>92</v>
      </c>
      <c r="K353" s="71" t="s">
        <v>161</v>
      </c>
      <c r="L353" s="51">
        <f t="shared" si="1"/>
        <v>4054000</v>
      </c>
      <c r="M353" s="75">
        <f t="shared" si="2"/>
        <v>-11305000</v>
      </c>
      <c r="N353" s="9">
        <f t="shared" si="3"/>
        <v>0.050953973</v>
      </c>
      <c r="O353" s="9">
        <f t="shared" si="4"/>
        <v>-0.1420904452</v>
      </c>
    </row>
    <row r="354">
      <c r="A354" s="68">
        <v>378.0</v>
      </c>
      <c r="B354" s="11" t="s">
        <v>351</v>
      </c>
      <c r="C354" s="11" t="s">
        <v>7</v>
      </c>
      <c r="D354" s="73">
        <v>37802.0</v>
      </c>
      <c r="E354" s="74">
        <v>1577000.0</v>
      </c>
      <c r="F354" s="74">
        <v>258000.0</v>
      </c>
      <c r="G354" s="74">
        <v>2410000.0</v>
      </c>
      <c r="H354" s="74">
        <v>65000.0</v>
      </c>
      <c r="I354" s="70">
        <v>0.0</v>
      </c>
      <c r="J354" s="11" t="s">
        <v>92</v>
      </c>
      <c r="K354" s="71" t="s">
        <v>161</v>
      </c>
      <c r="L354" s="51">
        <f t="shared" si="1"/>
        <v>1319000</v>
      </c>
      <c r="M354" s="75">
        <f t="shared" si="2"/>
        <v>-1156000</v>
      </c>
      <c r="N354" s="9">
        <f t="shared" si="3"/>
        <v>0.8363982245</v>
      </c>
      <c r="O354" s="9">
        <f t="shared" si="4"/>
        <v>-0.7330374128</v>
      </c>
    </row>
    <row r="355">
      <c r="A355" s="68">
        <v>379.0</v>
      </c>
      <c r="B355" s="11" t="s">
        <v>351</v>
      </c>
      <c r="C355" s="11" t="s">
        <v>9</v>
      </c>
      <c r="D355" s="73">
        <v>38168.0</v>
      </c>
      <c r="E355" s="74">
        <v>1514000.0</v>
      </c>
      <c r="F355" s="74">
        <v>142000.0</v>
      </c>
      <c r="G355" s="74">
        <v>3940000.0</v>
      </c>
      <c r="H355" s="74">
        <v>30000.0</v>
      </c>
      <c r="I355" s="74">
        <v>163000.0</v>
      </c>
      <c r="J355" s="11" t="s">
        <v>92</v>
      </c>
      <c r="K355" s="71" t="s">
        <v>161</v>
      </c>
      <c r="L355" s="51">
        <f t="shared" si="1"/>
        <v>1372000</v>
      </c>
      <c r="M355" s="75">
        <f t="shared" si="2"/>
        <v>-2761000</v>
      </c>
      <c r="N355" s="9">
        <f t="shared" si="3"/>
        <v>0.9062087186</v>
      </c>
      <c r="O355" s="9">
        <f t="shared" si="4"/>
        <v>-1.823645971</v>
      </c>
    </row>
    <row r="356">
      <c r="A356" s="68">
        <v>383.0</v>
      </c>
      <c r="B356" s="11" t="s">
        <v>146</v>
      </c>
      <c r="C356" s="11" t="s">
        <v>9</v>
      </c>
      <c r="D356" s="73">
        <v>41854.0</v>
      </c>
      <c r="E356" s="74">
        <v>8.268E9</v>
      </c>
      <c r="F356" s="74">
        <v>5.297E9</v>
      </c>
      <c r="G356" s="74">
        <v>1.527E9</v>
      </c>
      <c r="H356" s="74">
        <v>1.22E8</v>
      </c>
      <c r="I356" s="70">
        <v>0.0</v>
      </c>
      <c r="J356" s="11" t="s">
        <v>92</v>
      </c>
      <c r="K356" s="71" t="s">
        <v>122</v>
      </c>
      <c r="L356" s="51">
        <f t="shared" si="1"/>
        <v>2971000000</v>
      </c>
      <c r="M356" s="75">
        <f t="shared" si="2"/>
        <v>1322000000</v>
      </c>
      <c r="N356" s="9">
        <f t="shared" si="3"/>
        <v>0.3593372037</v>
      </c>
      <c r="O356" s="9">
        <f t="shared" si="4"/>
        <v>0.1598935656</v>
      </c>
    </row>
    <row r="357">
      <c r="A357" s="68">
        <v>384.0</v>
      </c>
      <c r="B357" s="11" t="s">
        <v>146</v>
      </c>
      <c r="C357" s="11" t="s">
        <v>10</v>
      </c>
      <c r="D357" s="73">
        <v>42218.0</v>
      </c>
      <c r="E357" s="74">
        <v>8.082E9</v>
      </c>
      <c r="F357" s="74">
        <v>5.3E9</v>
      </c>
      <c r="G357" s="74">
        <v>1.509E9</v>
      </c>
      <c r="H357" s="74">
        <v>1.17E8</v>
      </c>
      <c r="I357" s="70">
        <v>0.0</v>
      </c>
      <c r="J357" s="11" t="s">
        <v>92</v>
      </c>
      <c r="K357" s="71" t="s">
        <v>122</v>
      </c>
      <c r="L357" s="51">
        <f t="shared" si="1"/>
        <v>2782000000</v>
      </c>
      <c r="M357" s="75">
        <f t="shared" si="2"/>
        <v>1156000000</v>
      </c>
      <c r="N357" s="9">
        <f t="shared" si="3"/>
        <v>0.3442217273</v>
      </c>
      <c r="O357" s="9">
        <f t="shared" si="4"/>
        <v>0.1430339025</v>
      </c>
    </row>
    <row r="358">
      <c r="A358" s="68">
        <v>382.0</v>
      </c>
      <c r="B358" s="11" t="s">
        <v>146</v>
      </c>
      <c r="C358" s="11" t="s">
        <v>7</v>
      </c>
      <c r="D358" s="73">
        <v>41483.0</v>
      </c>
      <c r="E358" s="74">
        <v>8.052E9</v>
      </c>
      <c r="F358" s="74">
        <v>5.14E9</v>
      </c>
      <c r="G358" s="74">
        <v>1.653E9</v>
      </c>
      <c r="H358" s="74">
        <v>1.28E8</v>
      </c>
      <c r="I358" s="70">
        <v>0.0</v>
      </c>
      <c r="J358" s="11" t="s">
        <v>92</v>
      </c>
      <c r="K358" s="71" t="s">
        <v>122</v>
      </c>
      <c r="L358" s="51">
        <f t="shared" si="1"/>
        <v>2912000000</v>
      </c>
      <c r="M358" s="75">
        <f t="shared" si="2"/>
        <v>1131000000</v>
      </c>
      <c r="N358" s="9">
        <f t="shared" si="3"/>
        <v>0.3616492797</v>
      </c>
      <c r="O358" s="9">
        <f t="shared" si="4"/>
        <v>0.140461997</v>
      </c>
    </row>
    <row r="359">
      <c r="A359" s="68">
        <v>385.0</v>
      </c>
      <c r="B359" s="11" t="s">
        <v>146</v>
      </c>
      <c r="C359" s="11" t="s">
        <v>11</v>
      </c>
      <c r="D359" s="73">
        <v>42582.0</v>
      </c>
      <c r="E359" s="74">
        <v>7.961E9</v>
      </c>
      <c r="F359" s="74">
        <v>5.181E9</v>
      </c>
      <c r="G359" s="74">
        <v>1.665E9</v>
      </c>
      <c r="H359" s="74">
        <v>1.24E8</v>
      </c>
      <c r="I359" s="70">
        <v>0.0</v>
      </c>
      <c r="J359" s="11" t="s">
        <v>92</v>
      </c>
      <c r="K359" s="71" t="s">
        <v>122</v>
      </c>
      <c r="L359" s="51">
        <f t="shared" si="1"/>
        <v>2780000000</v>
      </c>
      <c r="M359" s="75">
        <f t="shared" si="2"/>
        <v>991000000</v>
      </c>
      <c r="N359" s="9">
        <f t="shared" si="3"/>
        <v>0.3492023615</v>
      </c>
      <c r="O359" s="9">
        <f t="shared" si="4"/>
        <v>0.124481849</v>
      </c>
    </row>
    <row r="360" hidden="1">
      <c r="A360" s="68">
        <v>389.0</v>
      </c>
      <c r="B360" s="11" t="s">
        <v>352</v>
      </c>
      <c r="C360" s="11" t="s">
        <v>11</v>
      </c>
      <c r="D360" s="73">
        <v>42400.0</v>
      </c>
      <c r="E360" s="74">
        <v>6.667216E9</v>
      </c>
      <c r="F360" s="74">
        <v>1.654548E9</v>
      </c>
      <c r="G360" s="74">
        <v>3.951445E9</v>
      </c>
      <c r="H360" s="74">
        <v>9.463E8</v>
      </c>
      <c r="I360" s="70">
        <v>0.0</v>
      </c>
      <c r="J360" s="11" t="s">
        <v>75</v>
      </c>
      <c r="K360" s="71" t="s">
        <v>116</v>
      </c>
      <c r="L360" s="51">
        <f t="shared" si="1"/>
        <v>5012668000</v>
      </c>
      <c r="M360" s="75">
        <f t="shared" si="2"/>
        <v>114923000</v>
      </c>
      <c r="N360" s="9">
        <f t="shared" si="3"/>
        <v>0.7518382485</v>
      </c>
      <c r="O360" s="9">
        <f t="shared" si="4"/>
        <v>0.01723702967</v>
      </c>
    </row>
    <row r="361" hidden="1">
      <c r="A361" s="68">
        <v>388.0</v>
      </c>
      <c r="B361" s="11" t="s">
        <v>352</v>
      </c>
      <c r="C361" s="11" t="s">
        <v>10</v>
      </c>
      <c r="D361" s="73">
        <v>42035.0</v>
      </c>
      <c r="E361" s="74">
        <v>5.373586E9</v>
      </c>
      <c r="F361" s="74">
        <v>1.28927E9</v>
      </c>
      <c r="G361" s="74">
        <v>3.437032E9</v>
      </c>
      <c r="H361" s="74">
        <v>7.92917E8</v>
      </c>
      <c r="I361" s="70">
        <v>0.0</v>
      </c>
      <c r="J361" s="11" t="s">
        <v>75</v>
      </c>
      <c r="K361" s="71" t="s">
        <v>116</v>
      </c>
      <c r="L361" s="51">
        <f t="shared" si="1"/>
        <v>4084316000</v>
      </c>
      <c r="M361" s="75">
        <f t="shared" si="2"/>
        <v>-145633000</v>
      </c>
      <c r="N361" s="9">
        <f t="shared" si="3"/>
        <v>0.7600726963</v>
      </c>
      <c r="O361" s="9">
        <f t="shared" si="4"/>
        <v>-0.02710164125</v>
      </c>
    </row>
    <row r="362" hidden="1">
      <c r="A362" s="68">
        <v>387.0</v>
      </c>
      <c r="B362" s="11" t="s">
        <v>352</v>
      </c>
      <c r="C362" s="11" t="s">
        <v>9</v>
      </c>
      <c r="D362" s="73">
        <v>41670.0</v>
      </c>
      <c r="E362" s="74">
        <v>4.071003E9</v>
      </c>
      <c r="F362" s="74">
        <v>9.68428E8</v>
      </c>
      <c r="G362" s="74">
        <v>2.764851E9</v>
      </c>
      <c r="H362" s="74">
        <v>6.23798E8</v>
      </c>
      <c r="I362" s="70">
        <v>0.0</v>
      </c>
      <c r="J362" s="11" t="s">
        <v>75</v>
      </c>
      <c r="K362" s="71" t="s">
        <v>116</v>
      </c>
      <c r="L362" s="51">
        <f t="shared" si="1"/>
        <v>3102575000</v>
      </c>
      <c r="M362" s="75">
        <f t="shared" si="2"/>
        <v>-286074000</v>
      </c>
      <c r="N362" s="9">
        <f t="shared" si="3"/>
        <v>0.7621156261</v>
      </c>
      <c r="O362" s="9">
        <f t="shared" si="4"/>
        <v>-0.07027113466</v>
      </c>
    </row>
    <row r="363" hidden="1">
      <c r="A363" s="68">
        <v>386.0</v>
      </c>
      <c r="B363" s="11" t="s">
        <v>352</v>
      </c>
      <c r="C363" s="11" t="s">
        <v>7</v>
      </c>
      <c r="D363" s="73">
        <v>41305.0</v>
      </c>
      <c r="E363" s="74">
        <v>3.050195E9</v>
      </c>
      <c r="F363" s="74">
        <v>6.83579E8</v>
      </c>
      <c r="G363" s="74">
        <v>2.047847E9</v>
      </c>
      <c r="H363" s="74">
        <v>4.29479E8</v>
      </c>
      <c r="I363" s="70">
        <v>0.0</v>
      </c>
      <c r="J363" s="11" t="s">
        <v>75</v>
      </c>
      <c r="K363" s="71" t="s">
        <v>116</v>
      </c>
      <c r="L363" s="51">
        <f t="shared" si="1"/>
        <v>2366616000</v>
      </c>
      <c r="M363" s="75">
        <f t="shared" si="2"/>
        <v>-110710000</v>
      </c>
      <c r="N363" s="9">
        <f t="shared" si="3"/>
        <v>0.775890066</v>
      </c>
      <c r="O363" s="9">
        <f t="shared" si="4"/>
        <v>-0.03629604009</v>
      </c>
    </row>
    <row r="364" hidden="1">
      <c r="A364" s="68">
        <v>393.0</v>
      </c>
      <c r="B364" s="11" t="s">
        <v>353</v>
      </c>
      <c r="C364" s="11" t="s">
        <v>11</v>
      </c>
      <c r="D364" s="73">
        <v>42581.0</v>
      </c>
      <c r="E364" s="74">
        <v>4.9247E10</v>
      </c>
      <c r="F364" s="74">
        <v>1.8287E10</v>
      </c>
      <c r="G364" s="74">
        <v>1.1433E10</v>
      </c>
      <c r="H364" s="74">
        <v>6.296E9</v>
      </c>
      <c r="I364" s="74">
        <v>3.03E8</v>
      </c>
      <c r="J364" s="11" t="s">
        <v>75</v>
      </c>
      <c r="K364" s="71" t="s">
        <v>354</v>
      </c>
      <c r="L364" s="51">
        <f t="shared" si="1"/>
        <v>30960000000</v>
      </c>
      <c r="M364" s="75">
        <f t="shared" si="2"/>
        <v>12928000000</v>
      </c>
      <c r="N364" s="9">
        <f t="shared" si="3"/>
        <v>0.6286677361</v>
      </c>
      <c r="O364" s="9">
        <f t="shared" si="4"/>
        <v>0.2625134526</v>
      </c>
    </row>
    <row r="365" hidden="1">
      <c r="A365" s="68">
        <v>392.0</v>
      </c>
      <c r="B365" s="11" t="s">
        <v>353</v>
      </c>
      <c r="C365" s="11" t="s">
        <v>10</v>
      </c>
      <c r="D365" s="73">
        <v>42210.0</v>
      </c>
      <c r="E365" s="74">
        <v>4.9161E10</v>
      </c>
      <c r="F365" s="74">
        <v>1.948E10</v>
      </c>
      <c r="G365" s="74">
        <v>1.1861E10</v>
      </c>
      <c r="H365" s="74">
        <v>6.207E9</v>
      </c>
      <c r="I365" s="74">
        <v>3.59E8</v>
      </c>
      <c r="J365" s="11" t="s">
        <v>75</v>
      </c>
      <c r="K365" s="71" t="s">
        <v>354</v>
      </c>
      <c r="L365" s="51">
        <f t="shared" si="1"/>
        <v>29681000000</v>
      </c>
      <c r="M365" s="75">
        <f t="shared" si="2"/>
        <v>11254000000</v>
      </c>
      <c r="N365" s="9">
        <f t="shared" si="3"/>
        <v>0.6037509408</v>
      </c>
      <c r="O365" s="9">
        <f t="shared" si="4"/>
        <v>0.2289212994</v>
      </c>
    </row>
    <row r="366" hidden="1">
      <c r="A366" s="68">
        <v>390.0</v>
      </c>
      <c r="B366" s="11" t="s">
        <v>353</v>
      </c>
      <c r="C366" s="11" t="s">
        <v>7</v>
      </c>
      <c r="D366" s="73">
        <v>41482.0</v>
      </c>
      <c r="E366" s="74">
        <v>4.8607E10</v>
      </c>
      <c r="F366" s="74">
        <v>1.9167E10</v>
      </c>
      <c r="G366" s="74">
        <v>1.1802E10</v>
      </c>
      <c r="H366" s="74">
        <v>5.942E9</v>
      </c>
      <c r="I366" s="74">
        <v>3.95E8</v>
      </c>
      <c r="J366" s="11" t="s">
        <v>75</v>
      </c>
      <c r="K366" s="71" t="s">
        <v>354</v>
      </c>
      <c r="L366" s="51">
        <f t="shared" si="1"/>
        <v>29440000000</v>
      </c>
      <c r="M366" s="75">
        <f t="shared" si="2"/>
        <v>11301000000</v>
      </c>
      <c r="N366" s="9">
        <f t="shared" si="3"/>
        <v>0.6056740799</v>
      </c>
      <c r="O366" s="9">
        <f t="shared" si="4"/>
        <v>0.2324973769</v>
      </c>
    </row>
    <row r="367" hidden="1">
      <c r="A367" s="68">
        <v>391.0</v>
      </c>
      <c r="B367" s="11" t="s">
        <v>353</v>
      </c>
      <c r="C367" s="11" t="s">
        <v>9</v>
      </c>
      <c r="D367" s="73">
        <v>41846.0</v>
      </c>
      <c r="E367" s="74">
        <v>4.7142E10</v>
      </c>
      <c r="F367" s="74">
        <v>1.9373E10</v>
      </c>
      <c r="G367" s="74">
        <v>1.1437E10</v>
      </c>
      <c r="H367" s="74">
        <v>6.294E9</v>
      </c>
      <c r="I367" s="74">
        <v>2.75E8</v>
      </c>
      <c r="J367" s="11" t="s">
        <v>75</v>
      </c>
      <c r="K367" s="71" t="s">
        <v>354</v>
      </c>
      <c r="L367" s="51">
        <f t="shared" si="1"/>
        <v>27769000000</v>
      </c>
      <c r="M367" s="75">
        <f t="shared" si="2"/>
        <v>9763000000</v>
      </c>
      <c r="N367" s="9">
        <f t="shared" si="3"/>
        <v>0.5890501039</v>
      </c>
      <c r="O367" s="9">
        <f t="shared" si="4"/>
        <v>0.2070977048</v>
      </c>
    </row>
    <row r="368" hidden="1">
      <c r="A368" s="68">
        <v>395.0</v>
      </c>
      <c r="B368" s="11" t="s">
        <v>355</v>
      </c>
      <c r="C368" s="11" t="s">
        <v>9</v>
      </c>
      <c r="D368" s="73">
        <v>42461.0</v>
      </c>
      <c r="E368" s="74">
        <v>4.250447E9</v>
      </c>
      <c r="F368" s="74">
        <v>3.575631E9</v>
      </c>
      <c r="G368" s="74">
        <v>1.87244E8</v>
      </c>
      <c r="H368" s="70">
        <v>0.0</v>
      </c>
      <c r="I368" s="74">
        <v>1.82242E8</v>
      </c>
      <c r="J368" s="11" t="s">
        <v>75</v>
      </c>
      <c r="K368" s="71" t="s">
        <v>356</v>
      </c>
      <c r="L368" s="51">
        <f t="shared" si="1"/>
        <v>674816000</v>
      </c>
      <c r="M368" s="75">
        <f t="shared" si="2"/>
        <v>305330000</v>
      </c>
      <c r="N368" s="9">
        <f t="shared" si="3"/>
        <v>0.1587635371</v>
      </c>
      <c r="O368" s="9">
        <f t="shared" si="4"/>
        <v>0.07183479761</v>
      </c>
    </row>
    <row r="369" hidden="1">
      <c r="A369" s="68">
        <v>394.0</v>
      </c>
      <c r="B369" s="11" t="s">
        <v>355</v>
      </c>
      <c r="C369" s="11" t="s">
        <v>7</v>
      </c>
      <c r="D369" s="73">
        <v>42097.0</v>
      </c>
      <c r="E369" s="74">
        <v>4.069746E9</v>
      </c>
      <c r="F369" s="74">
        <v>3.282301E9</v>
      </c>
      <c r="G369" s="74">
        <v>1.94207E8</v>
      </c>
      <c r="H369" s="70">
        <v>0.0</v>
      </c>
      <c r="I369" s="74">
        <v>1.37058E8</v>
      </c>
      <c r="J369" s="11" t="s">
        <v>75</v>
      </c>
      <c r="K369" s="71" t="s">
        <v>356</v>
      </c>
      <c r="L369" s="51">
        <f t="shared" si="1"/>
        <v>787445000</v>
      </c>
      <c r="M369" s="75">
        <f t="shared" si="2"/>
        <v>456180000</v>
      </c>
      <c r="N369" s="9">
        <f t="shared" si="3"/>
        <v>0.1934875051</v>
      </c>
      <c r="O369" s="9">
        <f t="shared" si="4"/>
        <v>0.1120905334</v>
      </c>
    </row>
    <row r="370" hidden="1">
      <c r="A370" s="68">
        <v>397.0</v>
      </c>
      <c r="B370" s="11" t="s">
        <v>357</v>
      </c>
      <c r="C370" s="11" t="s">
        <v>9</v>
      </c>
      <c r="D370" s="73">
        <v>41999.0</v>
      </c>
      <c r="E370" s="74">
        <v>1.2669E10</v>
      </c>
      <c r="F370" s="74">
        <v>4.1E9</v>
      </c>
      <c r="G370" s="74">
        <v>3.805E9</v>
      </c>
      <c r="H370" s="70">
        <v>0.0</v>
      </c>
      <c r="I370" s="74">
        <v>1.151E9</v>
      </c>
      <c r="J370" s="11" t="s">
        <v>69</v>
      </c>
      <c r="K370" s="66" t="s">
        <v>358</v>
      </c>
      <c r="L370" s="51">
        <f t="shared" si="1"/>
        <v>8569000000</v>
      </c>
      <c r="M370" s="75">
        <f t="shared" si="2"/>
        <v>3613000000</v>
      </c>
      <c r="N370" s="9">
        <f t="shared" si="3"/>
        <v>0.6763754045</v>
      </c>
      <c r="O370" s="9">
        <f t="shared" si="4"/>
        <v>0.2851843082</v>
      </c>
    </row>
    <row r="371" hidden="1">
      <c r="A371" s="68">
        <v>396.0</v>
      </c>
      <c r="B371" s="11" t="s">
        <v>357</v>
      </c>
      <c r="C371" s="11" t="s">
        <v>7</v>
      </c>
      <c r="D371" s="73">
        <v>41639.0</v>
      </c>
      <c r="E371" s="74">
        <v>1.2026E10</v>
      </c>
      <c r="F371" s="74">
        <v>3.931E9</v>
      </c>
      <c r="G371" s="74">
        <v>3.518E9</v>
      </c>
      <c r="H371" s="70">
        <v>0.0</v>
      </c>
      <c r="I371" s="74">
        <v>1.104E9</v>
      </c>
      <c r="J371" s="11" t="s">
        <v>69</v>
      </c>
      <c r="K371" s="11" t="s">
        <v>358</v>
      </c>
      <c r="L371" s="51">
        <f t="shared" si="1"/>
        <v>8095000000</v>
      </c>
      <c r="M371" s="75">
        <f t="shared" si="2"/>
        <v>3473000000</v>
      </c>
      <c r="N371" s="9">
        <f t="shared" si="3"/>
        <v>0.6731248961</v>
      </c>
      <c r="O371" s="9">
        <f t="shared" si="4"/>
        <v>0.2887909529</v>
      </c>
    </row>
    <row r="372" hidden="1">
      <c r="A372" s="68">
        <v>398.0</v>
      </c>
      <c r="B372" s="11" t="s">
        <v>357</v>
      </c>
      <c r="C372" s="11" t="s">
        <v>10</v>
      </c>
      <c r="D372" s="73">
        <v>42363.0</v>
      </c>
      <c r="E372" s="74">
        <v>1.1811E10</v>
      </c>
      <c r="F372" s="74">
        <v>3.293E9</v>
      </c>
      <c r="G372" s="74">
        <v>3.726E9</v>
      </c>
      <c r="H372" s="70">
        <v>0.0</v>
      </c>
      <c r="I372" s="74">
        <v>1.208E9</v>
      </c>
      <c r="J372" s="11" t="s">
        <v>69</v>
      </c>
      <c r="K372" s="11" t="s">
        <v>358</v>
      </c>
      <c r="L372" s="51">
        <f t="shared" si="1"/>
        <v>8518000000</v>
      </c>
      <c r="M372" s="75">
        <f t="shared" si="2"/>
        <v>3584000000</v>
      </c>
      <c r="N372" s="9">
        <f t="shared" si="3"/>
        <v>0.7211921091</v>
      </c>
      <c r="O372" s="9">
        <f t="shared" si="4"/>
        <v>0.3034459402</v>
      </c>
    </row>
    <row r="373" hidden="1">
      <c r="A373" s="68">
        <v>399.0</v>
      </c>
      <c r="B373" s="11" t="s">
        <v>357</v>
      </c>
      <c r="C373" s="11" t="s">
        <v>11</v>
      </c>
      <c r="D373" s="73">
        <v>42734.0</v>
      </c>
      <c r="E373" s="74">
        <v>1.1069E10</v>
      </c>
      <c r="F373" s="74">
        <v>2.782E9</v>
      </c>
      <c r="G373" s="74">
        <v>3.597E9</v>
      </c>
      <c r="H373" s="70">
        <v>0.0</v>
      </c>
      <c r="I373" s="74">
        <v>1.301E9</v>
      </c>
      <c r="J373" s="11" t="s">
        <v>69</v>
      </c>
      <c r="K373" s="11" t="s">
        <v>358</v>
      </c>
      <c r="L373" s="51">
        <f t="shared" si="1"/>
        <v>8287000000</v>
      </c>
      <c r="M373" s="75">
        <f t="shared" si="2"/>
        <v>3389000000</v>
      </c>
      <c r="N373" s="9">
        <f t="shared" si="3"/>
        <v>0.7486674496</v>
      </c>
      <c r="O373" s="9">
        <f t="shared" si="4"/>
        <v>0.3061703858</v>
      </c>
    </row>
    <row r="374" hidden="1">
      <c r="A374" s="68">
        <v>403.0</v>
      </c>
      <c r="B374" s="11" t="s">
        <v>359</v>
      </c>
      <c r="C374" s="11" t="s">
        <v>11</v>
      </c>
      <c r="D374" s="73">
        <v>42521.0</v>
      </c>
      <c r="E374" s="74">
        <v>4.905458E9</v>
      </c>
      <c r="F374" s="74">
        <v>2.775588E9</v>
      </c>
      <c r="G374" s="74">
        <v>1.348122E9</v>
      </c>
      <c r="H374" s="70">
        <v>0.0</v>
      </c>
      <c r="I374" s="70">
        <v>0.0</v>
      </c>
      <c r="J374" s="11" t="s">
        <v>69</v>
      </c>
      <c r="K374" s="76" t="s">
        <v>360</v>
      </c>
      <c r="L374" s="51">
        <f t="shared" si="1"/>
        <v>2129870000</v>
      </c>
      <c r="M374" s="75">
        <f t="shared" si="2"/>
        <v>781748000</v>
      </c>
      <c r="N374" s="9">
        <f t="shared" si="3"/>
        <v>0.4341837194</v>
      </c>
      <c r="O374" s="9">
        <f t="shared" si="4"/>
        <v>0.1593628974</v>
      </c>
    </row>
    <row r="375" hidden="1">
      <c r="A375" s="68">
        <v>402.0</v>
      </c>
      <c r="B375" s="11" t="s">
        <v>359</v>
      </c>
      <c r="C375" s="11" t="s">
        <v>10</v>
      </c>
      <c r="D375" s="73">
        <v>42155.0</v>
      </c>
      <c r="E375" s="74">
        <v>4.476886E9</v>
      </c>
      <c r="F375" s="74">
        <v>2.555549E9</v>
      </c>
      <c r="G375" s="74">
        <v>1.22493E9</v>
      </c>
      <c r="H375" s="70">
        <v>0.0</v>
      </c>
      <c r="I375" s="70">
        <v>0.0</v>
      </c>
      <c r="J375" s="11" t="s">
        <v>69</v>
      </c>
      <c r="K375" s="71" t="s">
        <v>360</v>
      </c>
      <c r="L375" s="51">
        <f t="shared" si="1"/>
        <v>1921337000</v>
      </c>
      <c r="M375" s="75">
        <f t="shared" si="2"/>
        <v>696407000</v>
      </c>
      <c r="N375" s="9">
        <f t="shared" si="3"/>
        <v>0.4291681763</v>
      </c>
      <c r="O375" s="9">
        <f t="shared" si="4"/>
        <v>0.1555561165</v>
      </c>
    </row>
    <row r="376" hidden="1">
      <c r="A376" s="68">
        <v>400.0</v>
      </c>
      <c r="B376" s="11" t="s">
        <v>359</v>
      </c>
      <c r="C376" s="11" t="s">
        <v>7</v>
      </c>
      <c r="D376" s="73">
        <v>41425.0</v>
      </c>
      <c r="E376" s="74">
        <v>4.245964E9</v>
      </c>
      <c r="F376" s="74">
        <v>2.492655E9</v>
      </c>
      <c r="G376" s="74">
        <v>1.187331E9</v>
      </c>
      <c r="H376" s="70">
        <v>0.0</v>
      </c>
      <c r="I376" s="70">
        <v>0.0</v>
      </c>
      <c r="J376" s="11" t="s">
        <v>69</v>
      </c>
      <c r="K376" s="71" t="s">
        <v>360</v>
      </c>
      <c r="L376" s="51">
        <f t="shared" si="1"/>
        <v>1753309000</v>
      </c>
      <c r="M376" s="75">
        <f t="shared" si="2"/>
        <v>565978000</v>
      </c>
      <c r="N376" s="9">
        <f t="shared" si="3"/>
        <v>0.412935437</v>
      </c>
      <c r="O376" s="9">
        <f t="shared" si="4"/>
        <v>0.1332978801</v>
      </c>
    </row>
    <row r="377" hidden="1">
      <c r="A377" s="68">
        <v>401.0</v>
      </c>
      <c r="B377" s="11" t="s">
        <v>359</v>
      </c>
      <c r="C377" s="11" t="s">
        <v>9</v>
      </c>
      <c r="D377" s="73">
        <v>41790.0</v>
      </c>
      <c r="E377" s="74">
        <v>4.193844E9</v>
      </c>
      <c r="F377" s="74">
        <v>2.444085E9</v>
      </c>
      <c r="G377" s="74">
        <v>1.147039E9</v>
      </c>
      <c r="H377" s="70">
        <v>0.0</v>
      </c>
      <c r="I377" s="70">
        <v>0.0</v>
      </c>
      <c r="J377" s="11" t="s">
        <v>69</v>
      </c>
      <c r="K377" s="71" t="s">
        <v>360</v>
      </c>
      <c r="L377" s="51">
        <f t="shared" si="1"/>
        <v>1749759000</v>
      </c>
      <c r="M377" s="75">
        <f t="shared" si="2"/>
        <v>602720000</v>
      </c>
      <c r="N377" s="9">
        <f t="shared" si="3"/>
        <v>0.4172208122</v>
      </c>
      <c r="O377" s="9">
        <f t="shared" si="4"/>
        <v>0.1437154076</v>
      </c>
    </row>
    <row r="378" hidden="1">
      <c r="A378" s="68">
        <v>404.0</v>
      </c>
      <c r="B378" s="11" t="s">
        <v>361</v>
      </c>
      <c r="C378" s="11" t="s">
        <v>7</v>
      </c>
      <c r="D378" s="73">
        <v>41274.0</v>
      </c>
      <c r="E378" s="74">
        <v>1.8376E10</v>
      </c>
      <c r="F378" s="74">
        <v>7.639E9</v>
      </c>
      <c r="G378" s="74">
        <v>3.244E9</v>
      </c>
      <c r="H378" s="70">
        <v>0.0</v>
      </c>
      <c r="I378" s="74">
        <v>4.78E9</v>
      </c>
      <c r="J378" s="11" t="s">
        <v>362</v>
      </c>
      <c r="K378" s="71" t="s">
        <v>363</v>
      </c>
      <c r="L378" s="51">
        <f t="shared" si="1"/>
        <v>10737000000</v>
      </c>
      <c r="M378" s="75">
        <f t="shared" si="2"/>
        <v>2713000000</v>
      </c>
      <c r="N378" s="9">
        <f t="shared" si="3"/>
        <v>0.5842947323</v>
      </c>
      <c r="O378" s="9">
        <f t="shared" si="4"/>
        <v>0.1476382238</v>
      </c>
    </row>
    <row r="379" hidden="1">
      <c r="A379" s="68">
        <v>405.0</v>
      </c>
      <c r="B379" s="11" t="s">
        <v>361</v>
      </c>
      <c r="C379" s="11" t="s">
        <v>9</v>
      </c>
      <c r="D379" s="73">
        <v>41639.0</v>
      </c>
      <c r="E379" s="74">
        <v>1.8095E10</v>
      </c>
      <c r="F379" s="74">
        <v>7.507E9</v>
      </c>
      <c r="G379" s="74">
        <v>3.502E9</v>
      </c>
      <c r="H379" s="70">
        <v>0.0</v>
      </c>
      <c r="I379" s="74">
        <v>4.541E9</v>
      </c>
      <c r="J379" s="11" t="s">
        <v>362</v>
      </c>
      <c r="K379" s="71" t="s">
        <v>363</v>
      </c>
      <c r="L379" s="51">
        <f t="shared" si="1"/>
        <v>10588000000</v>
      </c>
      <c r="M379" s="75">
        <f t="shared" si="2"/>
        <v>2545000000</v>
      </c>
      <c r="N379" s="9">
        <f t="shared" si="3"/>
        <v>0.5851340149</v>
      </c>
      <c r="O379" s="9">
        <f t="shared" si="4"/>
        <v>0.1406465875</v>
      </c>
    </row>
    <row r="380" hidden="1">
      <c r="A380" s="68">
        <v>406.0</v>
      </c>
      <c r="B380" s="11" t="s">
        <v>361</v>
      </c>
      <c r="C380" s="11" t="s">
        <v>10</v>
      </c>
      <c r="D380" s="73">
        <v>42004.0</v>
      </c>
      <c r="E380" s="74">
        <v>1.8031E10</v>
      </c>
      <c r="F380" s="74">
        <v>7.846E9</v>
      </c>
      <c r="G380" s="74">
        <v>3.347E9</v>
      </c>
      <c r="H380" s="70">
        <v>0.0</v>
      </c>
      <c r="I380" s="74">
        <v>4.428E9</v>
      </c>
      <c r="J380" s="11" t="s">
        <v>362</v>
      </c>
      <c r="K380" s="71" t="s">
        <v>363</v>
      </c>
      <c r="L380" s="51">
        <f t="shared" si="1"/>
        <v>10185000000</v>
      </c>
      <c r="M380" s="75">
        <f t="shared" si="2"/>
        <v>2410000000</v>
      </c>
      <c r="N380" s="9">
        <f t="shared" si="3"/>
        <v>0.564860518</v>
      </c>
      <c r="O380" s="9">
        <f t="shared" si="4"/>
        <v>0.1336586989</v>
      </c>
    </row>
    <row r="381" hidden="1">
      <c r="A381" s="68">
        <v>407.0</v>
      </c>
      <c r="B381" s="11" t="s">
        <v>361</v>
      </c>
      <c r="C381" s="11" t="s">
        <v>11</v>
      </c>
      <c r="D381" s="73">
        <v>42369.0</v>
      </c>
      <c r="E381" s="74">
        <v>1.79E10</v>
      </c>
      <c r="F381" s="74">
        <v>7.778E9</v>
      </c>
      <c r="G381" s="74">
        <v>3.328E9</v>
      </c>
      <c r="H381" s="70">
        <v>0.0</v>
      </c>
      <c r="I381" s="74">
        <v>4.189E9</v>
      </c>
      <c r="J381" s="11" t="s">
        <v>362</v>
      </c>
      <c r="K381" s="71" t="s">
        <v>363</v>
      </c>
      <c r="L381" s="51">
        <f t="shared" si="1"/>
        <v>10122000000</v>
      </c>
      <c r="M381" s="75">
        <f t="shared" si="2"/>
        <v>2605000000</v>
      </c>
      <c r="N381" s="9">
        <f t="shared" si="3"/>
        <v>0.5654748603</v>
      </c>
      <c r="O381" s="9">
        <f t="shared" si="4"/>
        <v>0.1455307263</v>
      </c>
    </row>
    <row r="382" hidden="1">
      <c r="A382" s="68">
        <v>411.0</v>
      </c>
      <c r="B382" s="11" t="s">
        <v>364</v>
      </c>
      <c r="C382" s="11" t="s">
        <v>11</v>
      </c>
      <c r="D382" s="73">
        <v>42369.0</v>
      </c>
      <c r="E382" s="74">
        <v>1.2416E10</v>
      </c>
      <c r="F382" s="74">
        <v>7.4402E9</v>
      </c>
      <c r="G382" s="74">
        <v>2.5086E9</v>
      </c>
      <c r="H382" s="70">
        <v>0.0</v>
      </c>
      <c r="I382" s="74">
        <v>3.252E8</v>
      </c>
      <c r="J382" s="11" t="s">
        <v>75</v>
      </c>
      <c r="K382" s="71" t="s">
        <v>356</v>
      </c>
      <c r="L382" s="51">
        <f t="shared" si="1"/>
        <v>4975800000</v>
      </c>
      <c r="M382" s="75">
        <f t="shared" si="2"/>
        <v>2142000000</v>
      </c>
      <c r="N382" s="9">
        <f t="shared" si="3"/>
        <v>0.4007570876</v>
      </c>
      <c r="O382" s="9">
        <f t="shared" si="4"/>
        <v>0.1725193299</v>
      </c>
    </row>
    <row r="383" hidden="1">
      <c r="A383" s="68">
        <v>410.0</v>
      </c>
      <c r="B383" s="11" t="s">
        <v>364</v>
      </c>
      <c r="C383" s="11" t="s">
        <v>10</v>
      </c>
      <c r="D383" s="73">
        <v>42004.0</v>
      </c>
      <c r="E383" s="74">
        <v>1.02627E10</v>
      </c>
      <c r="F383" s="74">
        <v>6.1411E9</v>
      </c>
      <c r="G383" s="74">
        <v>2.037E9</v>
      </c>
      <c r="H383" s="70">
        <v>0.0</v>
      </c>
      <c r="I383" s="74">
        <v>1.997E8</v>
      </c>
      <c r="J383" s="11" t="s">
        <v>75</v>
      </c>
      <c r="K383" s="71" t="s">
        <v>356</v>
      </c>
      <c r="L383" s="51">
        <f t="shared" si="1"/>
        <v>4121600000</v>
      </c>
      <c r="M383" s="75">
        <f t="shared" si="2"/>
        <v>1884900000</v>
      </c>
      <c r="N383" s="9">
        <f t="shared" si="3"/>
        <v>0.4016097128</v>
      </c>
      <c r="O383" s="9">
        <f t="shared" si="4"/>
        <v>0.1836651174</v>
      </c>
    </row>
    <row r="384" hidden="1">
      <c r="A384" s="68">
        <v>409.0</v>
      </c>
      <c r="B384" s="11" t="s">
        <v>364</v>
      </c>
      <c r="C384" s="11" t="s">
        <v>9</v>
      </c>
      <c r="D384" s="73">
        <v>41639.0</v>
      </c>
      <c r="E384" s="74">
        <v>8.8432E9</v>
      </c>
      <c r="F384" s="74">
        <v>5.2655E9</v>
      </c>
      <c r="G384" s="74">
        <v>1.7276E9</v>
      </c>
      <c r="H384" s="70">
        <v>0.0</v>
      </c>
      <c r="I384" s="74">
        <v>1.722E8</v>
      </c>
      <c r="J384" s="11" t="s">
        <v>75</v>
      </c>
      <c r="K384" s="71" t="s">
        <v>356</v>
      </c>
      <c r="L384" s="51">
        <f t="shared" si="1"/>
        <v>3577700000</v>
      </c>
      <c r="M384" s="75">
        <f t="shared" si="2"/>
        <v>1677900000</v>
      </c>
      <c r="N384" s="9">
        <f t="shared" si="3"/>
        <v>0.4045707436</v>
      </c>
      <c r="O384" s="9">
        <f t="shared" si="4"/>
        <v>0.1897390085</v>
      </c>
    </row>
    <row r="385" hidden="1">
      <c r="A385" s="68">
        <v>408.0</v>
      </c>
      <c r="B385" s="11" t="s">
        <v>364</v>
      </c>
      <c r="C385" s="11" t="s">
        <v>7</v>
      </c>
      <c r="D385" s="73">
        <v>41274.0</v>
      </c>
      <c r="E385" s="74">
        <v>7.346472E9</v>
      </c>
      <c r="F385" s="74">
        <v>4.278241E9</v>
      </c>
      <c r="G385" s="74">
        <v>1.557646E9</v>
      </c>
      <c r="H385" s="70">
        <v>0.0</v>
      </c>
      <c r="I385" s="74">
        <v>1.49089E8</v>
      </c>
      <c r="J385" s="11" t="s">
        <v>75</v>
      </c>
      <c r="K385" s="71" t="s">
        <v>356</v>
      </c>
      <c r="L385" s="51">
        <f t="shared" si="1"/>
        <v>3068231000</v>
      </c>
      <c r="M385" s="75">
        <f t="shared" si="2"/>
        <v>1361496000</v>
      </c>
      <c r="N385" s="9">
        <f t="shared" si="3"/>
        <v>0.4176468651</v>
      </c>
      <c r="O385" s="9">
        <f t="shared" si="4"/>
        <v>0.1853265077</v>
      </c>
    </row>
    <row r="386" hidden="1">
      <c r="A386" s="68">
        <v>415.0</v>
      </c>
      <c r="B386" s="11" t="s">
        <v>365</v>
      </c>
      <c r="C386" s="11" t="s">
        <v>11</v>
      </c>
      <c r="D386" s="73">
        <v>42735.0</v>
      </c>
      <c r="E386" s="74">
        <v>3.418265E9</v>
      </c>
      <c r="F386" s="74">
        <v>5.59541E8</v>
      </c>
      <c r="G386" s="74">
        <v>1.620006E9</v>
      </c>
      <c r="H386" s="74">
        <v>4.89265E8</v>
      </c>
      <c r="I386" s="74">
        <v>2.9173E7</v>
      </c>
      <c r="J386" s="11" t="s">
        <v>75</v>
      </c>
      <c r="K386" s="71" t="s">
        <v>116</v>
      </c>
      <c r="L386" s="51">
        <f t="shared" si="1"/>
        <v>2858724000</v>
      </c>
      <c r="M386" s="75">
        <f t="shared" si="2"/>
        <v>720280000</v>
      </c>
      <c r="N386" s="9">
        <f t="shared" si="3"/>
        <v>0.8363084781</v>
      </c>
      <c r="O386" s="9">
        <f t="shared" si="4"/>
        <v>0.210715085</v>
      </c>
    </row>
    <row r="387" hidden="1">
      <c r="A387" s="68">
        <v>414.0</v>
      </c>
      <c r="B387" s="11" t="s">
        <v>365</v>
      </c>
      <c r="C387" s="11" t="s">
        <v>10</v>
      </c>
      <c r="D387" s="73">
        <v>42369.0</v>
      </c>
      <c r="E387" s="74">
        <v>3.275594E9</v>
      </c>
      <c r="F387" s="74">
        <v>6.14364E8</v>
      </c>
      <c r="G387" s="74">
        <v>1.538027E9</v>
      </c>
      <c r="H387" s="74">
        <v>5.63975E8</v>
      </c>
      <c r="I387" s="74">
        <v>4.1595E7</v>
      </c>
      <c r="J387" s="11" t="s">
        <v>75</v>
      </c>
      <c r="K387" s="71" t="s">
        <v>116</v>
      </c>
      <c r="L387" s="51">
        <f t="shared" si="1"/>
        <v>2661230000</v>
      </c>
      <c r="M387" s="75">
        <f t="shared" si="2"/>
        <v>517633000</v>
      </c>
      <c r="N387" s="9">
        <f t="shared" si="3"/>
        <v>0.8124419571</v>
      </c>
      <c r="O387" s="9">
        <f t="shared" si="4"/>
        <v>0.1580272158</v>
      </c>
    </row>
    <row r="388" hidden="1">
      <c r="A388" s="68">
        <v>413.0</v>
      </c>
      <c r="B388" s="11" t="s">
        <v>365</v>
      </c>
      <c r="C388" s="11" t="s">
        <v>9</v>
      </c>
      <c r="D388" s="73">
        <v>42004.0</v>
      </c>
      <c r="E388" s="74">
        <v>3.142856E9</v>
      </c>
      <c r="F388" s="74">
        <v>6.20219E8</v>
      </c>
      <c r="G388" s="74">
        <v>1.600187E9</v>
      </c>
      <c r="H388" s="74">
        <v>5.53817E8</v>
      </c>
      <c r="I388" s="74">
        <v>3.9577E7</v>
      </c>
      <c r="J388" s="11" t="s">
        <v>75</v>
      </c>
      <c r="K388" s="71" t="s">
        <v>116</v>
      </c>
      <c r="L388" s="51">
        <f t="shared" si="1"/>
        <v>2522637000</v>
      </c>
      <c r="M388" s="75">
        <f t="shared" si="2"/>
        <v>329056000</v>
      </c>
      <c r="N388" s="9">
        <f t="shared" si="3"/>
        <v>0.8026575191</v>
      </c>
      <c r="O388" s="9">
        <f t="shared" si="4"/>
        <v>0.1046996744</v>
      </c>
    </row>
    <row r="389" hidden="1">
      <c r="A389" s="68">
        <v>412.0</v>
      </c>
      <c r="B389" s="11" t="s">
        <v>365</v>
      </c>
      <c r="C389" s="11" t="s">
        <v>7</v>
      </c>
      <c r="D389" s="73">
        <v>41639.0</v>
      </c>
      <c r="E389" s="74">
        <v>2.918434E9</v>
      </c>
      <c r="F389" s="74">
        <v>5.02795E8</v>
      </c>
      <c r="G389" s="74">
        <v>1.476916E9</v>
      </c>
      <c r="H389" s="74">
        <v>5.16338E8</v>
      </c>
      <c r="I389" s="74">
        <v>4.1668E7</v>
      </c>
      <c r="J389" s="11" t="s">
        <v>75</v>
      </c>
      <c r="K389" s="71" t="s">
        <v>116</v>
      </c>
      <c r="L389" s="51">
        <f t="shared" si="1"/>
        <v>2415639000</v>
      </c>
      <c r="M389" s="75">
        <f t="shared" si="2"/>
        <v>380717000</v>
      </c>
      <c r="N389" s="9">
        <f t="shared" si="3"/>
        <v>0.8277175362</v>
      </c>
      <c r="O389" s="9">
        <f t="shared" si="4"/>
        <v>0.1304524961</v>
      </c>
    </row>
    <row r="390">
      <c r="A390" s="68">
        <v>419.0</v>
      </c>
      <c r="B390" s="11" t="s">
        <v>151</v>
      </c>
      <c r="C390" s="11" t="s">
        <v>11</v>
      </c>
      <c r="D390" s="73">
        <v>42735.0</v>
      </c>
      <c r="E390" s="74">
        <v>1.77526E11</v>
      </c>
      <c r="F390" s="74">
        <v>1.48669E11</v>
      </c>
      <c r="G390" s="70">
        <v>0.0</v>
      </c>
      <c r="H390" s="70">
        <v>0.0</v>
      </c>
      <c r="I390" s="70">
        <v>0.0</v>
      </c>
      <c r="J390" s="11" t="s">
        <v>92</v>
      </c>
      <c r="K390" s="66" t="s">
        <v>152</v>
      </c>
      <c r="L390" s="51">
        <f t="shared" si="1"/>
        <v>28857000000</v>
      </c>
      <c r="M390" s="75">
        <f t="shared" si="2"/>
        <v>28857000000</v>
      </c>
      <c r="N390" s="9">
        <f t="shared" si="3"/>
        <v>0.1625508376</v>
      </c>
      <c r="O390" s="9">
        <f t="shared" si="4"/>
        <v>0.1625508376</v>
      </c>
    </row>
    <row r="391">
      <c r="A391" s="68">
        <v>418.0</v>
      </c>
      <c r="B391" s="11" t="s">
        <v>151</v>
      </c>
      <c r="C391" s="11" t="s">
        <v>10</v>
      </c>
      <c r="D391" s="73">
        <v>42369.0</v>
      </c>
      <c r="E391" s="74">
        <v>1.5329E11</v>
      </c>
      <c r="F391" s="74">
        <v>1.26762E11</v>
      </c>
      <c r="G391" s="70">
        <v>0.0</v>
      </c>
      <c r="H391" s="70">
        <v>0.0</v>
      </c>
      <c r="I391" s="70">
        <v>0.0</v>
      </c>
      <c r="J391" s="11" t="s">
        <v>92</v>
      </c>
      <c r="K391" s="11" t="s">
        <v>152</v>
      </c>
      <c r="L391" s="51">
        <f t="shared" si="1"/>
        <v>26528000000</v>
      </c>
      <c r="M391" s="75">
        <f t="shared" si="2"/>
        <v>26528000000</v>
      </c>
      <c r="N391" s="9">
        <f t="shared" si="3"/>
        <v>0.1730576032</v>
      </c>
      <c r="O391" s="9">
        <f t="shared" si="4"/>
        <v>0.1730576032</v>
      </c>
    </row>
    <row r="392">
      <c r="A392" s="68">
        <v>417.0</v>
      </c>
      <c r="B392" s="11" t="s">
        <v>151</v>
      </c>
      <c r="C392" s="11" t="s">
        <v>9</v>
      </c>
      <c r="D392" s="73">
        <v>42004.0</v>
      </c>
      <c r="E392" s="74">
        <v>1.39367E11</v>
      </c>
      <c r="F392" s="74">
        <v>1.14E11</v>
      </c>
      <c r="G392" s="70">
        <v>0.0</v>
      </c>
      <c r="H392" s="70">
        <v>0.0</v>
      </c>
      <c r="I392" s="70">
        <v>0.0</v>
      </c>
      <c r="J392" s="11" t="s">
        <v>92</v>
      </c>
      <c r="K392" s="11" t="s">
        <v>152</v>
      </c>
      <c r="L392" s="51">
        <f t="shared" si="1"/>
        <v>25367000000</v>
      </c>
      <c r="M392" s="75">
        <f t="shared" si="2"/>
        <v>25367000000</v>
      </c>
      <c r="N392" s="9">
        <f t="shared" si="3"/>
        <v>0.1820158287</v>
      </c>
      <c r="O392" s="9">
        <f t="shared" si="4"/>
        <v>0.1820158287</v>
      </c>
    </row>
    <row r="393">
      <c r="A393" s="68">
        <v>416.0</v>
      </c>
      <c r="B393" s="11" t="s">
        <v>151</v>
      </c>
      <c r="C393" s="11" t="s">
        <v>7</v>
      </c>
      <c r="D393" s="73">
        <v>41639.0</v>
      </c>
      <c r="E393" s="74">
        <v>1.26761E11</v>
      </c>
      <c r="F393" s="74">
        <v>1.02978E11</v>
      </c>
      <c r="G393" s="70">
        <v>0.0</v>
      </c>
      <c r="H393" s="70">
        <v>0.0</v>
      </c>
      <c r="I393" s="70">
        <v>0.0</v>
      </c>
      <c r="J393" s="11" t="s">
        <v>92</v>
      </c>
      <c r="K393" s="11" t="s">
        <v>152</v>
      </c>
      <c r="L393" s="51">
        <f t="shared" si="1"/>
        <v>23783000000</v>
      </c>
      <c r="M393" s="75">
        <f t="shared" si="2"/>
        <v>23783000000</v>
      </c>
      <c r="N393" s="9">
        <f t="shared" si="3"/>
        <v>0.1876207982</v>
      </c>
      <c r="O393" s="9">
        <f t="shared" si="4"/>
        <v>0.1876207982</v>
      </c>
    </row>
    <row r="394" hidden="1">
      <c r="A394" s="68">
        <v>420.0</v>
      </c>
      <c r="B394" s="11" t="s">
        <v>366</v>
      </c>
      <c r="C394" s="11" t="s">
        <v>7</v>
      </c>
      <c r="D394" s="73">
        <v>41274.0</v>
      </c>
      <c r="E394" s="74">
        <v>2.3059E11</v>
      </c>
      <c r="F394" s="74">
        <v>1.63336E11</v>
      </c>
      <c r="G394" s="74">
        <v>1.71E10</v>
      </c>
      <c r="H394" s="70">
        <v>0.0</v>
      </c>
      <c r="I394" s="74">
        <v>1.3413E10</v>
      </c>
      <c r="J394" s="11" t="s">
        <v>172</v>
      </c>
      <c r="K394" s="76" t="s">
        <v>330</v>
      </c>
      <c r="L394" s="51">
        <f t="shared" si="1"/>
        <v>67254000000</v>
      </c>
      <c r="M394" s="75">
        <f t="shared" si="2"/>
        <v>36741000000</v>
      </c>
      <c r="N394" s="9">
        <f t="shared" si="3"/>
        <v>0.291660523</v>
      </c>
      <c r="O394" s="9">
        <f t="shared" si="4"/>
        <v>0.15933475</v>
      </c>
    </row>
    <row r="395" hidden="1">
      <c r="A395" s="68">
        <v>421.0</v>
      </c>
      <c r="B395" s="11" t="s">
        <v>366</v>
      </c>
      <c r="C395" s="11" t="s">
        <v>9</v>
      </c>
      <c r="D395" s="73">
        <v>41639.0</v>
      </c>
      <c r="E395" s="74">
        <v>2.20156E11</v>
      </c>
      <c r="F395" s="74">
        <v>1.59323E11</v>
      </c>
      <c r="G395" s="74">
        <v>1.7573E10</v>
      </c>
      <c r="H395" s="70">
        <v>0.0</v>
      </c>
      <c r="I395" s="74">
        <v>1.4186E10</v>
      </c>
      <c r="J395" s="11" t="s">
        <v>172</v>
      </c>
      <c r="K395" s="71" t="s">
        <v>330</v>
      </c>
      <c r="L395" s="51">
        <f t="shared" si="1"/>
        <v>60833000000</v>
      </c>
      <c r="M395" s="75">
        <f t="shared" si="2"/>
        <v>29074000000</v>
      </c>
      <c r="N395" s="9">
        <f t="shared" si="3"/>
        <v>0.276317702</v>
      </c>
      <c r="O395" s="9">
        <f t="shared" si="4"/>
        <v>0.1320609023</v>
      </c>
    </row>
    <row r="396" hidden="1">
      <c r="A396" s="68">
        <v>422.0</v>
      </c>
      <c r="B396" s="11" t="s">
        <v>366</v>
      </c>
      <c r="C396" s="11" t="s">
        <v>10</v>
      </c>
      <c r="D396" s="73">
        <v>42004.0</v>
      </c>
      <c r="E396" s="74">
        <v>2.00494E11</v>
      </c>
      <c r="F396" s="74">
        <v>1.44956E11</v>
      </c>
      <c r="G396" s="74">
        <v>1.7034E10</v>
      </c>
      <c r="H396" s="70">
        <v>0.0</v>
      </c>
      <c r="I396" s="74">
        <v>1.6793E10</v>
      </c>
      <c r="J396" s="11" t="s">
        <v>172</v>
      </c>
      <c r="K396" s="71" t="s">
        <v>330</v>
      </c>
      <c r="L396" s="51">
        <f t="shared" si="1"/>
        <v>55538000000</v>
      </c>
      <c r="M396" s="75">
        <f t="shared" si="2"/>
        <v>21711000000</v>
      </c>
      <c r="N396" s="9">
        <f t="shared" si="3"/>
        <v>0.2770057957</v>
      </c>
      <c r="O396" s="9">
        <f t="shared" si="4"/>
        <v>0.1082875298</v>
      </c>
    </row>
    <row r="397" hidden="1">
      <c r="A397" s="68">
        <v>423.0</v>
      </c>
      <c r="B397" s="11" t="s">
        <v>366</v>
      </c>
      <c r="C397" s="11" t="s">
        <v>11</v>
      </c>
      <c r="D397" s="73">
        <v>42369.0</v>
      </c>
      <c r="E397" s="74">
        <v>1.29925E11</v>
      </c>
      <c r="F397" s="74">
        <v>9.2785E10</v>
      </c>
      <c r="G397" s="74">
        <v>1.6473E10</v>
      </c>
      <c r="H397" s="70">
        <v>0.0</v>
      </c>
      <c r="I397" s="74">
        <v>2.1037E10</v>
      </c>
      <c r="J397" s="11" t="s">
        <v>172</v>
      </c>
      <c r="K397" s="71" t="s">
        <v>330</v>
      </c>
      <c r="L397" s="51">
        <f t="shared" si="1"/>
        <v>37140000000</v>
      </c>
      <c r="M397" s="75">
        <f t="shared" si="2"/>
        <v>-370000000</v>
      </c>
      <c r="N397" s="9">
        <f t="shared" si="3"/>
        <v>0.2858572253</v>
      </c>
      <c r="O397" s="9">
        <f t="shared" si="4"/>
        <v>-0.002847796806</v>
      </c>
    </row>
    <row r="398" hidden="1">
      <c r="A398" s="68">
        <v>426.0</v>
      </c>
      <c r="B398" s="11" t="s">
        <v>367</v>
      </c>
      <c r="C398" s="11" t="s">
        <v>10</v>
      </c>
      <c r="D398" s="73">
        <v>42004.0</v>
      </c>
      <c r="E398" s="74">
        <v>2.660147E9</v>
      </c>
      <c r="F398" s="74">
        <v>5.38374E8</v>
      </c>
      <c r="G398" s="74">
        <v>2.04161E8</v>
      </c>
      <c r="H398" s="70">
        <v>0.0</v>
      </c>
      <c r="I398" s="74">
        <v>9.86812E8</v>
      </c>
      <c r="J398" s="11" t="s">
        <v>172</v>
      </c>
      <c r="K398" s="71" t="s">
        <v>173</v>
      </c>
      <c r="L398" s="51">
        <f t="shared" si="1"/>
        <v>2121773000</v>
      </c>
      <c r="M398" s="75">
        <f t="shared" si="2"/>
        <v>930800000</v>
      </c>
      <c r="N398" s="9">
        <f t="shared" si="3"/>
        <v>0.7976149438</v>
      </c>
      <c r="O398" s="9">
        <f t="shared" si="4"/>
        <v>0.3499054751</v>
      </c>
    </row>
    <row r="399" hidden="1">
      <c r="A399" s="68">
        <v>425.0</v>
      </c>
      <c r="B399" s="11" t="s">
        <v>367</v>
      </c>
      <c r="C399" s="11" t="s">
        <v>9</v>
      </c>
      <c r="D399" s="73">
        <v>41639.0</v>
      </c>
      <c r="E399" s="74">
        <v>2.319919E9</v>
      </c>
      <c r="F399" s="74">
        <v>4.55436E8</v>
      </c>
      <c r="G399" s="74">
        <v>1.69815E8</v>
      </c>
      <c r="H399" s="70">
        <v>0.0</v>
      </c>
      <c r="I399" s="74">
        <v>7.78655E8</v>
      </c>
      <c r="J399" s="11" t="s">
        <v>172</v>
      </c>
      <c r="K399" s="71" t="s">
        <v>173</v>
      </c>
      <c r="L399" s="51">
        <f t="shared" si="1"/>
        <v>1864483000</v>
      </c>
      <c r="M399" s="75">
        <f t="shared" si="2"/>
        <v>916013000</v>
      </c>
      <c r="N399" s="9">
        <f t="shared" si="3"/>
        <v>0.8036845252</v>
      </c>
      <c r="O399" s="9">
        <f t="shared" si="4"/>
        <v>0.3948469753</v>
      </c>
    </row>
    <row r="400" hidden="1">
      <c r="A400" s="68">
        <v>424.0</v>
      </c>
      <c r="B400" s="11" t="s">
        <v>367</v>
      </c>
      <c r="C400" s="11" t="s">
        <v>7</v>
      </c>
      <c r="D400" s="73">
        <v>41274.0</v>
      </c>
      <c r="E400" s="74">
        <v>1.819814E9</v>
      </c>
      <c r="F400" s="74">
        <v>3.43743E8</v>
      </c>
      <c r="G400" s="74">
        <v>1.33796E8</v>
      </c>
      <c r="H400" s="70">
        <v>0.0</v>
      </c>
      <c r="I400" s="74">
        <v>5.79315E8</v>
      </c>
      <c r="J400" s="11" t="s">
        <v>172</v>
      </c>
      <c r="K400" s="71" t="s">
        <v>173</v>
      </c>
      <c r="L400" s="51">
        <f t="shared" si="1"/>
        <v>1476071000</v>
      </c>
      <c r="M400" s="75">
        <f t="shared" si="2"/>
        <v>762960000</v>
      </c>
      <c r="N400" s="9">
        <f t="shared" si="3"/>
        <v>0.8111109157</v>
      </c>
      <c r="O400" s="9">
        <f t="shared" si="4"/>
        <v>0.4192516378</v>
      </c>
    </row>
    <row r="401" hidden="1">
      <c r="A401" s="68">
        <v>427.0</v>
      </c>
      <c r="B401" s="11" t="s">
        <v>367</v>
      </c>
      <c r="C401" s="11" t="s">
        <v>11</v>
      </c>
      <c r="D401" s="73">
        <v>42369.0</v>
      </c>
      <c r="E401" s="74">
        <v>1.803573E9</v>
      </c>
      <c r="F401" s="74">
        <v>5.41359E8</v>
      </c>
      <c r="G401" s="74">
        <v>2.30734E8</v>
      </c>
      <c r="H401" s="70">
        <v>0.0</v>
      </c>
      <c r="I401" s="74">
        <v>1.230853E9</v>
      </c>
      <c r="J401" s="11" t="s">
        <v>172</v>
      </c>
      <c r="K401" s="71" t="s">
        <v>173</v>
      </c>
      <c r="L401" s="51">
        <f t="shared" si="1"/>
        <v>1262214000</v>
      </c>
      <c r="M401" s="75">
        <f t="shared" si="2"/>
        <v>-199373000</v>
      </c>
      <c r="N401" s="9">
        <f t="shared" si="3"/>
        <v>0.699840816</v>
      </c>
      <c r="O401" s="9">
        <f t="shared" si="4"/>
        <v>-0.1105433492</v>
      </c>
    </row>
    <row r="402" hidden="1">
      <c r="A402" s="68">
        <v>429.0</v>
      </c>
      <c r="B402" s="11" t="s">
        <v>368</v>
      </c>
      <c r="C402" s="11" t="s">
        <v>9</v>
      </c>
      <c r="D402" s="73">
        <v>41639.0</v>
      </c>
      <c r="E402" s="74">
        <v>1.312E10</v>
      </c>
      <c r="F402" s="74">
        <v>8.033E9</v>
      </c>
      <c r="G402" s="74">
        <v>5.63E8</v>
      </c>
      <c r="H402" s="70">
        <v>0.0</v>
      </c>
      <c r="I402" s="74">
        <v>1.208E9</v>
      </c>
      <c r="J402" s="11" t="s">
        <v>101</v>
      </c>
      <c r="K402" s="66" t="s">
        <v>104</v>
      </c>
      <c r="L402" s="51">
        <f t="shared" si="1"/>
        <v>5087000000</v>
      </c>
      <c r="M402" s="75">
        <f t="shared" si="2"/>
        <v>3316000000</v>
      </c>
      <c r="N402" s="9">
        <f t="shared" si="3"/>
        <v>0.3877286585</v>
      </c>
      <c r="O402" s="9">
        <f t="shared" si="4"/>
        <v>0.2527439024</v>
      </c>
    </row>
    <row r="403" hidden="1">
      <c r="A403" s="68">
        <v>428.0</v>
      </c>
      <c r="B403" s="11" t="s">
        <v>368</v>
      </c>
      <c r="C403" s="11" t="s">
        <v>7</v>
      </c>
      <c r="D403" s="73">
        <v>41274.0</v>
      </c>
      <c r="E403" s="74">
        <v>1.2835E10</v>
      </c>
      <c r="F403" s="74">
        <v>8.3E9</v>
      </c>
      <c r="G403" s="74">
        <v>5.5E8</v>
      </c>
      <c r="H403" s="70">
        <v>0.0</v>
      </c>
      <c r="I403" s="74">
        <v>1.127E9</v>
      </c>
      <c r="J403" s="11" t="s">
        <v>101</v>
      </c>
      <c r="K403" s="11" t="s">
        <v>104</v>
      </c>
      <c r="L403" s="51">
        <f t="shared" si="1"/>
        <v>4535000000</v>
      </c>
      <c r="M403" s="75">
        <f t="shared" si="2"/>
        <v>2858000000</v>
      </c>
      <c r="N403" s="9">
        <f t="shared" si="3"/>
        <v>0.3533307363</v>
      </c>
      <c r="O403" s="9">
        <f t="shared" si="4"/>
        <v>0.2226723802</v>
      </c>
    </row>
    <row r="404" hidden="1">
      <c r="A404" s="68">
        <v>430.0</v>
      </c>
      <c r="B404" s="11" t="s">
        <v>368</v>
      </c>
      <c r="C404" s="11" t="s">
        <v>10</v>
      </c>
      <c r="D404" s="73">
        <v>42004.0</v>
      </c>
      <c r="E404" s="74">
        <v>1.2436E10</v>
      </c>
      <c r="F404" s="74">
        <v>7.881E9</v>
      </c>
      <c r="G404" s="74">
        <v>5.42E8</v>
      </c>
      <c r="H404" s="70">
        <v>0.0</v>
      </c>
      <c r="I404" s="74">
        <v>1.292E9</v>
      </c>
      <c r="J404" s="11" t="s">
        <v>101</v>
      </c>
      <c r="K404" s="11" t="s">
        <v>104</v>
      </c>
      <c r="L404" s="51">
        <f t="shared" si="1"/>
        <v>4555000000</v>
      </c>
      <c r="M404" s="75">
        <f t="shared" si="2"/>
        <v>2721000000</v>
      </c>
      <c r="N404" s="9">
        <f t="shared" si="3"/>
        <v>0.3662753297</v>
      </c>
      <c r="O404" s="9">
        <f t="shared" si="4"/>
        <v>0.2188002573</v>
      </c>
    </row>
    <row r="405" hidden="1">
      <c r="A405" s="68">
        <v>431.0</v>
      </c>
      <c r="B405" s="11" t="s">
        <v>368</v>
      </c>
      <c r="C405" s="11" t="s">
        <v>11</v>
      </c>
      <c r="D405" s="73">
        <v>42369.0</v>
      </c>
      <c r="E405" s="74">
        <v>1.1683E10</v>
      </c>
      <c r="F405" s="74">
        <v>6.201E9</v>
      </c>
      <c r="G405" s="74">
        <v>5.51E8</v>
      </c>
      <c r="H405" s="70">
        <v>0.0</v>
      </c>
      <c r="I405" s="74">
        <v>1.395E9</v>
      </c>
      <c r="J405" s="11" t="s">
        <v>101</v>
      </c>
      <c r="K405" s="11" t="s">
        <v>104</v>
      </c>
      <c r="L405" s="51">
        <f t="shared" si="1"/>
        <v>5482000000</v>
      </c>
      <c r="M405" s="75">
        <f t="shared" si="2"/>
        <v>3536000000</v>
      </c>
      <c r="N405" s="9">
        <f t="shared" si="3"/>
        <v>0.469228794</v>
      </c>
      <c r="O405" s="9">
        <f t="shared" si="4"/>
        <v>0.3026619875</v>
      </c>
    </row>
    <row r="406" hidden="1">
      <c r="A406" s="68">
        <v>434.0</v>
      </c>
      <c r="B406" s="11" t="s">
        <v>369</v>
      </c>
      <c r="C406" s="11" t="s">
        <v>10</v>
      </c>
      <c r="D406" s="73">
        <v>42369.0</v>
      </c>
      <c r="E406" s="74">
        <v>4.0704E10</v>
      </c>
      <c r="F406" s="74">
        <v>1.7096E10</v>
      </c>
      <c r="G406" s="74">
        <v>1.3936E10</v>
      </c>
      <c r="H406" s="70">
        <v>0.0</v>
      </c>
      <c r="I406" s="74">
        <v>1.835E9</v>
      </c>
      <c r="J406" s="11" t="s">
        <v>69</v>
      </c>
      <c r="K406" s="11" t="s">
        <v>70</v>
      </c>
      <c r="L406" s="51">
        <f t="shared" si="1"/>
        <v>23608000000</v>
      </c>
      <c r="M406" s="75">
        <f t="shared" si="2"/>
        <v>7837000000</v>
      </c>
      <c r="N406" s="9">
        <f t="shared" si="3"/>
        <v>0.5799921384</v>
      </c>
      <c r="O406" s="9">
        <f t="shared" si="4"/>
        <v>0.1925363601</v>
      </c>
    </row>
    <row r="407" hidden="1">
      <c r="A407" s="68">
        <v>433.0</v>
      </c>
      <c r="B407" s="11" t="s">
        <v>369</v>
      </c>
      <c r="C407" s="11" t="s">
        <v>9</v>
      </c>
      <c r="D407" s="73">
        <v>42004.0</v>
      </c>
      <c r="E407" s="74">
        <v>4.0362E10</v>
      </c>
      <c r="F407" s="74">
        <v>2.2967E10</v>
      </c>
      <c r="G407" s="74">
        <v>1.2702E10</v>
      </c>
      <c r="H407" s="70">
        <v>0.0</v>
      </c>
      <c r="I407" s="74">
        <v>1.771E9</v>
      </c>
      <c r="J407" s="11" t="s">
        <v>69</v>
      </c>
      <c r="K407" s="11" t="s">
        <v>70</v>
      </c>
      <c r="L407" s="51">
        <f t="shared" si="1"/>
        <v>17395000000</v>
      </c>
      <c r="M407" s="75">
        <f t="shared" si="2"/>
        <v>2922000000</v>
      </c>
      <c r="N407" s="9">
        <f t="shared" si="3"/>
        <v>0.4309746792</v>
      </c>
      <c r="O407" s="9">
        <f t="shared" si="4"/>
        <v>0.07239482682</v>
      </c>
    </row>
    <row r="408" hidden="1">
      <c r="A408" s="68">
        <v>435.0</v>
      </c>
      <c r="B408" s="11" t="s">
        <v>369</v>
      </c>
      <c r="C408" s="11" t="s">
        <v>11</v>
      </c>
      <c r="D408" s="73">
        <v>42735.0</v>
      </c>
      <c r="E408" s="74">
        <v>3.9639E10</v>
      </c>
      <c r="F408" s="74">
        <v>1.594E10</v>
      </c>
      <c r="G408" s="74">
        <v>1.4845E10</v>
      </c>
      <c r="H408" s="70">
        <v>0.0</v>
      </c>
      <c r="I408" s="74">
        <v>1.902E9</v>
      </c>
      <c r="J408" s="11" t="s">
        <v>69</v>
      </c>
      <c r="K408" s="11" t="s">
        <v>70</v>
      </c>
      <c r="L408" s="51">
        <f t="shared" si="1"/>
        <v>23699000000</v>
      </c>
      <c r="M408" s="75">
        <f t="shared" si="2"/>
        <v>6952000000</v>
      </c>
      <c r="N408" s="9">
        <f t="shared" si="3"/>
        <v>0.5978707838</v>
      </c>
      <c r="O408" s="9">
        <f t="shared" si="4"/>
        <v>0.17538283</v>
      </c>
    </row>
    <row r="409" hidden="1">
      <c r="A409" s="68">
        <v>432.0</v>
      </c>
      <c r="B409" s="11" t="s">
        <v>369</v>
      </c>
      <c r="C409" s="11" t="s">
        <v>7</v>
      </c>
      <c r="D409" s="73">
        <v>41639.0</v>
      </c>
      <c r="E409" s="74">
        <v>3.7773E10</v>
      </c>
      <c r="F409" s="74">
        <v>2.0964E10</v>
      </c>
      <c r="G409" s="74">
        <v>1.1349E10</v>
      </c>
      <c r="H409" s="70">
        <v>0.0</v>
      </c>
      <c r="I409" s="74">
        <v>1.658E9</v>
      </c>
      <c r="J409" s="11" t="s">
        <v>69</v>
      </c>
      <c r="K409" s="11" t="s">
        <v>70</v>
      </c>
      <c r="L409" s="51">
        <f t="shared" si="1"/>
        <v>16809000000</v>
      </c>
      <c r="M409" s="75">
        <f t="shared" si="2"/>
        <v>3802000000</v>
      </c>
      <c r="N409" s="9">
        <f t="shared" si="3"/>
        <v>0.4450003971</v>
      </c>
      <c r="O409" s="9">
        <f t="shared" si="4"/>
        <v>0.1006539062</v>
      </c>
    </row>
    <row r="410" hidden="1">
      <c r="A410" s="68">
        <v>436.0</v>
      </c>
      <c r="B410" s="11" t="s">
        <v>370</v>
      </c>
      <c r="C410" s="11" t="s">
        <v>7</v>
      </c>
      <c r="D410" s="73">
        <v>41639.0</v>
      </c>
      <c r="E410" s="74">
        <v>2.8998E10</v>
      </c>
      <c r="F410" s="74">
        <v>1.7642E10</v>
      </c>
      <c r="G410" s="74">
        <v>6.564E9</v>
      </c>
      <c r="H410" s="74">
        <v>2.037E9</v>
      </c>
      <c r="I410" s="70">
        <v>0.0</v>
      </c>
      <c r="J410" s="11" t="s">
        <v>119</v>
      </c>
      <c r="K410" s="76" t="s">
        <v>371</v>
      </c>
      <c r="L410" s="51">
        <f t="shared" si="1"/>
        <v>11356000000</v>
      </c>
      <c r="M410" s="75">
        <f t="shared" si="2"/>
        <v>2755000000</v>
      </c>
      <c r="N410" s="9">
        <f t="shared" si="3"/>
        <v>0.3916132147</v>
      </c>
      <c r="O410" s="9">
        <f t="shared" si="4"/>
        <v>0.09500655218</v>
      </c>
    </row>
    <row r="411" hidden="1">
      <c r="A411" s="68">
        <v>437.0</v>
      </c>
      <c r="B411" s="11" t="s">
        <v>370</v>
      </c>
      <c r="C411" s="11" t="s">
        <v>9</v>
      </c>
      <c r="D411" s="73">
        <v>42004.0</v>
      </c>
      <c r="E411" s="74">
        <v>2.8406E10</v>
      </c>
      <c r="F411" s="74">
        <v>1.7023E10</v>
      </c>
      <c r="G411" s="74">
        <v>5.536E9</v>
      </c>
      <c r="H411" s="74">
        <v>1.958E9</v>
      </c>
      <c r="I411" s="70">
        <v>0.0</v>
      </c>
      <c r="J411" s="11" t="s">
        <v>119</v>
      </c>
      <c r="K411" s="71" t="s">
        <v>371</v>
      </c>
      <c r="L411" s="51">
        <f t="shared" si="1"/>
        <v>11383000000</v>
      </c>
      <c r="M411" s="75">
        <f t="shared" si="2"/>
        <v>3889000000</v>
      </c>
      <c r="N411" s="9">
        <f t="shared" si="3"/>
        <v>0.4007251989</v>
      </c>
      <c r="O411" s="9">
        <f t="shared" si="4"/>
        <v>0.1369076956</v>
      </c>
    </row>
    <row r="412" hidden="1">
      <c r="A412" s="68">
        <v>438.0</v>
      </c>
      <c r="B412" s="11" t="s">
        <v>370</v>
      </c>
      <c r="C412" s="11" t="s">
        <v>10</v>
      </c>
      <c r="D412" s="73">
        <v>42369.0</v>
      </c>
      <c r="E412" s="74">
        <v>2.513E10</v>
      </c>
      <c r="F412" s="74">
        <v>1.5112E10</v>
      </c>
      <c r="G412" s="74">
        <v>5.074E9</v>
      </c>
      <c r="H412" s="74">
        <v>1.898E9</v>
      </c>
      <c r="I412" s="70">
        <v>0.0</v>
      </c>
      <c r="J412" s="11" t="s">
        <v>119</v>
      </c>
      <c r="K412" s="71" t="s">
        <v>371</v>
      </c>
      <c r="L412" s="51">
        <f t="shared" si="1"/>
        <v>10018000000</v>
      </c>
      <c r="M412" s="75">
        <f t="shared" si="2"/>
        <v>3046000000</v>
      </c>
      <c r="N412" s="9">
        <f t="shared" si="3"/>
        <v>0.3986470354</v>
      </c>
      <c r="O412" s="9">
        <f t="shared" si="4"/>
        <v>0.1212097095</v>
      </c>
    </row>
    <row r="413" hidden="1">
      <c r="A413" s="68">
        <v>439.0</v>
      </c>
      <c r="B413" s="11" t="s">
        <v>370</v>
      </c>
      <c r="C413" s="11" t="s">
        <v>11</v>
      </c>
      <c r="D413" s="73">
        <v>42735.0</v>
      </c>
      <c r="E413" s="74">
        <v>2.4594E10</v>
      </c>
      <c r="F413" s="74">
        <v>1.4469E10</v>
      </c>
      <c r="G413" s="74">
        <v>5.005E9</v>
      </c>
      <c r="H413" s="74">
        <v>1.641E9</v>
      </c>
      <c r="I413" s="70">
        <v>0.0</v>
      </c>
      <c r="J413" s="11" t="s">
        <v>119</v>
      </c>
      <c r="K413" s="71" t="s">
        <v>371</v>
      </c>
      <c r="L413" s="51">
        <f t="shared" si="1"/>
        <v>10125000000</v>
      </c>
      <c r="M413" s="75">
        <f t="shared" si="2"/>
        <v>3479000000</v>
      </c>
      <c r="N413" s="9">
        <f t="shared" si="3"/>
        <v>0.411685777</v>
      </c>
      <c r="O413" s="9">
        <f t="shared" si="4"/>
        <v>0.141457266</v>
      </c>
    </row>
    <row r="414" hidden="1">
      <c r="A414" s="68">
        <v>440.0</v>
      </c>
      <c r="B414" s="11" t="s">
        <v>372</v>
      </c>
      <c r="C414" s="11" t="s">
        <v>7</v>
      </c>
      <c r="D414" s="73">
        <v>41578.0</v>
      </c>
      <c r="E414" s="74">
        <v>3.77954E10</v>
      </c>
      <c r="F414" s="74">
        <v>2.56673E10</v>
      </c>
      <c r="G414" s="74">
        <v>4.4261E9</v>
      </c>
      <c r="H414" s="74">
        <v>1.4773E9</v>
      </c>
      <c r="I414" s="70">
        <v>0.0</v>
      </c>
      <c r="J414" s="11" t="s">
        <v>69</v>
      </c>
      <c r="K414" s="71" t="s">
        <v>279</v>
      </c>
      <c r="L414" s="51">
        <f t="shared" si="1"/>
        <v>12128100000</v>
      </c>
      <c r="M414" s="75">
        <f t="shared" si="2"/>
        <v>6224700000</v>
      </c>
      <c r="N414" s="9">
        <f t="shared" si="3"/>
        <v>0.3208882562</v>
      </c>
      <c r="O414" s="9">
        <f t="shared" si="4"/>
        <v>0.1646946454</v>
      </c>
    </row>
    <row r="415" hidden="1">
      <c r="A415" s="68">
        <v>441.0</v>
      </c>
      <c r="B415" s="11" t="s">
        <v>372</v>
      </c>
      <c r="C415" s="11" t="s">
        <v>9</v>
      </c>
      <c r="D415" s="73">
        <v>41943.0</v>
      </c>
      <c r="E415" s="74">
        <v>3.60669E10</v>
      </c>
      <c r="F415" s="74">
        <v>2.47758E10</v>
      </c>
      <c r="G415" s="74">
        <v>4.3777E9</v>
      </c>
      <c r="H415" s="74">
        <v>1.452E9</v>
      </c>
      <c r="I415" s="70">
        <v>0.0</v>
      </c>
      <c r="J415" s="11" t="s">
        <v>69</v>
      </c>
      <c r="K415" s="71" t="s">
        <v>279</v>
      </c>
      <c r="L415" s="51">
        <f t="shared" si="1"/>
        <v>11291100000</v>
      </c>
      <c r="M415" s="75">
        <f t="shared" si="2"/>
        <v>5461400000</v>
      </c>
      <c r="N415" s="9">
        <f t="shared" si="3"/>
        <v>0.313059897</v>
      </c>
      <c r="O415" s="9">
        <f t="shared" si="4"/>
        <v>0.151424159</v>
      </c>
    </row>
    <row r="416" hidden="1">
      <c r="A416" s="68">
        <v>442.0</v>
      </c>
      <c r="B416" s="11" t="s">
        <v>372</v>
      </c>
      <c r="C416" s="11" t="s">
        <v>10</v>
      </c>
      <c r="D416" s="73">
        <v>42308.0</v>
      </c>
      <c r="E416" s="74">
        <v>2.88628E10</v>
      </c>
      <c r="F416" s="74">
        <v>2.01432E10</v>
      </c>
      <c r="G416" s="74">
        <v>3.8344E9</v>
      </c>
      <c r="H416" s="74">
        <v>1.4251E9</v>
      </c>
      <c r="I416" s="70">
        <v>0.0</v>
      </c>
      <c r="J416" s="11" t="s">
        <v>69</v>
      </c>
      <c r="K416" s="71" t="s">
        <v>279</v>
      </c>
      <c r="L416" s="51">
        <f t="shared" si="1"/>
        <v>8719600000</v>
      </c>
      <c r="M416" s="75">
        <f t="shared" si="2"/>
        <v>3460100000</v>
      </c>
      <c r="N416" s="9">
        <f t="shared" si="3"/>
        <v>0.3021051319</v>
      </c>
      <c r="O416" s="9">
        <f t="shared" si="4"/>
        <v>0.119880954</v>
      </c>
    </row>
    <row r="417" hidden="1">
      <c r="A417" s="68">
        <v>443.0</v>
      </c>
      <c r="B417" s="11" t="s">
        <v>372</v>
      </c>
      <c r="C417" s="11" t="s">
        <v>11</v>
      </c>
      <c r="D417" s="73">
        <v>42674.0</v>
      </c>
      <c r="E417" s="74">
        <v>2.6644E10</v>
      </c>
      <c r="F417" s="74">
        <v>1.82489E10</v>
      </c>
      <c r="G417" s="74">
        <v>4.0183E9</v>
      </c>
      <c r="H417" s="74">
        <v>1.3891E9</v>
      </c>
      <c r="I417" s="70">
        <v>0.0</v>
      </c>
      <c r="J417" s="11" t="s">
        <v>69</v>
      </c>
      <c r="K417" s="71" t="s">
        <v>279</v>
      </c>
      <c r="L417" s="51">
        <f t="shared" si="1"/>
        <v>8395100000</v>
      </c>
      <c r="M417" s="75">
        <f t="shared" si="2"/>
        <v>2987700000</v>
      </c>
      <c r="N417" s="9">
        <f t="shared" si="3"/>
        <v>0.3150840715</v>
      </c>
      <c r="O417" s="9">
        <f t="shared" si="4"/>
        <v>0.112134064</v>
      </c>
    </row>
    <row r="418" hidden="1">
      <c r="A418" s="68">
        <v>447.0</v>
      </c>
      <c r="B418" s="11" t="s">
        <v>373</v>
      </c>
      <c r="C418" s="11" t="s">
        <v>11</v>
      </c>
      <c r="D418" s="73">
        <v>42369.0</v>
      </c>
      <c r="E418" s="74">
        <v>1.0002E10</v>
      </c>
      <c r="F418" s="74">
        <v>6.23E8</v>
      </c>
      <c r="G418" s="74">
        <v>3.615E9</v>
      </c>
      <c r="H418" s="70">
        <v>0.0</v>
      </c>
      <c r="I418" s="74">
        <v>1.512E9</v>
      </c>
      <c r="J418" s="11" t="s">
        <v>106</v>
      </c>
      <c r="K418" s="71" t="s">
        <v>196</v>
      </c>
      <c r="L418" s="51">
        <f t="shared" si="1"/>
        <v>9379000000</v>
      </c>
      <c r="M418" s="75">
        <f t="shared" si="2"/>
        <v>4252000000</v>
      </c>
      <c r="N418" s="9">
        <f t="shared" si="3"/>
        <v>0.9377124575</v>
      </c>
      <c r="O418" s="9">
        <f t="shared" si="4"/>
        <v>0.425114977</v>
      </c>
    </row>
    <row r="419" hidden="1">
      <c r="A419" s="68">
        <v>446.0</v>
      </c>
      <c r="B419" s="11" t="s">
        <v>373</v>
      </c>
      <c r="C419" s="11" t="s">
        <v>10</v>
      </c>
      <c r="D419" s="73">
        <v>42004.0</v>
      </c>
      <c r="E419" s="74">
        <v>9.611E9</v>
      </c>
      <c r="F419" s="74">
        <v>6.14E8</v>
      </c>
      <c r="G419" s="74">
        <v>3.34E9</v>
      </c>
      <c r="H419" s="70">
        <v>0.0</v>
      </c>
      <c r="I419" s="74">
        <v>1.443E9</v>
      </c>
      <c r="J419" s="11" t="s">
        <v>106</v>
      </c>
      <c r="K419" s="71" t="s">
        <v>196</v>
      </c>
      <c r="L419" s="51">
        <f t="shared" si="1"/>
        <v>8997000000</v>
      </c>
      <c r="M419" s="75">
        <f t="shared" si="2"/>
        <v>4214000000</v>
      </c>
      <c r="N419" s="9">
        <f t="shared" si="3"/>
        <v>0.9361148684</v>
      </c>
      <c r="O419" s="9">
        <f t="shared" si="4"/>
        <v>0.4384559359</v>
      </c>
    </row>
    <row r="420" hidden="1">
      <c r="A420" s="68">
        <v>445.0</v>
      </c>
      <c r="B420" s="11" t="s">
        <v>373</v>
      </c>
      <c r="C420" s="11" t="s">
        <v>9</v>
      </c>
      <c r="D420" s="73">
        <v>41639.0</v>
      </c>
      <c r="E420" s="74">
        <v>9.37E9</v>
      </c>
      <c r="F420" s="74">
        <v>6.98E8</v>
      </c>
      <c r="G420" s="74">
        <v>3.194E9</v>
      </c>
      <c r="H420" s="70">
        <v>0.0</v>
      </c>
      <c r="I420" s="74">
        <v>1.086E9</v>
      </c>
      <c r="J420" s="11" t="s">
        <v>106</v>
      </c>
      <c r="K420" s="71" t="s">
        <v>196</v>
      </c>
      <c r="L420" s="51">
        <f t="shared" si="1"/>
        <v>8672000000</v>
      </c>
      <c r="M420" s="75">
        <f t="shared" si="2"/>
        <v>4392000000</v>
      </c>
      <c r="N420" s="9">
        <f t="shared" si="3"/>
        <v>0.925506937</v>
      </c>
      <c r="O420" s="9">
        <f t="shared" si="4"/>
        <v>0.4687299893</v>
      </c>
    </row>
    <row r="421" hidden="1">
      <c r="A421" s="68">
        <v>444.0</v>
      </c>
      <c r="B421" s="11" t="s">
        <v>373</v>
      </c>
      <c r="C421" s="11" t="s">
        <v>7</v>
      </c>
      <c r="D421" s="73">
        <v>41243.0</v>
      </c>
      <c r="E421" s="74">
        <v>8.984E9</v>
      </c>
      <c r="F421" s="74">
        <v>8.45E8</v>
      </c>
      <c r="G421" s="74">
        <v>3.052E9</v>
      </c>
      <c r="H421" s="70">
        <v>0.0</v>
      </c>
      <c r="I421" s="74">
        <v>8.48E8</v>
      </c>
      <c r="J421" s="11" t="s">
        <v>106</v>
      </c>
      <c r="K421" s="71" t="s">
        <v>196</v>
      </c>
      <c r="L421" s="51">
        <f t="shared" si="1"/>
        <v>8139000000</v>
      </c>
      <c r="M421" s="75">
        <f t="shared" si="2"/>
        <v>4239000000</v>
      </c>
      <c r="N421" s="9">
        <f t="shared" si="3"/>
        <v>0.9059439003</v>
      </c>
      <c r="O421" s="9">
        <f t="shared" si="4"/>
        <v>0.4718388246</v>
      </c>
    </row>
    <row r="422" hidden="1">
      <c r="A422" s="68">
        <v>451.0</v>
      </c>
      <c r="B422" s="11" t="s">
        <v>267</v>
      </c>
      <c r="C422" s="11" t="s">
        <v>11</v>
      </c>
      <c r="D422" s="73">
        <v>42398.0</v>
      </c>
      <c r="E422" s="74">
        <v>2.0368562E10</v>
      </c>
      <c r="F422" s="74">
        <v>1.4062471E10</v>
      </c>
      <c r="G422" s="74">
        <v>4.365797E9</v>
      </c>
      <c r="H422" s="70">
        <v>0.0</v>
      </c>
      <c r="I422" s="70">
        <v>0.0</v>
      </c>
      <c r="J422" s="11" t="s">
        <v>73</v>
      </c>
      <c r="K422" s="71" t="s">
        <v>268</v>
      </c>
      <c r="L422" s="51">
        <f t="shared" si="1"/>
        <v>6306091000</v>
      </c>
      <c r="M422" s="75">
        <f t="shared" si="2"/>
        <v>1940294000</v>
      </c>
      <c r="N422" s="9">
        <f t="shared" si="3"/>
        <v>0.3095992245</v>
      </c>
      <c r="O422" s="9">
        <f t="shared" si="4"/>
        <v>0.09525925296</v>
      </c>
    </row>
    <row r="423" hidden="1">
      <c r="A423" s="68">
        <v>450.0</v>
      </c>
      <c r="B423" s="11" t="s">
        <v>267</v>
      </c>
      <c r="C423" s="11" t="s">
        <v>10</v>
      </c>
      <c r="D423" s="73">
        <v>42034.0</v>
      </c>
      <c r="E423" s="74">
        <v>1.8909588E10</v>
      </c>
      <c r="F423" s="74">
        <v>1.3107081E10</v>
      </c>
      <c r="G423" s="74">
        <v>4.033414E9</v>
      </c>
      <c r="H423" s="70">
        <v>0.0</v>
      </c>
      <c r="I423" s="70">
        <v>0.0</v>
      </c>
      <c r="J423" s="11" t="s">
        <v>73</v>
      </c>
      <c r="K423" s="71" t="s">
        <v>268</v>
      </c>
      <c r="L423" s="51">
        <f t="shared" si="1"/>
        <v>5802507000</v>
      </c>
      <c r="M423" s="75">
        <f t="shared" si="2"/>
        <v>1769093000</v>
      </c>
      <c r="N423" s="9">
        <f t="shared" si="3"/>
        <v>0.3068552842</v>
      </c>
      <c r="O423" s="9">
        <f t="shared" si="4"/>
        <v>0.09355534346</v>
      </c>
    </row>
    <row r="424" hidden="1">
      <c r="A424" s="68">
        <v>449.0</v>
      </c>
      <c r="B424" s="11" t="s">
        <v>267</v>
      </c>
      <c r="C424" s="11" t="s">
        <v>9</v>
      </c>
      <c r="D424" s="73">
        <v>41670.0</v>
      </c>
      <c r="E424" s="74">
        <v>1.7504167E10</v>
      </c>
      <c r="F424" s="74">
        <v>1.2068425E10</v>
      </c>
      <c r="G424" s="74">
        <v>3.699557E9</v>
      </c>
      <c r="H424" s="70">
        <v>0.0</v>
      </c>
      <c r="I424" s="70">
        <v>0.0</v>
      </c>
      <c r="J424" s="11" t="s">
        <v>73</v>
      </c>
      <c r="K424" s="71" t="s">
        <v>268</v>
      </c>
      <c r="L424" s="51">
        <f t="shared" si="1"/>
        <v>5435742000</v>
      </c>
      <c r="M424" s="75">
        <f t="shared" si="2"/>
        <v>1736185000</v>
      </c>
      <c r="N424" s="9">
        <f t="shared" si="3"/>
        <v>0.3105398846</v>
      </c>
      <c r="O424" s="9">
        <f t="shared" si="4"/>
        <v>0.0991869536</v>
      </c>
    </row>
    <row r="425" hidden="1">
      <c r="A425" s="68">
        <v>448.0</v>
      </c>
      <c r="B425" s="11" t="s">
        <v>267</v>
      </c>
      <c r="C425" s="11" t="s">
        <v>7</v>
      </c>
      <c r="D425" s="73">
        <v>41306.0</v>
      </c>
      <c r="E425" s="74">
        <v>1.6022128E10</v>
      </c>
      <c r="F425" s="74">
        <v>1.0936727E10</v>
      </c>
      <c r="G425" s="74">
        <v>3.430125E9</v>
      </c>
      <c r="H425" s="70">
        <v>0.0</v>
      </c>
      <c r="I425" s="70">
        <v>0.0</v>
      </c>
      <c r="J425" s="11" t="s">
        <v>73</v>
      </c>
      <c r="K425" s="71" t="s">
        <v>268</v>
      </c>
      <c r="L425" s="51">
        <f t="shared" si="1"/>
        <v>5085401000</v>
      </c>
      <c r="M425" s="75">
        <f t="shared" si="2"/>
        <v>1655276000</v>
      </c>
      <c r="N425" s="9">
        <f t="shared" si="3"/>
        <v>0.3173986002</v>
      </c>
      <c r="O425" s="9">
        <f t="shared" si="4"/>
        <v>0.1033118697</v>
      </c>
    </row>
    <row r="426" hidden="1">
      <c r="A426" s="68">
        <v>455.0</v>
      </c>
      <c r="B426" s="11" t="s">
        <v>374</v>
      </c>
      <c r="C426" s="11" t="s">
        <v>11</v>
      </c>
      <c r="D426" s="73">
        <v>42369.0</v>
      </c>
      <c r="E426" s="74">
        <v>7.493E9</v>
      </c>
      <c r="F426" s="74">
        <v>4.657E9</v>
      </c>
      <c r="G426" s="74">
        <v>1.356E9</v>
      </c>
      <c r="H426" s="70">
        <v>0.0</v>
      </c>
      <c r="I426" s="74">
        <v>8.1E7</v>
      </c>
      <c r="J426" s="11" t="s">
        <v>77</v>
      </c>
      <c r="K426" s="71" t="s">
        <v>382</v>
      </c>
      <c r="L426" s="51">
        <f t="shared" si="1"/>
        <v>2836000000</v>
      </c>
      <c r="M426" s="75">
        <f t="shared" si="2"/>
        <v>1399000000</v>
      </c>
      <c r="N426" s="9">
        <f t="shared" si="3"/>
        <v>0.3784865875</v>
      </c>
      <c r="O426" s="9">
        <f t="shared" si="4"/>
        <v>0.1867075938</v>
      </c>
    </row>
    <row r="427" hidden="1">
      <c r="A427" s="68">
        <v>454.0</v>
      </c>
      <c r="B427" s="11" t="s">
        <v>374</v>
      </c>
      <c r="C427" s="11" t="s">
        <v>10</v>
      </c>
      <c r="D427" s="73">
        <v>42004.0</v>
      </c>
      <c r="E427" s="74">
        <v>7.435E9</v>
      </c>
      <c r="F427" s="74">
        <v>4.637E9</v>
      </c>
      <c r="G427" s="74">
        <v>1.721E9</v>
      </c>
      <c r="H427" s="70">
        <v>0.0</v>
      </c>
      <c r="I427" s="74">
        <v>9.4E7</v>
      </c>
      <c r="J427" s="11" t="s">
        <v>77</v>
      </c>
      <c r="K427" s="71" t="s">
        <v>382</v>
      </c>
      <c r="L427" s="51">
        <f t="shared" si="1"/>
        <v>2798000000</v>
      </c>
      <c r="M427" s="75">
        <f t="shared" si="2"/>
        <v>983000000</v>
      </c>
      <c r="N427" s="9">
        <f t="shared" si="3"/>
        <v>0.3763281775</v>
      </c>
      <c r="O427" s="9">
        <f t="shared" si="4"/>
        <v>0.1322125084</v>
      </c>
    </row>
    <row r="428" hidden="1">
      <c r="A428" s="68">
        <v>452.0</v>
      </c>
      <c r="B428" s="11" t="s">
        <v>374</v>
      </c>
      <c r="C428" s="11" t="s">
        <v>7</v>
      </c>
      <c r="D428" s="73">
        <v>41274.0</v>
      </c>
      <c r="E428" s="74">
        <v>7.383E9</v>
      </c>
      <c r="F428" s="74">
        <v>4.365E9</v>
      </c>
      <c r="G428" s="74">
        <v>1.742E9</v>
      </c>
      <c r="H428" s="70">
        <v>0.0</v>
      </c>
      <c r="I428" s="74">
        <v>7.5E7</v>
      </c>
      <c r="J428" s="11" t="s">
        <v>77</v>
      </c>
      <c r="K428" s="71" t="s">
        <v>382</v>
      </c>
      <c r="L428" s="51">
        <f t="shared" si="1"/>
        <v>3018000000</v>
      </c>
      <c r="M428" s="75">
        <f t="shared" si="2"/>
        <v>1201000000</v>
      </c>
      <c r="N428" s="9">
        <f t="shared" si="3"/>
        <v>0.40877692</v>
      </c>
      <c r="O428" s="9">
        <f t="shared" si="4"/>
        <v>0.1626710009</v>
      </c>
    </row>
    <row r="429" hidden="1">
      <c r="A429" s="68">
        <v>453.0</v>
      </c>
      <c r="B429" s="11" t="s">
        <v>374</v>
      </c>
      <c r="C429" s="11" t="s">
        <v>9</v>
      </c>
      <c r="D429" s="73">
        <v>41639.0</v>
      </c>
      <c r="E429" s="74">
        <v>7.146E9</v>
      </c>
      <c r="F429" s="74">
        <v>4.326E9</v>
      </c>
      <c r="G429" s="74">
        <v>1.74E9</v>
      </c>
      <c r="H429" s="70">
        <v>0.0</v>
      </c>
      <c r="I429" s="74">
        <v>7.9E7</v>
      </c>
      <c r="J429" s="11" t="s">
        <v>77</v>
      </c>
      <c r="K429" s="71" t="s">
        <v>382</v>
      </c>
      <c r="L429" s="51">
        <f t="shared" si="1"/>
        <v>2820000000</v>
      </c>
      <c r="M429" s="75">
        <f t="shared" si="2"/>
        <v>1001000000</v>
      </c>
      <c r="N429" s="9">
        <f t="shared" si="3"/>
        <v>0.3946263644</v>
      </c>
      <c r="O429" s="9">
        <f t="shared" si="4"/>
        <v>0.1400783655</v>
      </c>
    </row>
    <row r="430" hidden="1">
      <c r="A430" s="68">
        <v>459.0</v>
      </c>
      <c r="B430" s="11" t="s">
        <v>303</v>
      </c>
      <c r="C430" s="11" t="s">
        <v>11</v>
      </c>
      <c r="D430" s="73">
        <v>42643.0</v>
      </c>
      <c r="E430" s="74">
        <v>1.21574E10</v>
      </c>
      <c r="F430" s="74">
        <v>9.5026E9</v>
      </c>
      <c r="G430" s="74">
        <v>1.1003E9</v>
      </c>
      <c r="H430" s="70">
        <v>0.0</v>
      </c>
      <c r="I430" s="70">
        <v>0.0</v>
      </c>
      <c r="J430" s="11" t="s">
        <v>73</v>
      </c>
      <c r="K430" s="66" t="s">
        <v>304</v>
      </c>
      <c r="L430" s="51">
        <f t="shared" si="1"/>
        <v>2654800000</v>
      </c>
      <c r="M430" s="75">
        <f t="shared" si="2"/>
        <v>1554500000</v>
      </c>
      <c r="N430" s="9">
        <f t="shared" si="3"/>
        <v>0.2183690592</v>
      </c>
      <c r="O430" s="9">
        <f t="shared" si="4"/>
        <v>0.1278645105</v>
      </c>
    </row>
    <row r="431" hidden="1">
      <c r="A431" s="68">
        <v>458.0</v>
      </c>
      <c r="B431" s="11" t="s">
        <v>303</v>
      </c>
      <c r="C431" s="11" t="s">
        <v>10</v>
      </c>
      <c r="D431" s="73">
        <v>42277.0</v>
      </c>
      <c r="E431" s="74">
        <v>1.0824E10</v>
      </c>
      <c r="F431" s="74">
        <v>8.5357E9</v>
      </c>
      <c r="G431" s="74">
        <v>1.003E9</v>
      </c>
      <c r="H431" s="70">
        <v>0.0</v>
      </c>
      <c r="I431" s="70">
        <v>0.0</v>
      </c>
      <c r="J431" s="11" t="s">
        <v>73</v>
      </c>
      <c r="K431" s="11" t="s">
        <v>304</v>
      </c>
      <c r="L431" s="51">
        <f t="shared" si="1"/>
        <v>2288300000</v>
      </c>
      <c r="M431" s="75">
        <f t="shared" si="2"/>
        <v>1285300000</v>
      </c>
      <c r="N431" s="9">
        <f t="shared" si="3"/>
        <v>0.21140983</v>
      </c>
      <c r="O431" s="9">
        <f t="shared" si="4"/>
        <v>0.1187453806</v>
      </c>
    </row>
    <row r="432" hidden="1">
      <c r="A432" s="68">
        <v>457.0</v>
      </c>
      <c r="B432" s="11" t="s">
        <v>303</v>
      </c>
      <c r="C432" s="11" t="s">
        <v>9</v>
      </c>
      <c r="D432" s="73">
        <v>41912.0</v>
      </c>
      <c r="E432" s="74">
        <v>8.0249E9</v>
      </c>
      <c r="F432" s="74">
        <v>6.2686E9</v>
      </c>
      <c r="G432" s="74">
        <v>8.269E8</v>
      </c>
      <c r="H432" s="70">
        <v>0.0</v>
      </c>
      <c r="I432" s="70">
        <v>0.0</v>
      </c>
      <c r="J432" s="11" t="s">
        <v>73</v>
      </c>
      <c r="K432" s="11" t="s">
        <v>304</v>
      </c>
      <c r="L432" s="51">
        <f t="shared" si="1"/>
        <v>1756300000</v>
      </c>
      <c r="M432" s="75">
        <f t="shared" si="2"/>
        <v>929400000</v>
      </c>
      <c r="N432" s="9">
        <f t="shared" si="3"/>
        <v>0.2188563097</v>
      </c>
      <c r="O432" s="9">
        <f t="shared" si="4"/>
        <v>0.1158145273</v>
      </c>
    </row>
    <row r="433" hidden="1">
      <c r="A433" s="68">
        <v>456.0</v>
      </c>
      <c r="B433" s="11" t="s">
        <v>303</v>
      </c>
      <c r="C433" s="11" t="s">
        <v>7</v>
      </c>
      <c r="D433" s="73">
        <v>41547.0</v>
      </c>
      <c r="E433" s="74">
        <v>6.2593E9</v>
      </c>
      <c r="F433" s="74">
        <v>4.8535E9</v>
      </c>
      <c r="G433" s="74">
        <v>6.499E8</v>
      </c>
      <c r="H433" s="70">
        <v>0.0</v>
      </c>
      <c r="I433" s="70">
        <v>0.0</v>
      </c>
      <c r="J433" s="11" t="s">
        <v>73</v>
      </c>
      <c r="K433" s="11" t="s">
        <v>304</v>
      </c>
      <c r="L433" s="51">
        <f t="shared" si="1"/>
        <v>1405800000</v>
      </c>
      <c r="M433" s="75">
        <f t="shared" si="2"/>
        <v>755900000</v>
      </c>
      <c r="N433" s="9">
        <f t="shared" si="3"/>
        <v>0.2245938044</v>
      </c>
      <c r="O433" s="9">
        <f t="shared" si="4"/>
        <v>0.1207643027</v>
      </c>
    </row>
    <row r="434" hidden="1">
      <c r="A434" s="68">
        <v>463.0</v>
      </c>
      <c r="B434" s="11" t="s">
        <v>375</v>
      </c>
      <c r="C434" s="11" t="s">
        <v>11</v>
      </c>
      <c r="D434" s="73">
        <v>42369.0</v>
      </c>
      <c r="E434" s="74">
        <v>2.05631E10</v>
      </c>
      <c r="F434" s="74">
        <v>9.8006E9</v>
      </c>
      <c r="G434" s="74">
        <v>6.0543E9</v>
      </c>
      <c r="H434" s="74">
        <v>1.2391E9</v>
      </c>
      <c r="I434" s="70">
        <v>0.0</v>
      </c>
      <c r="J434" s="11" t="s">
        <v>69</v>
      </c>
      <c r="K434" s="76" t="s">
        <v>347</v>
      </c>
      <c r="L434" s="51">
        <f t="shared" si="1"/>
        <v>10762500000</v>
      </c>
      <c r="M434" s="75">
        <f t="shared" si="2"/>
        <v>3469100000</v>
      </c>
      <c r="N434" s="9">
        <f t="shared" si="3"/>
        <v>0.5233889832</v>
      </c>
      <c r="O434" s="9">
        <f t="shared" si="4"/>
        <v>0.1687051077</v>
      </c>
    </row>
    <row r="435" hidden="1">
      <c r="A435" s="68">
        <v>462.0</v>
      </c>
      <c r="B435" s="11" t="s">
        <v>375</v>
      </c>
      <c r="C435" s="11" t="s">
        <v>10</v>
      </c>
      <c r="D435" s="73">
        <v>42004.0</v>
      </c>
      <c r="E435" s="74">
        <v>1.9154E10</v>
      </c>
      <c r="F435" s="74">
        <v>9.2614E9</v>
      </c>
      <c r="G435" s="74">
        <v>5.389E9</v>
      </c>
      <c r="H435" s="74">
        <v>1.157E9</v>
      </c>
      <c r="I435" s="70">
        <v>0.0</v>
      </c>
      <c r="J435" s="11" t="s">
        <v>69</v>
      </c>
      <c r="K435" s="71" t="s">
        <v>347</v>
      </c>
      <c r="L435" s="51">
        <f t="shared" si="1"/>
        <v>9892600000</v>
      </c>
      <c r="M435" s="75">
        <f t="shared" si="2"/>
        <v>3346600000</v>
      </c>
      <c r="N435" s="9">
        <f t="shared" si="3"/>
        <v>0.5164769761</v>
      </c>
      <c r="O435" s="9">
        <f t="shared" si="4"/>
        <v>0.174720685</v>
      </c>
    </row>
    <row r="436" hidden="1">
      <c r="A436" s="68">
        <v>461.0</v>
      </c>
      <c r="B436" s="11" t="s">
        <v>375</v>
      </c>
      <c r="C436" s="11" t="s">
        <v>9</v>
      </c>
      <c r="D436" s="73">
        <v>41639.0</v>
      </c>
      <c r="E436" s="74">
        <v>1.82831E10</v>
      </c>
      <c r="F436" s="74">
        <v>8.9411E9</v>
      </c>
      <c r="G436" s="74">
        <v>5.1171E9</v>
      </c>
      <c r="H436" s="74">
        <v>1.1044E9</v>
      </c>
      <c r="I436" s="70">
        <v>0.0</v>
      </c>
      <c r="J436" s="11" t="s">
        <v>69</v>
      </c>
      <c r="K436" s="71" t="s">
        <v>347</v>
      </c>
      <c r="L436" s="51">
        <f t="shared" si="1"/>
        <v>9342000000</v>
      </c>
      <c r="M436" s="75">
        <f t="shared" si="2"/>
        <v>3120500000</v>
      </c>
      <c r="N436" s="9">
        <f t="shared" si="3"/>
        <v>0.5109636768</v>
      </c>
      <c r="O436" s="9">
        <f t="shared" si="4"/>
        <v>0.1706767452</v>
      </c>
    </row>
    <row r="437" hidden="1">
      <c r="A437" s="68">
        <v>460.0</v>
      </c>
      <c r="B437" s="11" t="s">
        <v>375</v>
      </c>
      <c r="C437" s="11" t="s">
        <v>7</v>
      </c>
      <c r="D437" s="73">
        <v>41274.0</v>
      </c>
      <c r="E437" s="74">
        <v>1.82604E10</v>
      </c>
      <c r="F437" s="74">
        <v>8.8461E9</v>
      </c>
      <c r="G437" s="74">
        <v>5.1812E9</v>
      </c>
      <c r="H437" s="74">
        <v>1.1379E9</v>
      </c>
      <c r="I437" s="70">
        <v>0.0</v>
      </c>
      <c r="J437" s="11" t="s">
        <v>69</v>
      </c>
      <c r="K437" s="71" t="s">
        <v>347</v>
      </c>
      <c r="L437" s="51">
        <f t="shared" si="1"/>
        <v>9414300000</v>
      </c>
      <c r="M437" s="75">
        <f t="shared" si="2"/>
        <v>3095200000</v>
      </c>
      <c r="N437" s="9">
        <f t="shared" si="3"/>
        <v>0.5155582572</v>
      </c>
      <c r="O437" s="9">
        <f t="shared" si="4"/>
        <v>0.1695034063</v>
      </c>
    </row>
    <row r="438" hidden="1">
      <c r="A438" s="68">
        <v>467.0</v>
      </c>
      <c r="B438" s="11" t="s">
        <v>301</v>
      </c>
      <c r="C438" s="11" t="s">
        <v>11</v>
      </c>
      <c r="D438" s="73">
        <v>42644.0</v>
      </c>
      <c r="E438" s="74">
        <v>5.5632E10</v>
      </c>
      <c r="F438" s="74">
        <v>2.9993E10</v>
      </c>
      <c r="G438" s="74">
        <v>8.754E9</v>
      </c>
      <c r="H438" s="70">
        <v>0.0</v>
      </c>
      <c r="I438" s="74">
        <v>2.527E9</v>
      </c>
      <c r="J438" s="11" t="s">
        <v>73</v>
      </c>
      <c r="K438" s="71" t="s">
        <v>254</v>
      </c>
      <c r="L438" s="51">
        <f t="shared" si="1"/>
        <v>25639000000</v>
      </c>
      <c r="M438" s="75">
        <f t="shared" si="2"/>
        <v>14358000000</v>
      </c>
      <c r="N438" s="9">
        <f t="shared" si="3"/>
        <v>0.4608678458</v>
      </c>
      <c r="O438" s="9">
        <f t="shared" si="4"/>
        <v>0.2580888697</v>
      </c>
    </row>
    <row r="439" hidden="1">
      <c r="A439" s="68">
        <v>466.0</v>
      </c>
      <c r="B439" s="11" t="s">
        <v>301</v>
      </c>
      <c r="C439" s="11" t="s">
        <v>10</v>
      </c>
      <c r="D439" s="73">
        <v>42280.0</v>
      </c>
      <c r="E439" s="74">
        <v>5.2465E10</v>
      </c>
      <c r="F439" s="74">
        <v>2.8364E10</v>
      </c>
      <c r="G439" s="74">
        <v>8.523E9</v>
      </c>
      <c r="H439" s="70">
        <v>0.0</v>
      </c>
      <c r="I439" s="74">
        <v>2.354E9</v>
      </c>
      <c r="J439" s="11" t="s">
        <v>73</v>
      </c>
      <c r="K439" s="71" t="s">
        <v>254</v>
      </c>
      <c r="L439" s="51">
        <f t="shared" si="1"/>
        <v>24101000000</v>
      </c>
      <c r="M439" s="75">
        <f t="shared" si="2"/>
        <v>13224000000</v>
      </c>
      <c r="N439" s="9">
        <f t="shared" si="3"/>
        <v>0.4593729153</v>
      </c>
      <c r="O439" s="9">
        <f t="shared" si="4"/>
        <v>0.2520537501</v>
      </c>
    </row>
    <row r="440" hidden="1">
      <c r="A440" s="68">
        <v>465.0</v>
      </c>
      <c r="B440" s="11" t="s">
        <v>301</v>
      </c>
      <c r="C440" s="11" t="s">
        <v>9</v>
      </c>
      <c r="D440" s="73">
        <v>41909.0</v>
      </c>
      <c r="E440" s="74">
        <v>4.8813E10</v>
      </c>
      <c r="F440" s="74">
        <v>2.642E10</v>
      </c>
      <c r="G440" s="74">
        <v>8.565E9</v>
      </c>
      <c r="H440" s="70">
        <v>0.0</v>
      </c>
      <c r="I440" s="74">
        <v>2.288E9</v>
      </c>
      <c r="J440" s="11" t="s">
        <v>73</v>
      </c>
      <c r="K440" s="71" t="s">
        <v>254</v>
      </c>
      <c r="L440" s="51">
        <f t="shared" si="1"/>
        <v>22393000000</v>
      </c>
      <c r="M440" s="75">
        <f t="shared" si="2"/>
        <v>11540000000</v>
      </c>
      <c r="N440" s="9">
        <f t="shared" si="3"/>
        <v>0.4587507426</v>
      </c>
      <c r="O440" s="9">
        <f t="shared" si="4"/>
        <v>0.2364124311</v>
      </c>
    </row>
    <row r="441" hidden="1">
      <c r="A441" s="68">
        <v>464.0</v>
      </c>
      <c r="B441" s="11" t="s">
        <v>301</v>
      </c>
      <c r="C441" s="11" t="s">
        <v>7</v>
      </c>
      <c r="D441" s="73">
        <v>41545.0</v>
      </c>
      <c r="E441" s="74">
        <v>4.5041E10</v>
      </c>
      <c r="F441" s="74">
        <v>2.5034E10</v>
      </c>
      <c r="G441" s="74">
        <v>8.365E9</v>
      </c>
      <c r="H441" s="70">
        <v>0.0</v>
      </c>
      <c r="I441" s="74">
        <v>2.192E9</v>
      </c>
      <c r="J441" s="11" t="s">
        <v>73</v>
      </c>
      <c r="K441" s="71" t="s">
        <v>254</v>
      </c>
      <c r="L441" s="51">
        <f t="shared" si="1"/>
        <v>20007000000</v>
      </c>
      <c r="M441" s="75">
        <f t="shared" si="2"/>
        <v>9450000000</v>
      </c>
      <c r="N441" s="9">
        <f t="shared" si="3"/>
        <v>0.4441952887</v>
      </c>
      <c r="O441" s="9">
        <f t="shared" si="4"/>
        <v>0.2098088408</v>
      </c>
    </row>
    <row r="442" hidden="1">
      <c r="A442" s="68">
        <v>471.0</v>
      </c>
      <c r="B442" s="11" t="s">
        <v>320</v>
      </c>
      <c r="C442" s="11" t="s">
        <v>11</v>
      </c>
      <c r="D442" s="73">
        <v>42735.0</v>
      </c>
      <c r="E442" s="74">
        <v>6.497E9</v>
      </c>
      <c r="F442" s="74">
        <v>2.432E9</v>
      </c>
      <c r="G442" s="74">
        <v>1.69E9</v>
      </c>
      <c r="H442" s="70">
        <v>0.0</v>
      </c>
      <c r="I442" s="74">
        <v>3.22E8</v>
      </c>
      <c r="J442" s="11" t="s">
        <v>73</v>
      </c>
      <c r="K442" s="66" t="s">
        <v>316</v>
      </c>
      <c r="L442" s="51">
        <f t="shared" si="1"/>
        <v>4065000000</v>
      </c>
      <c r="M442" s="75">
        <f t="shared" si="2"/>
        <v>2053000000</v>
      </c>
      <c r="N442" s="9">
        <f t="shared" si="3"/>
        <v>0.6256733877</v>
      </c>
      <c r="O442" s="9">
        <f t="shared" si="4"/>
        <v>0.3159919963</v>
      </c>
    </row>
    <row r="443" hidden="1">
      <c r="A443" s="68">
        <v>470.0</v>
      </c>
      <c r="B443" s="11" t="s">
        <v>320</v>
      </c>
      <c r="C443" s="11" t="s">
        <v>10</v>
      </c>
      <c r="D443" s="73">
        <v>42369.0</v>
      </c>
      <c r="E443" s="74">
        <v>6.394E9</v>
      </c>
      <c r="F443" s="74">
        <v>2.343E9</v>
      </c>
      <c r="G443" s="74">
        <v>1.669E9</v>
      </c>
      <c r="H443" s="70">
        <v>0.0</v>
      </c>
      <c r="I443" s="74">
        <v>3.3E8</v>
      </c>
      <c r="J443" s="11" t="s">
        <v>73</v>
      </c>
      <c r="K443" s="11" t="s">
        <v>316</v>
      </c>
      <c r="L443" s="51">
        <f t="shared" si="1"/>
        <v>4051000000</v>
      </c>
      <c r="M443" s="75">
        <f t="shared" si="2"/>
        <v>2052000000</v>
      </c>
      <c r="N443" s="9">
        <f t="shared" si="3"/>
        <v>0.633562715</v>
      </c>
      <c r="O443" s="9">
        <f t="shared" si="4"/>
        <v>0.320925868</v>
      </c>
    </row>
    <row r="444" hidden="1">
      <c r="A444" s="68">
        <v>469.0</v>
      </c>
      <c r="B444" s="11" t="s">
        <v>320</v>
      </c>
      <c r="C444" s="11" t="s">
        <v>9</v>
      </c>
      <c r="D444" s="73">
        <v>42004.0</v>
      </c>
      <c r="E444" s="74">
        <v>6.265E9</v>
      </c>
      <c r="F444" s="74">
        <v>2.124E9</v>
      </c>
      <c r="G444" s="74">
        <v>1.692E9</v>
      </c>
      <c r="H444" s="70">
        <v>0.0</v>
      </c>
      <c r="I444" s="74">
        <v>3.29E8</v>
      </c>
      <c r="J444" s="11" t="s">
        <v>73</v>
      </c>
      <c r="K444" s="11" t="s">
        <v>316</v>
      </c>
      <c r="L444" s="51">
        <f t="shared" si="1"/>
        <v>4141000000</v>
      </c>
      <c r="M444" s="75">
        <f t="shared" si="2"/>
        <v>2120000000</v>
      </c>
      <c r="N444" s="9">
        <f t="shared" si="3"/>
        <v>0.6609736632</v>
      </c>
      <c r="O444" s="9">
        <f t="shared" si="4"/>
        <v>0.3383878691</v>
      </c>
    </row>
    <row r="445" hidden="1">
      <c r="A445" s="68">
        <v>468.0</v>
      </c>
      <c r="B445" s="11" t="s">
        <v>320</v>
      </c>
      <c r="C445" s="11" t="s">
        <v>7</v>
      </c>
      <c r="D445" s="73">
        <v>41639.0</v>
      </c>
      <c r="E445" s="74">
        <v>5.535E9</v>
      </c>
      <c r="F445" s="74">
        <v>1.689E9</v>
      </c>
      <c r="G445" s="74">
        <v>1.598E9</v>
      </c>
      <c r="H445" s="70">
        <v>0.0</v>
      </c>
      <c r="I445" s="74">
        <v>2.76E8</v>
      </c>
      <c r="J445" s="11" t="s">
        <v>73</v>
      </c>
      <c r="K445" s="11" t="s">
        <v>316</v>
      </c>
      <c r="L445" s="51">
        <f t="shared" si="1"/>
        <v>3846000000</v>
      </c>
      <c r="M445" s="75">
        <f t="shared" si="2"/>
        <v>1972000000</v>
      </c>
      <c r="N445" s="9">
        <f t="shared" si="3"/>
        <v>0.6948509485</v>
      </c>
      <c r="O445" s="9">
        <f t="shared" si="4"/>
        <v>0.3562782294</v>
      </c>
    </row>
    <row r="446" hidden="1">
      <c r="A446" s="68">
        <v>475.0</v>
      </c>
      <c r="B446" s="11" t="s">
        <v>321</v>
      </c>
      <c r="C446" s="11" t="s">
        <v>11</v>
      </c>
      <c r="D446" s="73">
        <v>42735.0</v>
      </c>
      <c r="E446" s="74">
        <v>6.497E9</v>
      </c>
      <c r="F446" s="74">
        <v>2.432E9</v>
      </c>
      <c r="G446" s="74">
        <v>1.69E9</v>
      </c>
      <c r="H446" s="70">
        <v>0.0</v>
      </c>
      <c r="I446" s="74">
        <v>3.22E8</v>
      </c>
      <c r="J446" s="11" t="s">
        <v>73</v>
      </c>
      <c r="K446" s="11" t="s">
        <v>316</v>
      </c>
      <c r="L446" s="51">
        <f t="shared" si="1"/>
        <v>4065000000</v>
      </c>
      <c r="M446" s="75">
        <f t="shared" si="2"/>
        <v>2053000000</v>
      </c>
      <c r="N446" s="9">
        <f t="shared" si="3"/>
        <v>0.6256733877</v>
      </c>
      <c r="O446" s="9">
        <f t="shared" si="4"/>
        <v>0.3159919963</v>
      </c>
    </row>
    <row r="447" hidden="1">
      <c r="A447" s="68">
        <v>474.0</v>
      </c>
      <c r="B447" s="11" t="s">
        <v>321</v>
      </c>
      <c r="C447" s="11" t="s">
        <v>10</v>
      </c>
      <c r="D447" s="73">
        <v>42369.0</v>
      </c>
      <c r="E447" s="74">
        <v>6.394E9</v>
      </c>
      <c r="F447" s="74">
        <v>2.343E9</v>
      </c>
      <c r="G447" s="74">
        <v>1.669E9</v>
      </c>
      <c r="H447" s="70">
        <v>0.0</v>
      </c>
      <c r="I447" s="74">
        <v>3.3E8</v>
      </c>
      <c r="J447" s="11" t="s">
        <v>73</v>
      </c>
      <c r="K447" s="11" t="s">
        <v>316</v>
      </c>
      <c r="L447" s="51">
        <f t="shared" si="1"/>
        <v>4051000000</v>
      </c>
      <c r="M447" s="75">
        <f t="shared" si="2"/>
        <v>2052000000</v>
      </c>
      <c r="N447" s="9">
        <f t="shared" si="3"/>
        <v>0.633562715</v>
      </c>
      <c r="O447" s="9">
        <f t="shared" si="4"/>
        <v>0.320925868</v>
      </c>
    </row>
    <row r="448" hidden="1">
      <c r="A448" s="68">
        <v>473.0</v>
      </c>
      <c r="B448" s="11" t="s">
        <v>321</v>
      </c>
      <c r="C448" s="11" t="s">
        <v>9</v>
      </c>
      <c r="D448" s="73">
        <v>42004.0</v>
      </c>
      <c r="E448" s="74">
        <v>6.265E9</v>
      </c>
      <c r="F448" s="74">
        <v>2.124E9</v>
      </c>
      <c r="G448" s="74">
        <v>1.692E9</v>
      </c>
      <c r="H448" s="70">
        <v>0.0</v>
      </c>
      <c r="I448" s="74">
        <v>3.29E8</v>
      </c>
      <c r="J448" s="11" t="s">
        <v>73</v>
      </c>
      <c r="K448" s="11" t="s">
        <v>316</v>
      </c>
      <c r="L448" s="51">
        <f t="shared" si="1"/>
        <v>4141000000</v>
      </c>
      <c r="M448" s="75">
        <f t="shared" si="2"/>
        <v>2120000000</v>
      </c>
      <c r="N448" s="9">
        <f t="shared" si="3"/>
        <v>0.6609736632</v>
      </c>
      <c r="O448" s="9">
        <f t="shared" si="4"/>
        <v>0.3383878691</v>
      </c>
    </row>
    <row r="449" hidden="1">
      <c r="A449" s="68">
        <v>472.0</v>
      </c>
      <c r="B449" s="11" t="s">
        <v>321</v>
      </c>
      <c r="C449" s="11" t="s">
        <v>7</v>
      </c>
      <c r="D449" s="73">
        <v>41639.0</v>
      </c>
      <c r="E449" s="74">
        <v>5.535E9</v>
      </c>
      <c r="F449" s="74">
        <v>1.689E9</v>
      </c>
      <c r="G449" s="74">
        <v>1.598E9</v>
      </c>
      <c r="H449" s="70">
        <v>0.0</v>
      </c>
      <c r="I449" s="74">
        <v>2.76E8</v>
      </c>
      <c r="J449" s="11" t="s">
        <v>73</v>
      </c>
      <c r="K449" s="11" t="s">
        <v>316</v>
      </c>
      <c r="L449" s="51">
        <f t="shared" si="1"/>
        <v>3846000000</v>
      </c>
      <c r="M449" s="75">
        <f t="shared" si="2"/>
        <v>1972000000</v>
      </c>
      <c r="N449" s="9">
        <f t="shared" si="3"/>
        <v>0.6948509485</v>
      </c>
      <c r="O449" s="9">
        <f t="shared" si="4"/>
        <v>0.3562782294</v>
      </c>
    </row>
    <row r="450" hidden="1">
      <c r="A450" s="68">
        <v>479.0</v>
      </c>
      <c r="B450" s="11" t="s">
        <v>322</v>
      </c>
      <c r="C450" s="11" t="s">
        <v>11</v>
      </c>
      <c r="D450" s="73">
        <v>42735.0</v>
      </c>
      <c r="E450" s="74">
        <v>1.6661E10</v>
      </c>
      <c r="F450" s="74">
        <v>1.3107E10</v>
      </c>
      <c r="G450" s="74">
        <v>1.145E9</v>
      </c>
      <c r="H450" s="70">
        <v>0.0</v>
      </c>
      <c r="I450" s="74">
        <v>1.34E8</v>
      </c>
      <c r="J450" s="11" t="s">
        <v>73</v>
      </c>
      <c r="K450" s="76" t="s">
        <v>251</v>
      </c>
      <c r="L450" s="51">
        <f t="shared" si="1"/>
        <v>3554000000</v>
      </c>
      <c r="M450" s="75">
        <f t="shared" si="2"/>
        <v>2275000000</v>
      </c>
      <c r="N450" s="9">
        <f t="shared" si="3"/>
        <v>0.2133125263</v>
      </c>
      <c r="O450" s="9">
        <f t="shared" si="4"/>
        <v>0.1365464258</v>
      </c>
    </row>
    <row r="451" hidden="1">
      <c r="A451" s="68">
        <v>477.0</v>
      </c>
      <c r="B451" s="11" t="s">
        <v>322</v>
      </c>
      <c r="C451" s="11" t="s">
        <v>9</v>
      </c>
      <c r="D451" s="73">
        <v>42004.0</v>
      </c>
      <c r="E451" s="74">
        <v>1.5499E10</v>
      </c>
      <c r="F451" s="74">
        <v>1.2471E10</v>
      </c>
      <c r="G451" s="74">
        <v>1.036E9</v>
      </c>
      <c r="H451" s="70">
        <v>0.0</v>
      </c>
      <c r="I451" s="74">
        <v>9.4E7</v>
      </c>
      <c r="J451" s="11" t="s">
        <v>73</v>
      </c>
      <c r="K451" s="71" t="s">
        <v>251</v>
      </c>
      <c r="L451" s="51">
        <f t="shared" si="1"/>
        <v>3028000000</v>
      </c>
      <c r="M451" s="75">
        <f t="shared" si="2"/>
        <v>1898000000</v>
      </c>
      <c r="N451" s="9">
        <f t="shared" si="3"/>
        <v>0.1953674431</v>
      </c>
      <c r="O451" s="9">
        <f t="shared" si="4"/>
        <v>0.1224595135</v>
      </c>
    </row>
    <row r="452" hidden="1">
      <c r="A452" s="68">
        <v>478.0</v>
      </c>
      <c r="B452" s="11" t="s">
        <v>322</v>
      </c>
      <c r="C452" s="11" t="s">
        <v>10</v>
      </c>
      <c r="D452" s="73">
        <v>42369.0</v>
      </c>
      <c r="E452" s="74">
        <v>1.5165E10</v>
      </c>
      <c r="F452" s="74">
        <v>1.2155E10</v>
      </c>
      <c r="G452" s="74">
        <v>1.017E9</v>
      </c>
      <c r="H452" s="70">
        <v>0.0</v>
      </c>
      <c r="I452" s="74">
        <v>9.3E7</v>
      </c>
      <c r="J452" s="11" t="s">
        <v>73</v>
      </c>
      <c r="K452" s="71" t="s">
        <v>251</v>
      </c>
      <c r="L452" s="51">
        <f t="shared" si="1"/>
        <v>3010000000</v>
      </c>
      <c r="M452" s="75">
        <f t="shared" si="2"/>
        <v>1900000000</v>
      </c>
      <c r="N452" s="9">
        <f t="shared" si="3"/>
        <v>0.1984833498</v>
      </c>
      <c r="O452" s="9">
        <f t="shared" si="4"/>
        <v>0.1252884932</v>
      </c>
    </row>
    <row r="453" hidden="1">
      <c r="A453" s="68">
        <v>476.0</v>
      </c>
      <c r="B453" s="11" t="s">
        <v>322</v>
      </c>
      <c r="C453" s="11" t="s">
        <v>7</v>
      </c>
      <c r="D453" s="73">
        <v>41639.0</v>
      </c>
      <c r="E453" s="74">
        <v>1.5051E10</v>
      </c>
      <c r="F453" s="74">
        <v>1.2274E10</v>
      </c>
      <c r="G453" s="74">
        <v>9.16E8</v>
      </c>
      <c r="H453" s="70">
        <v>0.0</v>
      </c>
      <c r="I453" s="74">
        <v>9.7E7</v>
      </c>
      <c r="J453" s="11" t="s">
        <v>73</v>
      </c>
      <c r="K453" s="71" t="s">
        <v>251</v>
      </c>
      <c r="L453" s="51">
        <f t="shared" si="1"/>
        <v>2777000000</v>
      </c>
      <c r="M453" s="75">
        <f t="shared" si="2"/>
        <v>1764000000</v>
      </c>
      <c r="N453" s="9">
        <f t="shared" si="3"/>
        <v>0.1845060129</v>
      </c>
      <c r="O453" s="9">
        <f t="shared" si="4"/>
        <v>0.1172015148</v>
      </c>
    </row>
    <row r="454" hidden="1">
      <c r="A454" s="68">
        <v>483.0</v>
      </c>
      <c r="B454" s="11" t="s">
        <v>376</v>
      </c>
      <c r="C454" s="11" t="s">
        <v>11</v>
      </c>
      <c r="D454" s="73">
        <v>42369.0</v>
      </c>
      <c r="E454" s="74">
        <v>1.763336E9</v>
      </c>
      <c r="F454" s="74">
        <v>6.51282E8</v>
      </c>
      <c r="G454" s="74">
        <v>1.39616E8</v>
      </c>
      <c r="H454" s="70">
        <v>0.0</v>
      </c>
      <c r="I454" s="74">
        <v>5.70527E8</v>
      </c>
      <c r="J454" s="11" t="s">
        <v>111</v>
      </c>
      <c r="K454" s="71" t="s">
        <v>154</v>
      </c>
      <c r="L454" s="51">
        <f t="shared" si="1"/>
        <v>1112054000</v>
      </c>
      <c r="M454" s="75">
        <f t="shared" si="2"/>
        <v>401911000</v>
      </c>
      <c r="N454" s="9">
        <f t="shared" si="3"/>
        <v>0.6306534886</v>
      </c>
      <c r="O454" s="9">
        <f t="shared" si="4"/>
        <v>0.2279264984</v>
      </c>
    </row>
    <row r="455" hidden="1">
      <c r="A455" s="68">
        <v>482.0</v>
      </c>
      <c r="B455" s="11" t="s">
        <v>376</v>
      </c>
      <c r="C455" s="11" t="s">
        <v>10</v>
      </c>
      <c r="D455" s="73">
        <v>42004.0</v>
      </c>
      <c r="E455" s="74">
        <v>1.616438E9</v>
      </c>
      <c r="F455" s="74">
        <v>6.03321E8</v>
      </c>
      <c r="G455" s="74">
        <v>8.9468E7</v>
      </c>
      <c r="H455" s="70">
        <v>0.0</v>
      </c>
      <c r="I455" s="74">
        <v>5.38513E8</v>
      </c>
      <c r="J455" s="11" t="s">
        <v>111</v>
      </c>
      <c r="K455" s="71" t="s">
        <v>154</v>
      </c>
      <c r="L455" s="51">
        <f t="shared" si="1"/>
        <v>1013117000</v>
      </c>
      <c r="M455" s="75">
        <f t="shared" si="2"/>
        <v>385136000</v>
      </c>
      <c r="N455" s="9">
        <f t="shared" si="3"/>
        <v>0.6267589601</v>
      </c>
      <c r="O455" s="9">
        <f t="shared" si="4"/>
        <v>0.2382621542</v>
      </c>
    </row>
    <row r="456" hidden="1">
      <c r="A456" s="68">
        <v>481.0</v>
      </c>
      <c r="B456" s="11" t="s">
        <v>376</v>
      </c>
      <c r="C456" s="11" t="s">
        <v>9</v>
      </c>
      <c r="D456" s="73">
        <v>41639.0</v>
      </c>
      <c r="E456" s="74">
        <v>1.482259E9</v>
      </c>
      <c r="F456" s="74">
        <v>5.5566E8</v>
      </c>
      <c r="G456" s="74">
        <v>6.9323E7</v>
      </c>
      <c r="H456" s="70">
        <v>0.0</v>
      </c>
      <c r="I456" s="74">
        <v>4.75464E8</v>
      </c>
      <c r="J456" s="11" t="s">
        <v>111</v>
      </c>
      <c r="K456" s="71" t="s">
        <v>154</v>
      </c>
      <c r="L456" s="51">
        <f t="shared" si="1"/>
        <v>926599000</v>
      </c>
      <c r="M456" s="75">
        <f t="shared" si="2"/>
        <v>381812000</v>
      </c>
      <c r="N456" s="9">
        <f t="shared" si="3"/>
        <v>0.6251262431</v>
      </c>
      <c r="O456" s="9">
        <f t="shared" si="4"/>
        <v>0.2575879114</v>
      </c>
    </row>
    <row r="457" hidden="1">
      <c r="A457" s="68">
        <v>480.0</v>
      </c>
      <c r="B457" s="11" t="s">
        <v>376</v>
      </c>
      <c r="C457" s="11" t="s">
        <v>7</v>
      </c>
      <c r="D457" s="73">
        <v>41274.0</v>
      </c>
      <c r="E457" s="74">
        <v>1.279067E9</v>
      </c>
      <c r="F457" s="74">
        <v>4.61898E8</v>
      </c>
      <c r="G457" s="74">
        <v>6.8538E7</v>
      </c>
      <c r="H457" s="70">
        <v>0.0</v>
      </c>
      <c r="I457" s="74">
        <v>3.82553E8</v>
      </c>
      <c r="J457" s="11" t="s">
        <v>111</v>
      </c>
      <c r="K457" s="71" t="s">
        <v>154</v>
      </c>
      <c r="L457" s="51">
        <f t="shared" si="1"/>
        <v>817169000</v>
      </c>
      <c r="M457" s="75">
        <f t="shared" si="2"/>
        <v>366078000</v>
      </c>
      <c r="N457" s="9">
        <f t="shared" si="3"/>
        <v>0.6388789641</v>
      </c>
      <c r="O457" s="9">
        <f t="shared" si="4"/>
        <v>0.2862070556</v>
      </c>
    </row>
    <row r="458" hidden="1">
      <c r="A458" s="68">
        <v>487.0</v>
      </c>
      <c r="B458" s="11" t="s">
        <v>272</v>
      </c>
      <c r="C458" s="11" t="s">
        <v>11</v>
      </c>
      <c r="D458" s="73">
        <v>42399.0</v>
      </c>
      <c r="E458" s="74">
        <v>1.54984E10</v>
      </c>
      <c r="F458" s="74">
        <v>1.08417E10</v>
      </c>
      <c r="G458" s="74">
        <v>3.607E9</v>
      </c>
      <c r="H458" s="70">
        <v>0.0</v>
      </c>
      <c r="I458" s="70">
        <v>0.0</v>
      </c>
      <c r="J458" s="11" t="s">
        <v>73</v>
      </c>
      <c r="K458" s="71" t="s">
        <v>268</v>
      </c>
      <c r="L458" s="51">
        <f t="shared" si="1"/>
        <v>4656700000</v>
      </c>
      <c r="M458" s="75">
        <f t="shared" si="2"/>
        <v>1049700000</v>
      </c>
      <c r="N458" s="9">
        <f t="shared" si="3"/>
        <v>0.3004632736</v>
      </c>
      <c r="O458" s="9">
        <f t="shared" si="4"/>
        <v>0.06772957208</v>
      </c>
    </row>
    <row r="459" hidden="1">
      <c r="A459" s="68">
        <v>486.0</v>
      </c>
      <c r="B459" s="11" t="s">
        <v>272</v>
      </c>
      <c r="C459" s="11" t="s">
        <v>10</v>
      </c>
      <c r="D459" s="73">
        <v>42035.0</v>
      </c>
      <c r="E459" s="74">
        <v>8.6022E9</v>
      </c>
      <c r="F459" s="74">
        <v>5.5682E9</v>
      </c>
      <c r="G459" s="74">
        <v>1.9938E9</v>
      </c>
      <c r="H459" s="70">
        <v>0.0</v>
      </c>
      <c r="I459" s="70">
        <v>0.0</v>
      </c>
      <c r="J459" s="11" t="s">
        <v>73</v>
      </c>
      <c r="K459" s="71" t="s">
        <v>268</v>
      </c>
      <c r="L459" s="51">
        <f t="shared" si="1"/>
        <v>3034000000</v>
      </c>
      <c r="M459" s="75">
        <f t="shared" si="2"/>
        <v>1040200000</v>
      </c>
      <c r="N459" s="9">
        <f t="shared" si="3"/>
        <v>0.352700472</v>
      </c>
      <c r="O459" s="9">
        <f t="shared" si="4"/>
        <v>0.1209225547</v>
      </c>
    </row>
    <row r="460" hidden="1">
      <c r="A460" s="68">
        <v>485.0</v>
      </c>
      <c r="B460" s="11" t="s">
        <v>272</v>
      </c>
      <c r="C460" s="11" t="s">
        <v>9</v>
      </c>
      <c r="D460" s="73">
        <v>41671.0</v>
      </c>
      <c r="E460" s="74">
        <v>7.8403E9</v>
      </c>
      <c r="F460" s="74">
        <v>5.0505E9</v>
      </c>
      <c r="G460" s="74">
        <v>1.8195E9</v>
      </c>
      <c r="H460" s="70">
        <v>0.0</v>
      </c>
      <c r="I460" s="70">
        <v>0.0</v>
      </c>
      <c r="J460" s="11" t="s">
        <v>73</v>
      </c>
      <c r="K460" s="71" t="s">
        <v>268</v>
      </c>
      <c r="L460" s="51">
        <f t="shared" si="1"/>
        <v>2789800000</v>
      </c>
      <c r="M460" s="75">
        <f t="shared" si="2"/>
        <v>970300000</v>
      </c>
      <c r="N460" s="9">
        <f t="shared" si="3"/>
        <v>0.3558282209</v>
      </c>
      <c r="O460" s="9">
        <f t="shared" si="4"/>
        <v>0.1237580195</v>
      </c>
    </row>
    <row r="461" hidden="1">
      <c r="A461" s="68">
        <v>484.0</v>
      </c>
      <c r="B461" s="11" t="s">
        <v>272</v>
      </c>
      <c r="C461" s="11" t="s">
        <v>7</v>
      </c>
      <c r="D461" s="73">
        <v>41307.0</v>
      </c>
      <c r="E461" s="74">
        <v>7.3945E9</v>
      </c>
      <c r="F461" s="74">
        <v>4.7418E9</v>
      </c>
      <c r="G461" s="74">
        <v>1.7326E9</v>
      </c>
      <c r="H461" s="70">
        <v>0.0</v>
      </c>
      <c r="I461" s="70">
        <v>0.0</v>
      </c>
      <c r="J461" s="11" t="s">
        <v>73</v>
      </c>
      <c r="K461" s="71" t="s">
        <v>268</v>
      </c>
      <c r="L461" s="51">
        <f t="shared" si="1"/>
        <v>2652700000</v>
      </c>
      <c r="M461" s="75">
        <f t="shared" si="2"/>
        <v>920100000</v>
      </c>
      <c r="N461" s="9">
        <f t="shared" si="3"/>
        <v>0.3587396038</v>
      </c>
      <c r="O461" s="9">
        <f t="shared" si="4"/>
        <v>0.1244303198</v>
      </c>
    </row>
    <row r="462" hidden="1">
      <c r="A462" s="68">
        <v>488.0</v>
      </c>
      <c r="B462" s="11" t="s">
        <v>377</v>
      </c>
      <c r="C462" s="11" t="s">
        <v>7</v>
      </c>
      <c r="D462" s="73">
        <v>41274.0</v>
      </c>
      <c r="E462" s="74">
        <v>1.663E9</v>
      </c>
      <c r="F462" s="70">
        <v>0.0</v>
      </c>
      <c r="G462" s="74">
        <v>1.1232E9</v>
      </c>
      <c r="H462" s="70">
        <v>0.0</v>
      </c>
      <c r="I462" s="74">
        <v>7.83E7</v>
      </c>
      <c r="J462" s="11" t="s">
        <v>69</v>
      </c>
      <c r="K462" s="71" t="s">
        <v>598</v>
      </c>
      <c r="L462" s="51">
        <f t="shared" si="1"/>
        <v>1663000000</v>
      </c>
      <c r="M462" s="75">
        <f t="shared" si="2"/>
        <v>461500000</v>
      </c>
      <c r="N462" s="9">
        <f t="shared" si="3"/>
        <v>1</v>
      </c>
      <c r="O462" s="9">
        <f t="shared" si="4"/>
        <v>0.2775105232</v>
      </c>
    </row>
    <row r="463" hidden="1">
      <c r="A463" s="68">
        <v>491.0</v>
      </c>
      <c r="B463" s="11" t="s">
        <v>377</v>
      </c>
      <c r="C463" s="11" t="s">
        <v>11</v>
      </c>
      <c r="D463" s="73">
        <v>42369.0</v>
      </c>
      <c r="E463" s="74">
        <v>1.6371E9</v>
      </c>
      <c r="F463" s="70">
        <v>0.0</v>
      </c>
      <c r="G463" s="74">
        <v>1.2091E9</v>
      </c>
      <c r="H463" s="70">
        <v>0.0</v>
      </c>
      <c r="I463" s="74">
        <v>5.87E7</v>
      </c>
      <c r="J463" s="11" t="s">
        <v>69</v>
      </c>
      <c r="K463" s="71" t="s">
        <v>598</v>
      </c>
      <c r="L463" s="51">
        <f t="shared" si="1"/>
        <v>1637100000</v>
      </c>
      <c r="M463" s="75">
        <f t="shared" si="2"/>
        <v>369300000</v>
      </c>
      <c r="N463" s="9">
        <f t="shared" si="3"/>
        <v>1</v>
      </c>
      <c r="O463" s="9">
        <f t="shared" si="4"/>
        <v>0.2255818215</v>
      </c>
    </row>
    <row r="464" hidden="1">
      <c r="A464" s="68">
        <v>490.0</v>
      </c>
      <c r="B464" s="11" t="s">
        <v>377</v>
      </c>
      <c r="C464" s="11" t="s">
        <v>10</v>
      </c>
      <c r="D464" s="73">
        <v>42004.0</v>
      </c>
      <c r="E464" s="74">
        <v>1.5845E9</v>
      </c>
      <c r="F464" s="70">
        <v>0.0</v>
      </c>
      <c r="G464" s="74">
        <v>1.1057E9</v>
      </c>
      <c r="H464" s="70">
        <v>0.0</v>
      </c>
      <c r="I464" s="74">
        <v>5.25E7</v>
      </c>
      <c r="J464" s="11" t="s">
        <v>69</v>
      </c>
      <c r="K464" s="71" t="s">
        <v>598</v>
      </c>
      <c r="L464" s="51">
        <f t="shared" si="1"/>
        <v>1584500000</v>
      </c>
      <c r="M464" s="75">
        <f t="shared" si="2"/>
        <v>426300000</v>
      </c>
      <c r="N464" s="9">
        <f t="shared" si="3"/>
        <v>1</v>
      </c>
      <c r="O464" s="9">
        <f t="shared" si="4"/>
        <v>0.2690438624</v>
      </c>
    </row>
    <row r="465" hidden="1">
      <c r="A465" s="68">
        <v>489.0</v>
      </c>
      <c r="B465" s="11" t="s">
        <v>377</v>
      </c>
      <c r="C465" s="11" t="s">
        <v>9</v>
      </c>
      <c r="D465" s="73">
        <v>41639.0</v>
      </c>
      <c r="E465" s="74">
        <v>1.5584E9</v>
      </c>
      <c r="F465" s="70">
        <v>0.0</v>
      </c>
      <c r="G465" s="74">
        <v>1.058E9</v>
      </c>
      <c r="H465" s="70">
        <v>0.0</v>
      </c>
      <c r="I465" s="74">
        <v>6.04E7</v>
      </c>
      <c r="J465" s="11" t="s">
        <v>69</v>
      </c>
      <c r="K465" s="71" t="s">
        <v>598</v>
      </c>
      <c r="L465" s="51">
        <f t="shared" si="1"/>
        <v>1558400000</v>
      </c>
      <c r="M465" s="75">
        <f t="shared" si="2"/>
        <v>440000000</v>
      </c>
      <c r="N465" s="9">
        <f t="shared" si="3"/>
        <v>1</v>
      </c>
      <c r="O465" s="9">
        <f t="shared" si="4"/>
        <v>0.2823408624</v>
      </c>
    </row>
    <row r="466" hidden="1">
      <c r="A466" s="68">
        <v>493.0</v>
      </c>
      <c r="B466" s="11" t="s">
        <v>378</v>
      </c>
      <c r="C466" s="11" t="s">
        <v>9</v>
      </c>
      <c r="D466" s="73">
        <v>42004.0</v>
      </c>
      <c r="E466" s="74">
        <v>7.752728E9</v>
      </c>
      <c r="F466" s="74">
        <v>4.778479E9</v>
      </c>
      <c r="G466" s="74">
        <v>1.758765E9</v>
      </c>
      <c r="H466" s="70">
        <v>0.0</v>
      </c>
      <c r="I466" s="70">
        <v>0.0</v>
      </c>
      <c r="J466" s="11" t="s">
        <v>69</v>
      </c>
      <c r="K466" s="71" t="s">
        <v>340</v>
      </c>
      <c r="L466" s="51">
        <f t="shared" si="1"/>
        <v>2974249000</v>
      </c>
      <c r="M466" s="75">
        <f t="shared" si="2"/>
        <v>1215484000</v>
      </c>
      <c r="N466" s="9">
        <f t="shared" si="3"/>
        <v>0.3836390236</v>
      </c>
      <c r="O466" s="9">
        <f t="shared" si="4"/>
        <v>0.1567814581</v>
      </c>
    </row>
    <row r="467" hidden="1">
      <c r="A467" s="68">
        <v>492.0</v>
      </c>
      <c r="B467" s="11" t="s">
        <v>378</v>
      </c>
      <c r="C467" s="11" t="s">
        <v>7</v>
      </c>
      <c r="D467" s="73">
        <v>41639.0</v>
      </c>
      <c r="E467" s="74">
        <v>7.155096E9</v>
      </c>
      <c r="F467" s="74">
        <v>4.376505E9</v>
      </c>
      <c r="G467" s="74">
        <v>1.616921E9</v>
      </c>
      <c r="H467" s="70">
        <v>0.0</v>
      </c>
      <c r="I467" s="70">
        <v>0.0</v>
      </c>
      <c r="J467" s="11" t="s">
        <v>69</v>
      </c>
      <c r="K467" s="71" t="s">
        <v>340</v>
      </c>
      <c r="L467" s="51">
        <f t="shared" si="1"/>
        <v>2778591000</v>
      </c>
      <c r="M467" s="75">
        <f t="shared" si="2"/>
        <v>1161670000</v>
      </c>
      <c r="N467" s="9">
        <f t="shared" si="3"/>
        <v>0.3883373473</v>
      </c>
      <c r="O467" s="9">
        <f t="shared" si="4"/>
        <v>0.1623556134</v>
      </c>
    </row>
    <row r="468" hidden="1">
      <c r="A468" s="68">
        <v>494.0</v>
      </c>
      <c r="B468" s="11" t="s">
        <v>378</v>
      </c>
      <c r="C468" s="11" t="s">
        <v>10</v>
      </c>
      <c r="D468" s="73">
        <v>42369.0</v>
      </c>
      <c r="E468" s="74">
        <v>6.956311E9</v>
      </c>
      <c r="F468" s="74">
        <v>4.388167E9</v>
      </c>
      <c r="G468" s="74">
        <v>1.647382E9</v>
      </c>
      <c r="H468" s="70">
        <v>0.0</v>
      </c>
      <c r="I468" s="70">
        <v>0.0</v>
      </c>
      <c r="J468" s="11" t="s">
        <v>69</v>
      </c>
      <c r="K468" s="71" t="s">
        <v>340</v>
      </c>
      <c r="L468" s="51">
        <f t="shared" si="1"/>
        <v>2568144000</v>
      </c>
      <c r="M468" s="75">
        <f t="shared" si="2"/>
        <v>920762000</v>
      </c>
      <c r="N468" s="9">
        <f t="shared" si="3"/>
        <v>0.3691818839</v>
      </c>
      <c r="O468" s="9">
        <f t="shared" si="4"/>
        <v>0.1323635473</v>
      </c>
    </row>
    <row r="469" hidden="1">
      <c r="A469" s="68">
        <v>495.0</v>
      </c>
      <c r="B469" s="11" t="s">
        <v>378</v>
      </c>
      <c r="C469" s="11" t="s">
        <v>11</v>
      </c>
      <c r="D469" s="73">
        <v>42735.0</v>
      </c>
      <c r="E469" s="74">
        <v>6.794342E9</v>
      </c>
      <c r="F469" s="74">
        <v>4.322373E9</v>
      </c>
      <c r="G469" s="74">
        <v>1.757523E9</v>
      </c>
      <c r="H469" s="70">
        <v>0.0</v>
      </c>
      <c r="I469" s="70">
        <v>0.0</v>
      </c>
      <c r="J469" s="11" t="s">
        <v>69</v>
      </c>
      <c r="K469" s="71" t="s">
        <v>340</v>
      </c>
      <c r="L469" s="51">
        <f t="shared" si="1"/>
        <v>2471969000</v>
      </c>
      <c r="M469" s="75">
        <f t="shared" si="2"/>
        <v>714446000</v>
      </c>
      <c r="N469" s="9">
        <f t="shared" si="3"/>
        <v>0.3638275789</v>
      </c>
      <c r="O469" s="9">
        <f t="shared" si="4"/>
        <v>0.1051530818</v>
      </c>
    </row>
    <row r="470">
      <c r="A470" s="68">
        <v>499.0</v>
      </c>
      <c r="B470" s="11" t="s">
        <v>157</v>
      </c>
      <c r="C470" s="11" t="s">
        <v>11</v>
      </c>
      <c r="D470" s="73">
        <v>42735.0</v>
      </c>
      <c r="E470" s="74">
        <v>6.44E9</v>
      </c>
      <c r="F470" s="74">
        <v>2.582E9</v>
      </c>
      <c r="G470" s="74">
        <v>2.326E9</v>
      </c>
      <c r="H470" s="70">
        <v>0.0</v>
      </c>
      <c r="I470" s="74">
        <v>9.9E7</v>
      </c>
      <c r="J470" s="11" t="s">
        <v>92</v>
      </c>
      <c r="K470" s="66" t="s">
        <v>136</v>
      </c>
      <c r="L470" s="51">
        <f t="shared" si="1"/>
        <v>3858000000</v>
      </c>
      <c r="M470" s="75">
        <f t="shared" si="2"/>
        <v>1433000000</v>
      </c>
      <c r="N470" s="9">
        <f t="shared" si="3"/>
        <v>0.599068323</v>
      </c>
      <c r="O470" s="9">
        <f t="shared" si="4"/>
        <v>0.222515528</v>
      </c>
    </row>
    <row r="471">
      <c r="A471" s="68">
        <v>498.0</v>
      </c>
      <c r="B471" s="11" t="s">
        <v>157</v>
      </c>
      <c r="C471" s="11" t="s">
        <v>10</v>
      </c>
      <c r="D471" s="73">
        <v>42369.0</v>
      </c>
      <c r="E471" s="74">
        <v>6.282E9</v>
      </c>
      <c r="F471" s="74">
        <v>2.559E9</v>
      </c>
      <c r="G471" s="74">
        <v>2.32E9</v>
      </c>
      <c r="H471" s="70">
        <v>0.0</v>
      </c>
      <c r="I471" s="74">
        <v>1.05E8</v>
      </c>
      <c r="J471" s="11" t="s">
        <v>92</v>
      </c>
      <c r="K471" s="11" t="s">
        <v>136</v>
      </c>
      <c r="L471" s="51">
        <f t="shared" si="1"/>
        <v>3723000000</v>
      </c>
      <c r="M471" s="75">
        <f t="shared" si="2"/>
        <v>1298000000</v>
      </c>
      <c r="N471" s="9">
        <f t="shared" si="3"/>
        <v>0.5926456543</v>
      </c>
      <c r="O471" s="9">
        <f t="shared" si="4"/>
        <v>0.2066220949</v>
      </c>
    </row>
    <row r="472">
      <c r="A472" s="68">
        <v>497.0</v>
      </c>
      <c r="B472" s="11" t="s">
        <v>157</v>
      </c>
      <c r="C472" s="11" t="s">
        <v>9</v>
      </c>
      <c r="D472" s="73">
        <v>42004.0</v>
      </c>
      <c r="E472" s="74">
        <v>6.121E9</v>
      </c>
      <c r="F472" s="74">
        <v>2.491E9</v>
      </c>
      <c r="G472" s="74">
        <v>2.335E9</v>
      </c>
      <c r="H472" s="70">
        <v>0.0</v>
      </c>
      <c r="I472" s="74">
        <v>1.15E8</v>
      </c>
      <c r="J472" s="11" t="s">
        <v>92</v>
      </c>
      <c r="K472" s="11" t="s">
        <v>136</v>
      </c>
      <c r="L472" s="51">
        <f t="shared" si="1"/>
        <v>3630000000</v>
      </c>
      <c r="M472" s="75">
        <f t="shared" si="2"/>
        <v>1180000000</v>
      </c>
      <c r="N472" s="9">
        <f t="shared" si="3"/>
        <v>0.5930403529</v>
      </c>
      <c r="O472" s="9">
        <f t="shared" si="4"/>
        <v>0.1927789577</v>
      </c>
    </row>
    <row r="473">
      <c r="A473" s="68">
        <v>496.0</v>
      </c>
      <c r="B473" s="11" t="s">
        <v>157</v>
      </c>
      <c r="C473" s="11" t="s">
        <v>7</v>
      </c>
      <c r="D473" s="73">
        <v>41639.0</v>
      </c>
      <c r="E473" s="74">
        <v>5.997E9</v>
      </c>
      <c r="F473" s="74">
        <v>2.499E9</v>
      </c>
      <c r="G473" s="74">
        <v>2.337E9</v>
      </c>
      <c r="H473" s="70">
        <v>0.0</v>
      </c>
      <c r="I473" s="74">
        <v>1.15E8</v>
      </c>
      <c r="J473" s="11" t="s">
        <v>92</v>
      </c>
      <c r="K473" s="11" t="s">
        <v>136</v>
      </c>
      <c r="L473" s="51">
        <f t="shared" si="1"/>
        <v>3498000000</v>
      </c>
      <c r="M473" s="75">
        <f t="shared" si="2"/>
        <v>1046000000</v>
      </c>
      <c r="N473" s="9">
        <f t="shared" si="3"/>
        <v>0.5832916458</v>
      </c>
      <c r="O473" s="9">
        <f t="shared" si="4"/>
        <v>0.1744205436</v>
      </c>
    </row>
    <row r="474" hidden="1">
      <c r="A474" s="68">
        <v>503.0</v>
      </c>
      <c r="B474" s="11" t="s">
        <v>297</v>
      </c>
      <c r="C474" s="11" t="s">
        <v>11</v>
      </c>
      <c r="D474" s="73">
        <v>42519.0</v>
      </c>
      <c r="E474" s="74">
        <v>6.9335E9</v>
      </c>
      <c r="F474" s="74">
        <v>5.3924E9</v>
      </c>
      <c r="G474" s="74">
        <v>6.229E8</v>
      </c>
      <c r="H474" s="70">
        <v>0.0</v>
      </c>
      <c r="I474" s="74">
        <v>2.902E8</v>
      </c>
      <c r="J474" s="11" t="s">
        <v>73</v>
      </c>
      <c r="K474" s="11" t="s">
        <v>226</v>
      </c>
      <c r="L474" s="51">
        <f t="shared" si="1"/>
        <v>1541100000</v>
      </c>
      <c r="M474" s="75">
        <f t="shared" si="2"/>
        <v>628000000</v>
      </c>
      <c r="N474" s="9">
        <f t="shared" si="3"/>
        <v>0.2222686955</v>
      </c>
      <c r="O474" s="9">
        <f t="shared" si="4"/>
        <v>0.0905747458</v>
      </c>
    </row>
    <row r="475" hidden="1">
      <c r="A475" s="68">
        <v>502.0</v>
      </c>
      <c r="B475" s="11" t="s">
        <v>297</v>
      </c>
      <c r="C475" s="11" t="s">
        <v>10</v>
      </c>
      <c r="D475" s="73">
        <v>42155.0</v>
      </c>
      <c r="E475" s="74">
        <v>6.764E9</v>
      </c>
      <c r="F475" s="74">
        <v>5.3415E9</v>
      </c>
      <c r="G475" s="74">
        <v>6.735E8</v>
      </c>
      <c r="H475" s="70">
        <v>0.0</v>
      </c>
      <c r="I475" s="74">
        <v>3.193E8</v>
      </c>
      <c r="J475" s="11" t="s">
        <v>73</v>
      </c>
      <c r="K475" s="11" t="s">
        <v>226</v>
      </c>
      <c r="L475" s="51">
        <f t="shared" si="1"/>
        <v>1422500000</v>
      </c>
      <c r="M475" s="75">
        <f t="shared" si="2"/>
        <v>429700000</v>
      </c>
      <c r="N475" s="9">
        <f t="shared" si="3"/>
        <v>0.2103045535</v>
      </c>
      <c r="O475" s="9">
        <f t="shared" si="4"/>
        <v>0.06352749852</v>
      </c>
    </row>
    <row r="476" hidden="1">
      <c r="A476" s="68">
        <v>501.0</v>
      </c>
      <c r="B476" s="11" t="s">
        <v>297</v>
      </c>
      <c r="C476" s="11" t="s">
        <v>9</v>
      </c>
      <c r="D476" s="73">
        <v>41784.0</v>
      </c>
      <c r="E476" s="74">
        <v>6.2856E9</v>
      </c>
      <c r="F476" s="74">
        <v>4.9905E9</v>
      </c>
      <c r="G476" s="74">
        <v>6.654E8</v>
      </c>
      <c r="H476" s="70">
        <v>0.0</v>
      </c>
      <c r="I476" s="74">
        <v>3.044E8</v>
      </c>
      <c r="J476" s="11" t="s">
        <v>73</v>
      </c>
      <c r="K476" s="11" t="s">
        <v>226</v>
      </c>
      <c r="L476" s="51">
        <f t="shared" si="1"/>
        <v>1295100000</v>
      </c>
      <c r="M476" s="75">
        <f t="shared" si="2"/>
        <v>325300000</v>
      </c>
      <c r="N476" s="9">
        <f t="shared" si="3"/>
        <v>0.2060423826</v>
      </c>
      <c r="O476" s="9">
        <f t="shared" si="4"/>
        <v>0.05175321369</v>
      </c>
    </row>
    <row r="477" hidden="1">
      <c r="A477" s="68">
        <v>500.0</v>
      </c>
      <c r="B477" s="11" t="s">
        <v>297</v>
      </c>
      <c r="C477" s="11" t="s">
        <v>7</v>
      </c>
      <c r="D477" s="73">
        <v>41420.0</v>
      </c>
      <c r="E477" s="74">
        <v>5.921E9</v>
      </c>
      <c r="F477" s="74">
        <v>4.6166E9</v>
      </c>
      <c r="G477" s="74">
        <v>6.252E8</v>
      </c>
      <c r="H477" s="70">
        <v>0.0</v>
      </c>
      <c r="I477" s="74">
        <v>2.783E8</v>
      </c>
      <c r="J477" s="11" t="s">
        <v>73</v>
      </c>
      <c r="K477" s="11" t="s">
        <v>226</v>
      </c>
      <c r="L477" s="51">
        <f t="shared" si="1"/>
        <v>1304400000</v>
      </c>
      <c r="M477" s="75">
        <f t="shared" si="2"/>
        <v>400900000</v>
      </c>
      <c r="N477" s="9">
        <f t="shared" si="3"/>
        <v>0.2203006249</v>
      </c>
      <c r="O477" s="9">
        <f t="shared" si="4"/>
        <v>0.06770815741</v>
      </c>
    </row>
    <row r="478" hidden="1">
      <c r="A478" s="68">
        <v>506.0</v>
      </c>
      <c r="B478" s="11" t="s">
        <v>379</v>
      </c>
      <c r="C478" s="11" t="s">
        <v>10</v>
      </c>
      <c r="D478" s="73">
        <v>42004.0</v>
      </c>
      <c r="E478" s="74">
        <v>2.3925E10</v>
      </c>
      <c r="F478" s="74">
        <v>1.4323E10</v>
      </c>
      <c r="G478" s="74">
        <v>1.213E9</v>
      </c>
      <c r="H478" s="70">
        <v>0.0</v>
      </c>
      <c r="I478" s="74">
        <v>3.066E9</v>
      </c>
      <c r="J478" s="11" t="s">
        <v>101</v>
      </c>
      <c r="K478" s="11" t="s">
        <v>104</v>
      </c>
      <c r="L478" s="51">
        <f t="shared" si="1"/>
        <v>9602000000</v>
      </c>
      <c r="M478" s="75">
        <f t="shared" si="2"/>
        <v>5323000000</v>
      </c>
      <c r="N478" s="9">
        <f t="shared" si="3"/>
        <v>0.4013375131</v>
      </c>
      <c r="O478" s="9">
        <f t="shared" si="4"/>
        <v>0.2224869383</v>
      </c>
    </row>
    <row r="479" hidden="1">
      <c r="A479" s="68">
        <v>507.0</v>
      </c>
      <c r="B479" s="11" t="s">
        <v>379</v>
      </c>
      <c r="C479" s="11" t="s">
        <v>11</v>
      </c>
      <c r="D479" s="73">
        <v>42369.0</v>
      </c>
      <c r="E479" s="74">
        <v>2.3459E10</v>
      </c>
      <c r="F479" s="74">
        <v>1.3728E10</v>
      </c>
      <c r="G479" s="74">
        <v>1.135E9</v>
      </c>
      <c r="H479" s="70">
        <v>0.0</v>
      </c>
      <c r="I479" s="74">
        <v>3.144E9</v>
      </c>
      <c r="J479" s="11" t="s">
        <v>101</v>
      </c>
      <c r="K479" s="11" t="s">
        <v>104</v>
      </c>
      <c r="L479" s="51">
        <f t="shared" si="1"/>
        <v>9731000000</v>
      </c>
      <c r="M479" s="75">
        <f t="shared" si="2"/>
        <v>5452000000</v>
      </c>
      <c r="N479" s="9">
        <f t="shared" si="3"/>
        <v>0.4148088154</v>
      </c>
      <c r="O479" s="9">
        <f t="shared" si="4"/>
        <v>0.2324054734</v>
      </c>
    </row>
    <row r="480" hidden="1">
      <c r="A480" s="68">
        <v>505.0</v>
      </c>
      <c r="B480" s="11" t="s">
        <v>379</v>
      </c>
      <c r="C480" s="11" t="s">
        <v>9</v>
      </c>
      <c r="D480" s="73">
        <v>41639.0</v>
      </c>
      <c r="E480" s="74">
        <v>2.2756E10</v>
      </c>
      <c r="F480" s="74">
        <v>1.3545E10</v>
      </c>
      <c r="G480" s="74">
        <v>1.274E9</v>
      </c>
      <c r="H480" s="70">
        <v>0.0</v>
      </c>
      <c r="I480" s="74">
        <v>2.668E9</v>
      </c>
      <c r="J480" s="11" t="s">
        <v>101</v>
      </c>
      <c r="K480" s="11" t="s">
        <v>104</v>
      </c>
      <c r="L480" s="51">
        <f t="shared" si="1"/>
        <v>9211000000</v>
      </c>
      <c r="M480" s="75">
        <f t="shared" si="2"/>
        <v>5269000000</v>
      </c>
      <c r="N480" s="9">
        <f t="shared" si="3"/>
        <v>0.4047723677</v>
      </c>
      <c r="O480" s="9">
        <f t="shared" si="4"/>
        <v>0.2315433292</v>
      </c>
    </row>
    <row r="481" hidden="1">
      <c r="A481" s="68">
        <v>504.0</v>
      </c>
      <c r="B481" s="11" t="s">
        <v>379</v>
      </c>
      <c r="C481" s="11" t="s">
        <v>7</v>
      </c>
      <c r="D481" s="73">
        <v>41274.0</v>
      </c>
      <c r="E481" s="74">
        <v>1.7912E10</v>
      </c>
      <c r="F481" s="74">
        <v>1.1235E10</v>
      </c>
      <c r="G481" s="74">
        <v>9.65E8</v>
      </c>
      <c r="H481" s="70">
        <v>0.0</v>
      </c>
      <c r="I481" s="74">
        <v>2.145E9</v>
      </c>
      <c r="J481" s="11" t="s">
        <v>101</v>
      </c>
      <c r="K481" s="11" t="s">
        <v>104</v>
      </c>
      <c r="L481" s="51">
        <f t="shared" si="1"/>
        <v>6677000000</v>
      </c>
      <c r="M481" s="75">
        <f t="shared" si="2"/>
        <v>3567000000</v>
      </c>
      <c r="N481" s="9">
        <f t="shared" si="3"/>
        <v>0.3727668602</v>
      </c>
      <c r="O481" s="9">
        <f t="shared" si="4"/>
        <v>0.1991402412</v>
      </c>
    </row>
    <row r="482" hidden="1">
      <c r="A482" s="68">
        <v>511.0</v>
      </c>
      <c r="B482" s="11" t="s">
        <v>380</v>
      </c>
      <c r="C482" s="11" t="s">
        <v>11</v>
      </c>
      <c r="D482" s="73">
        <v>42369.0</v>
      </c>
      <c r="E482" s="74">
        <v>1.3781837E10</v>
      </c>
      <c r="F482" s="74">
        <v>9.824834E9</v>
      </c>
      <c r="G482" s="74">
        <v>1.947135E9</v>
      </c>
      <c r="H482" s="70">
        <v>0.0</v>
      </c>
      <c r="I482" s="74">
        <v>6.38024E8</v>
      </c>
      <c r="J482" s="11" t="s">
        <v>77</v>
      </c>
      <c r="K482" s="76" t="s">
        <v>382</v>
      </c>
      <c r="L482" s="51">
        <f t="shared" si="1"/>
        <v>3957003000</v>
      </c>
      <c r="M482" s="75">
        <f t="shared" si="2"/>
        <v>1371844000</v>
      </c>
      <c r="N482" s="9">
        <f t="shared" si="3"/>
        <v>0.2871172399</v>
      </c>
      <c r="O482" s="9">
        <f t="shared" si="4"/>
        <v>0.09953999601</v>
      </c>
    </row>
    <row r="483" hidden="1">
      <c r="A483" s="68">
        <v>510.0</v>
      </c>
      <c r="B483" s="11" t="s">
        <v>380</v>
      </c>
      <c r="C483" s="11" t="s">
        <v>10</v>
      </c>
      <c r="D483" s="73">
        <v>42004.0</v>
      </c>
      <c r="E483" s="74">
        <v>1.2795106E10</v>
      </c>
      <c r="F483" s="74">
        <v>9.119305E9</v>
      </c>
      <c r="G483" s="74">
        <v>1.278506E9</v>
      </c>
      <c r="H483" s="70">
        <v>0.0</v>
      </c>
      <c r="I483" s="74">
        <v>5.90935E8</v>
      </c>
      <c r="J483" s="11" t="s">
        <v>77</v>
      </c>
      <c r="K483" s="71" t="s">
        <v>382</v>
      </c>
      <c r="L483" s="51">
        <f t="shared" si="1"/>
        <v>3675801000</v>
      </c>
      <c r="M483" s="75">
        <f t="shared" si="2"/>
        <v>1806360000</v>
      </c>
      <c r="N483" s="9">
        <f t="shared" si="3"/>
        <v>0.2872817935</v>
      </c>
      <c r="O483" s="9">
        <f t="shared" si="4"/>
        <v>0.1411758527</v>
      </c>
    </row>
    <row r="484" hidden="1">
      <c r="A484" s="68">
        <v>509.0</v>
      </c>
      <c r="B484" s="11" t="s">
        <v>380</v>
      </c>
      <c r="C484" s="11" t="s">
        <v>9</v>
      </c>
      <c r="D484" s="73">
        <v>41639.0</v>
      </c>
      <c r="E484" s="74">
        <v>1.176405E10</v>
      </c>
      <c r="F484" s="74">
        <v>8.198377E9</v>
      </c>
      <c r="G484" s="74">
        <v>1.516508E9</v>
      </c>
      <c r="H484" s="70">
        <v>0.0</v>
      </c>
      <c r="I484" s="74">
        <v>5.28737E8</v>
      </c>
      <c r="J484" s="11" t="s">
        <v>77</v>
      </c>
      <c r="K484" s="71" t="s">
        <v>382</v>
      </c>
      <c r="L484" s="51">
        <f t="shared" si="1"/>
        <v>3565673000</v>
      </c>
      <c r="M484" s="75">
        <f t="shared" si="2"/>
        <v>1520428000</v>
      </c>
      <c r="N484" s="9">
        <f t="shared" si="3"/>
        <v>0.3030991028</v>
      </c>
      <c r="O484" s="9">
        <f t="shared" si="4"/>
        <v>0.1292435853</v>
      </c>
    </row>
    <row r="485" hidden="1">
      <c r="A485" s="68">
        <v>508.0</v>
      </c>
      <c r="B485" s="11" t="s">
        <v>380</v>
      </c>
      <c r="C485" s="11" t="s">
        <v>7</v>
      </c>
      <c r="D485" s="73">
        <v>41274.0</v>
      </c>
      <c r="E485" s="74">
        <v>8.18628E9</v>
      </c>
      <c r="F485" s="74">
        <v>5.583549E9</v>
      </c>
      <c r="G485" s="74">
        <v>8.89879E8</v>
      </c>
      <c r="H485" s="70">
        <v>0.0</v>
      </c>
      <c r="I485" s="74">
        <v>3.41969E8</v>
      </c>
      <c r="J485" s="11" t="s">
        <v>77</v>
      </c>
      <c r="K485" s="71" t="s">
        <v>382</v>
      </c>
      <c r="L485" s="51">
        <f t="shared" si="1"/>
        <v>2602731000</v>
      </c>
      <c r="M485" s="75">
        <f t="shared" si="2"/>
        <v>1370883000</v>
      </c>
      <c r="N485" s="9">
        <f t="shared" si="3"/>
        <v>0.3179381844</v>
      </c>
      <c r="O485" s="9">
        <f t="shared" si="4"/>
        <v>0.1674610446</v>
      </c>
    </row>
    <row r="486" hidden="1">
      <c r="A486" s="68">
        <v>513.0</v>
      </c>
      <c r="B486" s="11" t="s">
        <v>381</v>
      </c>
      <c r="C486" s="11" t="s">
        <v>9</v>
      </c>
      <c r="D486" s="73">
        <v>42004.0</v>
      </c>
      <c r="E486" s="74">
        <v>2.0638E10</v>
      </c>
      <c r="F486" s="74">
        <v>2.332E9</v>
      </c>
      <c r="G486" s="74">
        <v>8.29E9</v>
      </c>
      <c r="H486" s="70">
        <v>0.0</v>
      </c>
      <c r="I486" s="74">
        <v>3.319E9</v>
      </c>
      <c r="J486" s="11" t="s">
        <v>172</v>
      </c>
      <c r="K486" s="71" t="s">
        <v>173</v>
      </c>
      <c r="L486" s="51">
        <f t="shared" si="1"/>
        <v>18306000000</v>
      </c>
      <c r="M486" s="75">
        <f t="shared" si="2"/>
        <v>6697000000</v>
      </c>
      <c r="N486" s="9">
        <f t="shared" si="3"/>
        <v>0.8870045547</v>
      </c>
      <c r="O486" s="9">
        <f t="shared" si="4"/>
        <v>0.3244984979</v>
      </c>
    </row>
    <row r="487" hidden="1">
      <c r="A487" s="68">
        <v>514.0</v>
      </c>
      <c r="B487" s="11" t="s">
        <v>381</v>
      </c>
      <c r="C487" s="11" t="s">
        <v>10</v>
      </c>
      <c r="D487" s="73">
        <v>42369.0</v>
      </c>
      <c r="E487" s="74">
        <v>1.3145E10</v>
      </c>
      <c r="F487" s="74">
        <v>2.104E9</v>
      </c>
      <c r="G487" s="74">
        <v>7.741E9</v>
      </c>
      <c r="H487" s="70">
        <v>0.0</v>
      </c>
      <c r="I487" s="74">
        <v>3.129E9</v>
      </c>
      <c r="J487" s="11" t="s">
        <v>172</v>
      </c>
      <c r="K487" s="71" t="s">
        <v>173</v>
      </c>
      <c r="L487" s="51">
        <f t="shared" si="1"/>
        <v>11041000000</v>
      </c>
      <c r="M487" s="75">
        <f t="shared" si="2"/>
        <v>171000000</v>
      </c>
      <c r="N487" s="9">
        <f t="shared" si="3"/>
        <v>0.8399391404</v>
      </c>
      <c r="O487" s="9">
        <f t="shared" si="4"/>
        <v>0.01300874857</v>
      </c>
    </row>
    <row r="488" hidden="1">
      <c r="A488" s="68">
        <v>515.0</v>
      </c>
      <c r="B488" s="11" t="s">
        <v>381</v>
      </c>
      <c r="C488" s="11" t="s">
        <v>11</v>
      </c>
      <c r="D488" s="73">
        <v>42735.0</v>
      </c>
      <c r="E488" s="74">
        <v>1.2197E10</v>
      </c>
      <c r="F488" s="74">
        <v>1.582E9</v>
      </c>
      <c r="G488" s="74">
        <v>6.476E9</v>
      </c>
      <c r="H488" s="70">
        <v>0.0</v>
      </c>
      <c r="I488" s="74">
        <v>1.792E9</v>
      </c>
      <c r="J488" s="11" t="s">
        <v>172</v>
      </c>
      <c r="K488" s="71" t="s">
        <v>173</v>
      </c>
      <c r="L488" s="51">
        <f t="shared" si="1"/>
        <v>10615000000</v>
      </c>
      <c r="M488" s="75">
        <f t="shared" si="2"/>
        <v>2347000000</v>
      </c>
      <c r="N488" s="9">
        <f t="shared" si="3"/>
        <v>0.8702959744</v>
      </c>
      <c r="O488" s="9">
        <f t="shared" si="4"/>
        <v>0.1924243666</v>
      </c>
    </row>
    <row r="489" hidden="1">
      <c r="A489" s="68">
        <v>512.0</v>
      </c>
      <c r="B489" s="11" t="s">
        <v>381</v>
      </c>
      <c r="C489" s="11" t="s">
        <v>7</v>
      </c>
      <c r="D489" s="73">
        <v>41639.0</v>
      </c>
      <c r="E489" s="74">
        <v>1.0397E10</v>
      </c>
      <c r="F489" s="74">
        <v>2.268E9</v>
      </c>
      <c r="G489" s="74">
        <v>2.743E9</v>
      </c>
      <c r="H489" s="70">
        <v>0.0</v>
      </c>
      <c r="I489" s="74">
        <v>2.78E9</v>
      </c>
      <c r="J489" s="11" t="s">
        <v>172</v>
      </c>
      <c r="K489" s="71" t="s">
        <v>173</v>
      </c>
      <c r="L489" s="51">
        <f t="shared" si="1"/>
        <v>8129000000</v>
      </c>
      <c r="M489" s="75">
        <f t="shared" si="2"/>
        <v>2606000000</v>
      </c>
      <c r="N489" s="9">
        <f t="shared" si="3"/>
        <v>0.781860152</v>
      </c>
      <c r="O489" s="9">
        <f t="shared" si="4"/>
        <v>0.2506492257</v>
      </c>
    </row>
    <row r="490" hidden="1">
      <c r="A490" s="68">
        <v>518.0</v>
      </c>
      <c r="B490" s="11" t="s">
        <v>383</v>
      </c>
      <c r="C490" s="11" t="s">
        <v>10</v>
      </c>
      <c r="D490" s="73">
        <v>42094.0</v>
      </c>
      <c r="E490" s="74">
        <v>4.515E9</v>
      </c>
      <c r="F490" s="74">
        <v>1.429E9</v>
      </c>
      <c r="G490" s="74">
        <v>1.03E9</v>
      </c>
      <c r="H490" s="74">
        <v>1.094E9</v>
      </c>
      <c r="I490" s="74">
        <v>1.4E7</v>
      </c>
      <c r="J490" s="11" t="s">
        <v>75</v>
      </c>
      <c r="K490" s="71" t="s">
        <v>186</v>
      </c>
      <c r="L490" s="51">
        <f t="shared" si="1"/>
        <v>3086000000</v>
      </c>
      <c r="M490" s="75">
        <f t="shared" si="2"/>
        <v>948000000</v>
      </c>
      <c r="N490" s="9">
        <f t="shared" si="3"/>
        <v>0.6834994463</v>
      </c>
      <c r="O490" s="9">
        <f t="shared" si="4"/>
        <v>0.2099667774</v>
      </c>
    </row>
    <row r="491" hidden="1">
      <c r="A491" s="68">
        <v>519.0</v>
      </c>
      <c r="B491" s="11" t="s">
        <v>383</v>
      </c>
      <c r="C491" s="11" t="s">
        <v>11</v>
      </c>
      <c r="D491" s="73">
        <v>42460.0</v>
      </c>
      <c r="E491" s="74">
        <v>4.396E9</v>
      </c>
      <c r="F491" s="74">
        <v>1.354E9</v>
      </c>
      <c r="G491" s="74">
        <v>1.028E9</v>
      </c>
      <c r="H491" s="74">
        <v>1.109E9</v>
      </c>
      <c r="I491" s="74">
        <v>7000000.0</v>
      </c>
      <c r="J491" s="11" t="s">
        <v>75</v>
      </c>
      <c r="K491" s="71" t="s">
        <v>186</v>
      </c>
      <c r="L491" s="51">
        <f t="shared" si="1"/>
        <v>3042000000</v>
      </c>
      <c r="M491" s="75">
        <f t="shared" si="2"/>
        <v>898000000</v>
      </c>
      <c r="N491" s="9">
        <f t="shared" si="3"/>
        <v>0.6919927207</v>
      </c>
      <c r="O491" s="9">
        <f t="shared" si="4"/>
        <v>0.2042766151</v>
      </c>
    </row>
    <row r="492" hidden="1">
      <c r="A492" s="68">
        <v>516.0</v>
      </c>
      <c r="B492" s="11" t="s">
        <v>383</v>
      </c>
      <c r="C492" s="11" t="s">
        <v>7</v>
      </c>
      <c r="D492" s="73">
        <v>41364.0</v>
      </c>
      <c r="E492" s="74">
        <v>3.797E9</v>
      </c>
      <c r="F492" s="74">
        <v>1.388E9</v>
      </c>
      <c r="G492" s="74">
        <v>1.078E9</v>
      </c>
      <c r="H492" s="74">
        <v>1.153E9</v>
      </c>
      <c r="I492" s="74">
        <v>3.0E7</v>
      </c>
      <c r="J492" s="11" t="s">
        <v>75</v>
      </c>
      <c r="K492" s="71" t="s">
        <v>186</v>
      </c>
      <c r="L492" s="51">
        <f t="shared" si="1"/>
        <v>2409000000</v>
      </c>
      <c r="M492" s="75">
        <f t="shared" si="2"/>
        <v>148000000</v>
      </c>
      <c r="N492" s="9">
        <f t="shared" si="3"/>
        <v>0.6344482486</v>
      </c>
      <c r="O492" s="9">
        <f t="shared" si="4"/>
        <v>0.03897814064</v>
      </c>
    </row>
    <row r="493" hidden="1">
      <c r="A493" s="68">
        <v>517.0</v>
      </c>
      <c r="B493" s="11" t="s">
        <v>383</v>
      </c>
      <c r="C493" s="11" t="s">
        <v>9</v>
      </c>
      <c r="D493" s="73">
        <v>41729.0</v>
      </c>
      <c r="E493" s="74">
        <v>3.575E9</v>
      </c>
      <c r="F493" s="74">
        <v>1.347E9</v>
      </c>
      <c r="G493" s="74">
        <v>1.055E9</v>
      </c>
      <c r="H493" s="74">
        <v>1.125E9</v>
      </c>
      <c r="I493" s="74">
        <v>1.6E7</v>
      </c>
      <c r="J493" s="11" t="s">
        <v>75</v>
      </c>
      <c r="K493" s="71" t="s">
        <v>186</v>
      </c>
      <c r="L493" s="51">
        <f t="shared" si="1"/>
        <v>2228000000</v>
      </c>
      <c r="M493" s="75">
        <f t="shared" si="2"/>
        <v>32000000</v>
      </c>
      <c r="N493" s="9">
        <f t="shared" si="3"/>
        <v>0.6232167832</v>
      </c>
      <c r="O493" s="9">
        <f t="shared" si="4"/>
        <v>0.008951048951</v>
      </c>
    </row>
    <row r="494" hidden="1">
      <c r="A494" s="68">
        <v>523.0</v>
      </c>
      <c r="B494" s="11" t="s">
        <v>384</v>
      </c>
      <c r="C494" s="11" t="s">
        <v>11</v>
      </c>
      <c r="D494" s="73">
        <v>42735.0</v>
      </c>
      <c r="E494" s="74">
        <v>8.979E9</v>
      </c>
      <c r="F494" s="74">
        <v>2.007E9</v>
      </c>
      <c r="G494" s="74">
        <v>3.499E9</v>
      </c>
      <c r="H494" s="74">
        <v>1.114E9</v>
      </c>
      <c r="I494" s="74">
        <v>3.4E7</v>
      </c>
      <c r="J494" s="11" t="s">
        <v>75</v>
      </c>
      <c r="K494" s="71" t="s">
        <v>116</v>
      </c>
      <c r="L494" s="51">
        <f t="shared" si="1"/>
        <v>6972000000</v>
      </c>
      <c r="M494" s="75">
        <f t="shared" si="2"/>
        <v>2325000000</v>
      </c>
      <c r="N494" s="9">
        <f t="shared" si="3"/>
        <v>0.7764784497</v>
      </c>
      <c r="O494" s="9">
        <f t="shared" si="4"/>
        <v>0.2589375209</v>
      </c>
    </row>
    <row r="495" hidden="1">
      <c r="A495" s="68">
        <v>521.0</v>
      </c>
      <c r="B495" s="11" t="s">
        <v>384</v>
      </c>
      <c r="C495" s="11" t="s">
        <v>9</v>
      </c>
      <c r="D495" s="73">
        <v>42004.0</v>
      </c>
      <c r="E495" s="74">
        <v>8.79E9</v>
      </c>
      <c r="F495" s="74">
        <v>1.663E9</v>
      </c>
      <c r="G495" s="74">
        <v>3.593E9</v>
      </c>
      <c r="H495" s="74">
        <v>9.83E8</v>
      </c>
      <c r="I495" s="74">
        <v>7.5E7</v>
      </c>
      <c r="J495" s="11" t="s">
        <v>75</v>
      </c>
      <c r="K495" s="71" t="s">
        <v>116</v>
      </c>
      <c r="L495" s="51">
        <f t="shared" si="1"/>
        <v>7127000000</v>
      </c>
      <c r="M495" s="75">
        <f t="shared" si="2"/>
        <v>2476000000</v>
      </c>
      <c r="N495" s="9">
        <f t="shared" si="3"/>
        <v>0.8108077361</v>
      </c>
      <c r="O495" s="9">
        <f t="shared" si="4"/>
        <v>0.2816837315</v>
      </c>
    </row>
    <row r="496" hidden="1">
      <c r="A496" s="68">
        <v>522.0</v>
      </c>
      <c r="B496" s="11" t="s">
        <v>384</v>
      </c>
      <c r="C496" s="11" t="s">
        <v>10</v>
      </c>
      <c r="D496" s="73">
        <v>42369.0</v>
      </c>
      <c r="E496" s="74">
        <v>8.592E9</v>
      </c>
      <c r="F496" s="74">
        <v>1.771E9</v>
      </c>
      <c r="G496" s="74">
        <v>3.66E9</v>
      </c>
      <c r="H496" s="74">
        <v>9.23E8</v>
      </c>
      <c r="I496" s="74">
        <v>4.1E7</v>
      </c>
      <c r="J496" s="11" t="s">
        <v>75</v>
      </c>
      <c r="K496" s="71" t="s">
        <v>116</v>
      </c>
      <c r="L496" s="51">
        <f t="shared" si="1"/>
        <v>6821000000</v>
      </c>
      <c r="M496" s="75">
        <f t="shared" si="2"/>
        <v>2197000000</v>
      </c>
      <c r="N496" s="9">
        <f t="shared" si="3"/>
        <v>0.7938780261</v>
      </c>
      <c r="O496" s="9">
        <f t="shared" si="4"/>
        <v>0.2557029795</v>
      </c>
    </row>
    <row r="497" hidden="1">
      <c r="A497" s="68">
        <v>520.0</v>
      </c>
      <c r="B497" s="11" t="s">
        <v>384</v>
      </c>
      <c r="C497" s="11" t="s">
        <v>7</v>
      </c>
      <c r="D497" s="73">
        <v>41639.0</v>
      </c>
      <c r="E497" s="74">
        <v>8.257E9</v>
      </c>
      <c r="F497" s="74">
        <v>1.492E9</v>
      </c>
      <c r="G497" s="74">
        <v>3.26E9</v>
      </c>
      <c r="H497" s="74">
        <v>9.15E8</v>
      </c>
      <c r="I497" s="74">
        <v>1.36E8</v>
      </c>
      <c r="J497" s="11" t="s">
        <v>75</v>
      </c>
      <c r="K497" s="71" t="s">
        <v>116</v>
      </c>
      <c r="L497" s="51">
        <f t="shared" si="1"/>
        <v>6765000000</v>
      </c>
      <c r="M497" s="75">
        <f t="shared" si="2"/>
        <v>2454000000</v>
      </c>
      <c r="N497" s="9">
        <f t="shared" si="3"/>
        <v>0.8193048323</v>
      </c>
      <c r="O497" s="9">
        <f t="shared" si="4"/>
        <v>0.2972023737</v>
      </c>
    </row>
    <row r="498" hidden="1">
      <c r="A498" s="68">
        <v>526.0</v>
      </c>
      <c r="B498" s="11" t="s">
        <v>385</v>
      </c>
      <c r="C498" s="11" t="s">
        <v>10</v>
      </c>
      <c r="D498" s="73">
        <v>42004.0</v>
      </c>
      <c r="E498" s="74">
        <v>1.42805E10</v>
      </c>
      <c r="F498" s="74">
        <v>7.6791E9</v>
      </c>
      <c r="G498" s="74">
        <v>4.5776E9</v>
      </c>
      <c r="H498" s="70">
        <v>0.0</v>
      </c>
      <c r="I498" s="70">
        <v>0.0</v>
      </c>
      <c r="J498" s="11" t="s">
        <v>119</v>
      </c>
      <c r="K498" s="71" t="s">
        <v>120</v>
      </c>
      <c r="L498" s="51">
        <f t="shared" si="1"/>
        <v>6601400000</v>
      </c>
      <c r="M498" s="75">
        <f t="shared" si="2"/>
        <v>2023800000</v>
      </c>
      <c r="N498" s="9">
        <f t="shared" si="3"/>
        <v>0.4622667274</v>
      </c>
      <c r="O498" s="9">
        <f t="shared" si="4"/>
        <v>0.141717727</v>
      </c>
    </row>
    <row r="499" hidden="1">
      <c r="A499" s="68">
        <v>527.0</v>
      </c>
      <c r="B499" s="11" t="s">
        <v>385</v>
      </c>
      <c r="C499" s="11" t="s">
        <v>11</v>
      </c>
      <c r="D499" s="73">
        <v>42369.0</v>
      </c>
      <c r="E499" s="74">
        <v>1.35451E10</v>
      </c>
      <c r="F499" s="74">
        <v>7.2235E9</v>
      </c>
      <c r="G499" s="74">
        <v>4.3455E9</v>
      </c>
      <c r="H499" s="70">
        <v>0.0</v>
      </c>
      <c r="I499" s="70">
        <v>0.0</v>
      </c>
      <c r="J499" s="11" t="s">
        <v>119</v>
      </c>
      <c r="K499" s="71" t="s">
        <v>120</v>
      </c>
      <c r="L499" s="51">
        <f t="shared" si="1"/>
        <v>6321600000</v>
      </c>
      <c r="M499" s="75">
        <f t="shared" si="2"/>
        <v>1976100000</v>
      </c>
      <c r="N499" s="9">
        <f t="shared" si="3"/>
        <v>0.4667075178</v>
      </c>
      <c r="O499" s="9">
        <f t="shared" si="4"/>
        <v>0.1458903958</v>
      </c>
    </row>
    <row r="500" hidden="1">
      <c r="A500" s="68">
        <v>525.0</v>
      </c>
      <c r="B500" s="11" t="s">
        <v>385</v>
      </c>
      <c r="C500" s="11" t="s">
        <v>9</v>
      </c>
      <c r="D500" s="73">
        <v>41639.0</v>
      </c>
      <c r="E500" s="74">
        <v>1.32534E10</v>
      </c>
      <c r="F500" s="74">
        <v>7.1612E9</v>
      </c>
      <c r="G500" s="74">
        <v>4.3603E9</v>
      </c>
      <c r="H500" s="70">
        <v>0.0</v>
      </c>
      <c r="I500" s="70">
        <v>0.0</v>
      </c>
      <c r="J500" s="11" t="s">
        <v>119</v>
      </c>
      <c r="K500" s="71" t="s">
        <v>120</v>
      </c>
      <c r="L500" s="51">
        <f t="shared" si="1"/>
        <v>6092200000</v>
      </c>
      <c r="M500" s="75">
        <f t="shared" si="2"/>
        <v>1731900000</v>
      </c>
      <c r="N500" s="9">
        <f t="shared" si="3"/>
        <v>0.459670726</v>
      </c>
      <c r="O500" s="9">
        <f t="shared" si="4"/>
        <v>0.130675902</v>
      </c>
    </row>
    <row r="501" hidden="1">
      <c r="A501" s="68">
        <v>524.0</v>
      </c>
      <c r="B501" s="11" t="s">
        <v>385</v>
      </c>
      <c r="C501" s="11" t="s">
        <v>7</v>
      </c>
      <c r="D501" s="73">
        <v>41274.0</v>
      </c>
      <c r="E501" s="74">
        <v>1.18387E10</v>
      </c>
      <c r="F501" s="74">
        <v>6.3854E9</v>
      </c>
      <c r="G501" s="74">
        <v>4.0183E9</v>
      </c>
      <c r="H501" s="70">
        <v>0.0</v>
      </c>
      <c r="I501" s="70">
        <v>0.0</v>
      </c>
      <c r="J501" s="11" t="s">
        <v>119</v>
      </c>
      <c r="K501" s="71" t="s">
        <v>120</v>
      </c>
      <c r="L501" s="51">
        <f t="shared" si="1"/>
        <v>5453300000</v>
      </c>
      <c r="M501" s="75">
        <f t="shared" si="2"/>
        <v>1435000000</v>
      </c>
      <c r="N501" s="9">
        <f t="shared" si="3"/>
        <v>0.4606333466</v>
      </c>
      <c r="O501" s="9">
        <f t="shared" si="4"/>
        <v>0.1212126331</v>
      </c>
    </row>
    <row r="502" hidden="1">
      <c r="A502" s="68">
        <v>529.0</v>
      </c>
      <c r="B502" s="11" t="s">
        <v>386</v>
      </c>
      <c r="C502" s="11" t="s">
        <v>9</v>
      </c>
      <c r="D502" s="73">
        <v>42004.0</v>
      </c>
      <c r="E502" s="74">
        <v>1.2919E10</v>
      </c>
      <c r="F502" s="74">
        <v>7.807E9</v>
      </c>
      <c r="G502" s="74">
        <v>1.877E9</v>
      </c>
      <c r="H502" s="70">
        <v>0.0</v>
      </c>
      <c r="I502" s="74">
        <v>1.071E9</v>
      </c>
      <c r="J502" s="11" t="s">
        <v>101</v>
      </c>
      <c r="K502" s="66" t="s">
        <v>104</v>
      </c>
      <c r="L502" s="51">
        <f t="shared" si="1"/>
        <v>5112000000</v>
      </c>
      <c r="M502" s="75">
        <f t="shared" si="2"/>
        <v>2164000000</v>
      </c>
      <c r="N502" s="9">
        <f t="shared" si="3"/>
        <v>0.3956962613</v>
      </c>
      <c r="O502" s="9">
        <f t="shared" si="4"/>
        <v>0.1675052249</v>
      </c>
    </row>
    <row r="503" hidden="1">
      <c r="A503" s="68">
        <v>530.0</v>
      </c>
      <c r="B503" s="11" t="s">
        <v>386</v>
      </c>
      <c r="C503" s="11" t="s">
        <v>10</v>
      </c>
      <c r="D503" s="73">
        <v>42369.0</v>
      </c>
      <c r="E503" s="74">
        <v>1.2554E10</v>
      </c>
      <c r="F503" s="74">
        <v>7.06E9</v>
      </c>
      <c r="G503" s="74">
        <v>1.937E9</v>
      </c>
      <c r="H503" s="70">
        <v>0.0</v>
      </c>
      <c r="I503" s="74">
        <v>1.13E9</v>
      </c>
      <c r="J503" s="11" t="s">
        <v>101</v>
      </c>
      <c r="K503" s="11" t="s">
        <v>104</v>
      </c>
      <c r="L503" s="51">
        <f t="shared" si="1"/>
        <v>5494000000</v>
      </c>
      <c r="M503" s="75">
        <f t="shared" si="2"/>
        <v>2427000000</v>
      </c>
      <c r="N503" s="9">
        <f t="shared" si="3"/>
        <v>0.4376294408</v>
      </c>
      <c r="O503" s="9">
        <f t="shared" si="4"/>
        <v>0.1933248367</v>
      </c>
    </row>
    <row r="504" hidden="1">
      <c r="A504" s="68">
        <v>528.0</v>
      </c>
      <c r="B504" s="11" t="s">
        <v>386</v>
      </c>
      <c r="C504" s="11" t="s">
        <v>7</v>
      </c>
      <c r="D504" s="73">
        <v>41639.0</v>
      </c>
      <c r="E504" s="74">
        <v>1.2354E10</v>
      </c>
      <c r="F504" s="74">
        <v>7.191E9</v>
      </c>
      <c r="G504" s="74">
        <v>1.895E9</v>
      </c>
      <c r="H504" s="70">
        <v>0.0</v>
      </c>
      <c r="I504" s="74">
        <v>1.024E9</v>
      </c>
      <c r="J504" s="11" t="s">
        <v>101</v>
      </c>
      <c r="K504" s="11" t="s">
        <v>104</v>
      </c>
      <c r="L504" s="51">
        <f t="shared" si="1"/>
        <v>5163000000</v>
      </c>
      <c r="M504" s="75">
        <f t="shared" si="2"/>
        <v>2244000000</v>
      </c>
      <c r="N504" s="9">
        <f t="shared" si="3"/>
        <v>0.417921321</v>
      </c>
      <c r="O504" s="9">
        <f t="shared" si="4"/>
        <v>0.1816415736</v>
      </c>
    </row>
    <row r="505" hidden="1">
      <c r="A505" s="68">
        <v>531.0</v>
      </c>
      <c r="B505" s="11" t="s">
        <v>386</v>
      </c>
      <c r="C505" s="11" t="s">
        <v>11</v>
      </c>
      <c r="D505" s="73">
        <v>42735.0</v>
      </c>
      <c r="E505" s="74">
        <v>1.2075E10</v>
      </c>
      <c r="F505" s="74">
        <v>6.357E9</v>
      </c>
      <c r="G505" s="74">
        <v>2.031E9</v>
      </c>
      <c r="H505" s="70">
        <v>0.0</v>
      </c>
      <c r="I505" s="74">
        <v>1.216E9</v>
      </c>
      <c r="J505" s="11" t="s">
        <v>101</v>
      </c>
      <c r="K505" s="11" t="s">
        <v>104</v>
      </c>
      <c r="L505" s="51">
        <f t="shared" si="1"/>
        <v>5718000000</v>
      </c>
      <c r="M505" s="75">
        <f t="shared" si="2"/>
        <v>2471000000</v>
      </c>
      <c r="N505" s="9">
        <f t="shared" si="3"/>
        <v>0.4735403727</v>
      </c>
      <c r="O505" s="9">
        <f t="shared" si="4"/>
        <v>0.2046376812</v>
      </c>
    </row>
    <row r="506" hidden="1">
      <c r="A506" s="68">
        <v>535.0</v>
      </c>
      <c r="B506" s="11" t="s">
        <v>387</v>
      </c>
      <c r="C506" s="11" t="s">
        <v>11</v>
      </c>
      <c r="D506" s="73">
        <v>42369.0</v>
      </c>
      <c r="E506" s="74">
        <v>2.6636E9</v>
      </c>
      <c r="F506" s="74">
        <v>8.874E8</v>
      </c>
      <c r="G506" s="74">
        <v>8.843E8</v>
      </c>
      <c r="H506" s="70">
        <v>0.0</v>
      </c>
      <c r="I506" s="74">
        <v>1.98E8</v>
      </c>
      <c r="J506" s="11" t="s">
        <v>69</v>
      </c>
      <c r="K506" s="76" t="s">
        <v>598</v>
      </c>
      <c r="L506" s="51">
        <f t="shared" si="1"/>
        <v>1776200000</v>
      </c>
      <c r="M506" s="75">
        <f t="shared" si="2"/>
        <v>693900000</v>
      </c>
      <c r="N506" s="9">
        <f t="shared" si="3"/>
        <v>0.6668418681</v>
      </c>
      <c r="O506" s="9">
        <f t="shared" si="4"/>
        <v>0.2605120889</v>
      </c>
    </row>
    <row r="507" hidden="1">
      <c r="A507" s="68">
        <v>534.0</v>
      </c>
      <c r="B507" s="11" t="s">
        <v>387</v>
      </c>
      <c r="C507" s="11" t="s">
        <v>10</v>
      </c>
      <c r="D507" s="73">
        <v>42004.0</v>
      </c>
      <c r="E507" s="74">
        <v>2.4364E9</v>
      </c>
      <c r="F507" s="74">
        <v>8.447E8</v>
      </c>
      <c r="G507" s="74">
        <v>7.517E8</v>
      </c>
      <c r="H507" s="70">
        <v>0.0</v>
      </c>
      <c r="I507" s="74">
        <v>2.018E8</v>
      </c>
      <c r="J507" s="11" t="s">
        <v>69</v>
      </c>
      <c r="K507" s="71" t="s">
        <v>598</v>
      </c>
      <c r="L507" s="51">
        <f t="shared" si="1"/>
        <v>1591700000</v>
      </c>
      <c r="M507" s="75">
        <f t="shared" si="2"/>
        <v>638200000</v>
      </c>
      <c r="N507" s="9">
        <f t="shared" si="3"/>
        <v>0.6532999507</v>
      </c>
      <c r="O507" s="9">
        <f t="shared" si="4"/>
        <v>0.2619438516</v>
      </c>
    </row>
    <row r="508" hidden="1">
      <c r="A508" s="68">
        <v>533.0</v>
      </c>
      <c r="B508" s="11" t="s">
        <v>387</v>
      </c>
      <c r="C508" s="11" t="s">
        <v>9</v>
      </c>
      <c r="D508" s="73">
        <v>41639.0</v>
      </c>
      <c r="E508" s="74">
        <v>2.3039E9</v>
      </c>
      <c r="F508" s="74">
        <v>7.873E8</v>
      </c>
      <c r="G508" s="74">
        <v>7.158E8</v>
      </c>
      <c r="H508" s="70">
        <v>0.0</v>
      </c>
      <c r="I508" s="74">
        <v>1.896E8</v>
      </c>
      <c r="J508" s="11" t="s">
        <v>69</v>
      </c>
      <c r="K508" s="71" t="s">
        <v>598</v>
      </c>
      <c r="L508" s="51">
        <f t="shared" si="1"/>
        <v>1516600000</v>
      </c>
      <c r="M508" s="75">
        <f t="shared" si="2"/>
        <v>611200000</v>
      </c>
      <c r="N508" s="9">
        <f t="shared" si="3"/>
        <v>0.6582750987</v>
      </c>
      <c r="O508" s="9">
        <f t="shared" si="4"/>
        <v>0.2652892921</v>
      </c>
    </row>
    <row r="509" hidden="1">
      <c r="A509" s="68">
        <v>532.0</v>
      </c>
      <c r="B509" s="11" t="s">
        <v>387</v>
      </c>
      <c r="C509" s="11" t="s">
        <v>7</v>
      </c>
      <c r="D509" s="73">
        <v>41274.0</v>
      </c>
      <c r="E509" s="74">
        <v>2.073E9</v>
      </c>
      <c r="F509" s="74">
        <v>7.595E8</v>
      </c>
      <c r="G509" s="74">
        <v>6.735E8</v>
      </c>
      <c r="H509" s="70">
        <v>0.0</v>
      </c>
      <c r="I509" s="74">
        <v>1.6E8</v>
      </c>
      <c r="J509" s="11" t="s">
        <v>69</v>
      </c>
      <c r="K509" s="71" t="s">
        <v>598</v>
      </c>
      <c r="L509" s="51">
        <f t="shared" si="1"/>
        <v>1313500000</v>
      </c>
      <c r="M509" s="75">
        <f t="shared" si="2"/>
        <v>480000000</v>
      </c>
      <c r="N509" s="9">
        <f t="shared" si="3"/>
        <v>0.6336227689</v>
      </c>
      <c r="O509" s="9">
        <f t="shared" si="4"/>
        <v>0.2315484805</v>
      </c>
    </row>
    <row r="510" hidden="1">
      <c r="A510" s="68">
        <v>538.0</v>
      </c>
      <c r="B510" s="11" t="s">
        <v>388</v>
      </c>
      <c r="C510" s="11" t="s">
        <v>10</v>
      </c>
      <c r="D510" s="73">
        <v>42004.0</v>
      </c>
      <c r="E510" s="74">
        <v>1.3413E10</v>
      </c>
      <c r="F510" s="74">
        <v>8.742E9</v>
      </c>
      <c r="G510" s="74">
        <v>3.22E8</v>
      </c>
      <c r="H510" s="70">
        <v>0.0</v>
      </c>
      <c r="I510" s="74">
        <v>1.72E9</v>
      </c>
      <c r="J510" s="11" t="s">
        <v>101</v>
      </c>
      <c r="K510" s="66" t="s">
        <v>104</v>
      </c>
      <c r="L510" s="51">
        <f t="shared" si="1"/>
        <v>4671000000</v>
      </c>
      <c r="M510" s="75">
        <f t="shared" si="2"/>
        <v>2629000000</v>
      </c>
      <c r="N510" s="9">
        <f t="shared" si="3"/>
        <v>0.3482442407</v>
      </c>
      <c r="O510" s="9">
        <f t="shared" si="4"/>
        <v>0.1960038768</v>
      </c>
    </row>
    <row r="511" hidden="1">
      <c r="A511" s="68">
        <v>537.0</v>
      </c>
      <c r="B511" s="11" t="s">
        <v>388</v>
      </c>
      <c r="C511" s="11" t="s">
        <v>9</v>
      </c>
      <c r="D511" s="73">
        <v>41639.0</v>
      </c>
      <c r="E511" s="74">
        <v>1.2581E10</v>
      </c>
      <c r="F511" s="74">
        <v>8.364E9</v>
      </c>
      <c r="G511" s="74">
        <v>3.09E8</v>
      </c>
      <c r="H511" s="70">
        <v>0.0</v>
      </c>
      <c r="I511" s="74">
        <v>1.622E9</v>
      </c>
      <c r="J511" s="11" t="s">
        <v>101</v>
      </c>
      <c r="K511" s="11" t="s">
        <v>104</v>
      </c>
      <c r="L511" s="51">
        <f t="shared" si="1"/>
        <v>4217000000</v>
      </c>
      <c r="M511" s="75">
        <f t="shared" si="2"/>
        <v>2286000000</v>
      </c>
      <c r="N511" s="9">
        <f t="shared" si="3"/>
        <v>0.3351879819</v>
      </c>
      <c r="O511" s="9">
        <f t="shared" si="4"/>
        <v>0.1817025674</v>
      </c>
    </row>
    <row r="512" hidden="1">
      <c r="A512" s="68">
        <v>536.0</v>
      </c>
      <c r="B512" s="11" t="s">
        <v>388</v>
      </c>
      <c r="C512" s="11" t="s">
        <v>7</v>
      </c>
      <c r="D512" s="73">
        <v>41274.0</v>
      </c>
      <c r="E512" s="74">
        <v>1.1862E10</v>
      </c>
      <c r="F512" s="74">
        <v>7.747E9</v>
      </c>
      <c r="G512" s="74">
        <v>2.96E8</v>
      </c>
      <c r="H512" s="70">
        <v>0.0</v>
      </c>
      <c r="I512" s="74">
        <v>1.562E9</v>
      </c>
      <c r="J512" s="11" t="s">
        <v>101</v>
      </c>
      <c r="K512" s="11" t="s">
        <v>104</v>
      </c>
      <c r="L512" s="51">
        <f t="shared" si="1"/>
        <v>4115000000</v>
      </c>
      <c r="M512" s="75">
        <f t="shared" si="2"/>
        <v>2257000000</v>
      </c>
      <c r="N512" s="9">
        <f t="shared" si="3"/>
        <v>0.3469060867</v>
      </c>
      <c r="O512" s="9">
        <f t="shared" si="4"/>
        <v>0.1902714551</v>
      </c>
    </row>
    <row r="513" hidden="1">
      <c r="A513" s="68">
        <v>539.0</v>
      </c>
      <c r="B513" s="11" t="s">
        <v>388</v>
      </c>
      <c r="C513" s="11" t="s">
        <v>11</v>
      </c>
      <c r="D513" s="73">
        <v>42369.0</v>
      </c>
      <c r="E513" s="74">
        <v>1.1524E10</v>
      </c>
      <c r="F513" s="74">
        <v>7.256E9</v>
      </c>
      <c r="G513" s="74">
        <v>3.36E8</v>
      </c>
      <c r="H513" s="70">
        <v>0.0</v>
      </c>
      <c r="I513" s="74">
        <v>1.919E9</v>
      </c>
      <c r="J513" s="11" t="s">
        <v>101</v>
      </c>
      <c r="K513" s="11" t="s">
        <v>104</v>
      </c>
      <c r="L513" s="51">
        <f t="shared" si="1"/>
        <v>4268000000</v>
      </c>
      <c r="M513" s="75">
        <f t="shared" si="2"/>
        <v>2013000000</v>
      </c>
      <c r="N513" s="9">
        <f t="shared" si="3"/>
        <v>0.3703575148</v>
      </c>
      <c r="O513" s="9">
        <f t="shared" si="4"/>
        <v>0.1746789309</v>
      </c>
    </row>
    <row r="514">
      <c r="A514" s="68">
        <v>543.0</v>
      </c>
      <c r="B514" s="11" t="s">
        <v>160</v>
      </c>
      <c r="C514" s="11" t="s">
        <v>11</v>
      </c>
      <c r="D514" s="73">
        <v>42551.0</v>
      </c>
      <c r="E514" s="74">
        <v>1.12623E10</v>
      </c>
      <c r="F514" s="74">
        <v>2.1811E9</v>
      </c>
      <c r="G514" s="74">
        <v>7.3378E9</v>
      </c>
      <c r="H514" s="70">
        <v>0.0</v>
      </c>
      <c r="I514" s="70">
        <v>0.0</v>
      </c>
      <c r="J514" s="11" t="s">
        <v>92</v>
      </c>
      <c r="K514" s="76" t="s">
        <v>161</v>
      </c>
      <c r="L514" s="51">
        <f t="shared" si="1"/>
        <v>9081200000</v>
      </c>
      <c r="M514" s="75">
        <f t="shared" si="2"/>
        <v>1743400000</v>
      </c>
      <c r="N514" s="9">
        <f t="shared" si="3"/>
        <v>0.8063361836</v>
      </c>
      <c r="O514" s="9">
        <f t="shared" si="4"/>
        <v>0.1547996413</v>
      </c>
    </row>
    <row r="515">
      <c r="A515" s="68">
        <v>541.0</v>
      </c>
      <c r="B515" s="11" t="s">
        <v>160</v>
      </c>
      <c r="C515" s="11" t="s">
        <v>9</v>
      </c>
      <c r="D515" s="73">
        <v>41820.0</v>
      </c>
      <c r="E515" s="74">
        <v>1.09688E10</v>
      </c>
      <c r="F515" s="74">
        <v>2.1582E9</v>
      </c>
      <c r="G515" s="74">
        <v>6.9859E9</v>
      </c>
      <c r="H515" s="70">
        <v>0.0</v>
      </c>
      <c r="I515" s="70">
        <v>0.0</v>
      </c>
      <c r="J515" s="11" t="s">
        <v>92</v>
      </c>
      <c r="K515" s="71" t="s">
        <v>161</v>
      </c>
      <c r="L515" s="51">
        <f t="shared" si="1"/>
        <v>8810600000</v>
      </c>
      <c r="M515" s="75">
        <f t="shared" si="2"/>
        <v>1824700000</v>
      </c>
      <c r="N515" s="9">
        <f t="shared" si="3"/>
        <v>0.8032419225</v>
      </c>
      <c r="O515" s="9">
        <f t="shared" si="4"/>
        <v>0.1663536576</v>
      </c>
    </row>
    <row r="516">
      <c r="A516" s="68">
        <v>542.0</v>
      </c>
      <c r="B516" s="11" t="s">
        <v>160</v>
      </c>
      <c r="C516" s="11" t="s">
        <v>10</v>
      </c>
      <c r="D516" s="73">
        <v>42185.0</v>
      </c>
      <c r="E516" s="74">
        <v>1.07804E10</v>
      </c>
      <c r="F516" s="74">
        <v>2.1006E9</v>
      </c>
      <c r="G516" s="74">
        <v>7.0735E9</v>
      </c>
      <c r="H516" s="70">
        <v>0.0</v>
      </c>
      <c r="I516" s="70">
        <v>0.0</v>
      </c>
      <c r="J516" s="11" t="s">
        <v>92</v>
      </c>
      <c r="K516" s="71" t="s">
        <v>161</v>
      </c>
      <c r="L516" s="51">
        <f t="shared" si="1"/>
        <v>8679800000</v>
      </c>
      <c r="M516" s="75">
        <f t="shared" si="2"/>
        <v>1606300000</v>
      </c>
      <c r="N516" s="9">
        <f t="shared" si="3"/>
        <v>0.8051463768</v>
      </c>
      <c r="O516" s="9">
        <f t="shared" si="4"/>
        <v>0.1490018923</v>
      </c>
    </row>
    <row r="517">
      <c r="A517" s="68">
        <v>540.0</v>
      </c>
      <c r="B517" s="11" t="s">
        <v>160</v>
      </c>
      <c r="C517" s="11" t="s">
        <v>7</v>
      </c>
      <c r="D517" s="73">
        <v>41455.0</v>
      </c>
      <c r="E517" s="74">
        <v>1.01817E10</v>
      </c>
      <c r="F517" s="74">
        <v>2.0259E9</v>
      </c>
      <c r="G517" s="74">
        <v>6.597E9</v>
      </c>
      <c r="H517" s="70">
        <v>0.0</v>
      </c>
      <c r="I517" s="70">
        <v>0.0</v>
      </c>
      <c r="J517" s="11" t="s">
        <v>92</v>
      </c>
      <c r="K517" s="71" t="s">
        <v>161</v>
      </c>
      <c r="L517" s="51">
        <f t="shared" si="1"/>
        <v>8155800000</v>
      </c>
      <c r="M517" s="75">
        <f t="shared" si="2"/>
        <v>1558800000</v>
      </c>
      <c r="N517" s="9">
        <f t="shared" si="3"/>
        <v>0.801025369</v>
      </c>
      <c r="O517" s="9">
        <f t="shared" si="4"/>
        <v>0.1530982056</v>
      </c>
    </row>
    <row r="518" hidden="1">
      <c r="A518" s="68">
        <v>547.0</v>
      </c>
      <c r="B518" s="11" t="s">
        <v>389</v>
      </c>
      <c r="C518" s="11" t="s">
        <v>11</v>
      </c>
      <c r="D518" s="73">
        <v>42369.0</v>
      </c>
      <c r="E518" s="74">
        <v>9.648E9</v>
      </c>
      <c r="F518" s="74">
        <v>7.068E9</v>
      </c>
      <c r="G518" s="74">
        <v>7.62E8</v>
      </c>
      <c r="H518" s="74">
        <v>2.51E8</v>
      </c>
      <c r="I518" s="70">
        <v>0.0</v>
      </c>
      <c r="J518" s="11" t="s">
        <v>119</v>
      </c>
      <c r="K518" s="71" t="s">
        <v>371</v>
      </c>
      <c r="L518" s="51">
        <f t="shared" si="1"/>
        <v>2580000000</v>
      </c>
      <c r="M518" s="75">
        <f t="shared" si="2"/>
        <v>1567000000</v>
      </c>
      <c r="N518" s="9">
        <f t="shared" si="3"/>
        <v>0.2674129353</v>
      </c>
      <c r="O518" s="9">
        <f t="shared" si="4"/>
        <v>0.1624170813</v>
      </c>
    </row>
    <row r="519" hidden="1">
      <c r="A519" s="68">
        <v>546.0</v>
      </c>
      <c r="B519" s="11" t="s">
        <v>389</v>
      </c>
      <c r="C519" s="11" t="s">
        <v>10</v>
      </c>
      <c r="D519" s="73">
        <v>42004.0</v>
      </c>
      <c r="E519" s="74">
        <v>9.527E9</v>
      </c>
      <c r="F519" s="74">
        <v>7.306E9</v>
      </c>
      <c r="G519" s="74">
        <v>7.55E8</v>
      </c>
      <c r="H519" s="74">
        <v>2.27E8</v>
      </c>
      <c r="I519" s="70">
        <v>0.0</v>
      </c>
      <c r="J519" s="11" t="s">
        <v>119</v>
      </c>
      <c r="K519" s="71" t="s">
        <v>371</v>
      </c>
      <c r="L519" s="51">
        <f t="shared" si="1"/>
        <v>2221000000</v>
      </c>
      <c r="M519" s="75">
        <f t="shared" si="2"/>
        <v>1239000000</v>
      </c>
      <c r="N519" s="9">
        <f t="shared" si="3"/>
        <v>0.2331269025</v>
      </c>
      <c r="O519" s="9">
        <f t="shared" si="4"/>
        <v>0.1300514328</v>
      </c>
    </row>
    <row r="520" hidden="1">
      <c r="A520" s="68">
        <v>545.0</v>
      </c>
      <c r="B520" s="11" t="s">
        <v>389</v>
      </c>
      <c r="C520" s="11" t="s">
        <v>9</v>
      </c>
      <c r="D520" s="73">
        <v>41639.0</v>
      </c>
      <c r="E520" s="74">
        <v>9.35E9</v>
      </c>
      <c r="F520" s="74">
        <v>6.574E9</v>
      </c>
      <c r="G520" s="74">
        <v>6.45E8</v>
      </c>
      <c r="H520" s="74">
        <v>1.93E8</v>
      </c>
      <c r="I520" s="70">
        <v>0.0</v>
      </c>
      <c r="J520" s="11" t="s">
        <v>119</v>
      </c>
      <c r="K520" s="71" t="s">
        <v>371</v>
      </c>
      <c r="L520" s="51">
        <f t="shared" si="1"/>
        <v>2776000000</v>
      </c>
      <c r="M520" s="75">
        <f t="shared" si="2"/>
        <v>1938000000</v>
      </c>
      <c r="N520" s="9">
        <f t="shared" si="3"/>
        <v>0.2968983957</v>
      </c>
      <c r="O520" s="9">
        <f t="shared" si="4"/>
        <v>0.2072727273</v>
      </c>
    </row>
    <row r="521" hidden="1">
      <c r="A521" s="68">
        <v>544.0</v>
      </c>
      <c r="B521" s="11" t="s">
        <v>389</v>
      </c>
      <c r="C521" s="11" t="s">
        <v>7</v>
      </c>
      <c r="D521" s="73">
        <v>41274.0</v>
      </c>
      <c r="E521" s="74">
        <v>8.102E9</v>
      </c>
      <c r="F521" s="74">
        <v>6.34E9</v>
      </c>
      <c r="G521" s="74">
        <v>6.44E8</v>
      </c>
      <c r="H521" s="74">
        <v>1.98E8</v>
      </c>
      <c r="I521" s="70">
        <v>0.0</v>
      </c>
      <c r="J521" s="11" t="s">
        <v>119</v>
      </c>
      <c r="K521" s="71" t="s">
        <v>371</v>
      </c>
      <c r="L521" s="51">
        <f t="shared" si="1"/>
        <v>1762000000</v>
      </c>
      <c r="M521" s="75">
        <f t="shared" si="2"/>
        <v>920000000</v>
      </c>
      <c r="N521" s="9">
        <f t="shared" si="3"/>
        <v>0.2174771661</v>
      </c>
      <c r="O521" s="9">
        <f t="shared" si="4"/>
        <v>0.1135522093</v>
      </c>
    </row>
    <row r="522" hidden="1">
      <c r="A522" s="68">
        <v>548.0</v>
      </c>
      <c r="B522" s="11" t="s">
        <v>390</v>
      </c>
      <c r="C522" s="11" t="s">
        <v>7</v>
      </c>
      <c r="D522" s="73">
        <v>41547.0</v>
      </c>
      <c r="E522" s="74">
        <v>2.4669E10</v>
      </c>
      <c r="F522" s="74">
        <v>1.4717E10</v>
      </c>
      <c r="G522" s="74">
        <v>6.01E9</v>
      </c>
      <c r="H522" s="70">
        <v>0.0</v>
      </c>
      <c r="I522" s="70">
        <v>0.0</v>
      </c>
      <c r="J522" s="11" t="s">
        <v>69</v>
      </c>
      <c r="K522" s="71" t="s">
        <v>347</v>
      </c>
      <c r="L522" s="51">
        <f t="shared" si="1"/>
        <v>9952000000</v>
      </c>
      <c r="M522" s="75">
        <f t="shared" si="2"/>
        <v>3942000000</v>
      </c>
      <c r="N522" s="9">
        <f t="shared" si="3"/>
        <v>0.403421298</v>
      </c>
      <c r="O522" s="9">
        <f t="shared" si="4"/>
        <v>0.159795695</v>
      </c>
    </row>
    <row r="523" hidden="1">
      <c r="A523" s="68">
        <v>549.0</v>
      </c>
      <c r="B523" s="11" t="s">
        <v>390</v>
      </c>
      <c r="C523" s="11" t="s">
        <v>9</v>
      </c>
      <c r="D523" s="73">
        <v>41912.0</v>
      </c>
      <c r="E523" s="74">
        <v>1.7733E10</v>
      </c>
      <c r="F523" s="74">
        <v>9.971E9</v>
      </c>
      <c r="G523" s="74">
        <v>4.375E9</v>
      </c>
      <c r="H523" s="70">
        <v>0.0</v>
      </c>
      <c r="I523" s="70">
        <v>0.0</v>
      </c>
      <c r="J523" s="11" t="s">
        <v>69</v>
      </c>
      <c r="K523" s="71" t="s">
        <v>347</v>
      </c>
      <c r="L523" s="51">
        <f t="shared" si="1"/>
        <v>7762000000</v>
      </c>
      <c r="M523" s="75">
        <f t="shared" si="2"/>
        <v>3387000000</v>
      </c>
      <c r="N523" s="9">
        <f t="shared" si="3"/>
        <v>0.4377149946</v>
      </c>
      <c r="O523" s="9">
        <f t="shared" si="4"/>
        <v>0.1909998308</v>
      </c>
    </row>
    <row r="524" hidden="1">
      <c r="A524" s="68">
        <v>550.0</v>
      </c>
      <c r="B524" s="11" t="s">
        <v>390</v>
      </c>
      <c r="C524" s="11" t="s">
        <v>10</v>
      </c>
      <c r="D524" s="73">
        <v>42277.0</v>
      </c>
      <c r="E524" s="74">
        <v>1.6249E10</v>
      </c>
      <c r="F524" s="74">
        <v>9.241E9</v>
      </c>
      <c r="G524" s="74">
        <v>4.065E9</v>
      </c>
      <c r="H524" s="70">
        <v>0.0</v>
      </c>
      <c r="I524" s="70">
        <v>0.0</v>
      </c>
      <c r="J524" s="11" t="s">
        <v>69</v>
      </c>
      <c r="K524" s="71" t="s">
        <v>347</v>
      </c>
      <c r="L524" s="51">
        <f t="shared" si="1"/>
        <v>7008000000</v>
      </c>
      <c r="M524" s="75">
        <f t="shared" si="2"/>
        <v>2943000000</v>
      </c>
      <c r="N524" s="9">
        <f t="shared" si="3"/>
        <v>0.4312880793</v>
      </c>
      <c r="O524" s="9">
        <f t="shared" si="4"/>
        <v>0.1811188381</v>
      </c>
    </row>
    <row r="525" hidden="1">
      <c r="A525" s="68">
        <v>551.0</v>
      </c>
      <c r="B525" s="11" t="s">
        <v>390</v>
      </c>
      <c r="C525" s="11" t="s">
        <v>11</v>
      </c>
      <c r="D525" s="73">
        <v>42643.0</v>
      </c>
      <c r="E525" s="74">
        <v>1.4522E10</v>
      </c>
      <c r="F525" s="74">
        <v>8.26E9</v>
      </c>
      <c r="G525" s="74">
        <v>3.758E9</v>
      </c>
      <c r="H525" s="70">
        <v>0.0</v>
      </c>
      <c r="I525" s="70">
        <v>0.0</v>
      </c>
      <c r="J525" s="11" t="s">
        <v>69</v>
      </c>
      <c r="K525" s="71" t="s">
        <v>347</v>
      </c>
      <c r="L525" s="51">
        <f t="shared" si="1"/>
        <v>6262000000</v>
      </c>
      <c r="M525" s="75">
        <f t="shared" si="2"/>
        <v>2504000000</v>
      </c>
      <c r="N525" s="9">
        <f t="shared" si="3"/>
        <v>0.4312078226</v>
      </c>
      <c r="O525" s="9">
        <f t="shared" si="4"/>
        <v>0.1724280402</v>
      </c>
    </row>
    <row r="526" hidden="1">
      <c r="A526" s="68">
        <v>554.0</v>
      </c>
      <c r="B526" s="11" t="s">
        <v>391</v>
      </c>
      <c r="C526" s="11" t="s">
        <v>10</v>
      </c>
      <c r="D526" s="73">
        <v>42004.0</v>
      </c>
      <c r="E526" s="74">
        <v>1.803534E10</v>
      </c>
      <c r="F526" s="74">
        <v>2.534389E9</v>
      </c>
      <c r="G526" s="74">
        <v>5.285634E9</v>
      </c>
      <c r="H526" s="70">
        <v>0.0</v>
      </c>
      <c r="I526" s="74">
        <v>3.997041E9</v>
      </c>
      <c r="J526" s="11" t="s">
        <v>172</v>
      </c>
      <c r="K526" s="71" t="s">
        <v>173</v>
      </c>
      <c r="L526" s="51">
        <f t="shared" si="1"/>
        <v>15500951000</v>
      </c>
      <c r="M526" s="75">
        <f t="shared" si="2"/>
        <v>6218276000</v>
      </c>
      <c r="N526" s="9">
        <f t="shared" si="3"/>
        <v>0.8594765056</v>
      </c>
      <c r="O526" s="9">
        <f t="shared" si="4"/>
        <v>0.3447828541</v>
      </c>
    </row>
    <row r="527" hidden="1">
      <c r="A527" s="68">
        <v>553.0</v>
      </c>
      <c r="B527" s="11" t="s">
        <v>391</v>
      </c>
      <c r="C527" s="11" t="s">
        <v>9</v>
      </c>
      <c r="D527" s="73">
        <v>41639.0</v>
      </c>
      <c r="E527" s="74">
        <v>1.4487118E10</v>
      </c>
      <c r="F527" s="74">
        <v>2.066893E9</v>
      </c>
      <c r="G527" s="74">
        <v>4.621096E9</v>
      </c>
      <c r="H527" s="70">
        <v>0.0</v>
      </c>
      <c r="I527" s="74">
        <v>3.600976E9</v>
      </c>
      <c r="J527" s="11" t="s">
        <v>172</v>
      </c>
      <c r="K527" s="71" t="s">
        <v>173</v>
      </c>
      <c r="L527" s="51">
        <f t="shared" si="1"/>
        <v>12420225000</v>
      </c>
      <c r="M527" s="75">
        <f t="shared" si="2"/>
        <v>4198153000</v>
      </c>
      <c r="N527" s="9">
        <f t="shared" si="3"/>
        <v>0.8573289042</v>
      </c>
      <c r="O527" s="9">
        <f t="shared" si="4"/>
        <v>0.2897852423</v>
      </c>
    </row>
    <row r="528" hidden="1">
      <c r="A528" s="68">
        <v>552.0</v>
      </c>
      <c r="B528" s="11" t="s">
        <v>391</v>
      </c>
      <c r="C528" s="11" t="s">
        <v>7</v>
      </c>
      <c r="D528" s="73">
        <v>41274.0</v>
      </c>
      <c r="E528" s="74">
        <v>1.1682636E10</v>
      </c>
      <c r="F528" s="74">
        <v>1.699428E9</v>
      </c>
      <c r="G528" s="74">
        <v>3.862434E9</v>
      </c>
      <c r="H528" s="70">
        <v>0.0</v>
      </c>
      <c r="I528" s="74">
        <v>3.169703E9</v>
      </c>
      <c r="J528" s="11" t="s">
        <v>172</v>
      </c>
      <c r="K528" s="71" t="s">
        <v>173</v>
      </c>
      <c r="L528" s="51">
        <f t="shared" si="1"/>
        <v>9983208000</v>
      </c>
      <c r="M528" s="75">
        <f t="shared" si="2"/>
        <v>2951071000</v>
      </c>
      <c r="N528" s="9">
        <f t="shared" si="3"/>
        <v>0.8545338569</v>
      </c>
      <c r="O528" s="9">
        <f t="shared" si="4"/>
        <v>0.2526031796</v>
      </c>
    </row>
    <row r="529" hidden="1">
      <c r="A529" s="68">
        <v>555.0</v>
      </c>
      <c r="B529" s="11" t="s">
        <v>391</v>
      </c>
      <c r="C529" s="11" t="s">
        <v>11</v>
      </c>
      <c r="D529" s="73">
        <v>42369.0</v>
      </c>
      <c r="E529" s="74">
        <v>8.757428E9</v>
      </c>
      <c r="F529" s="74">
        <v>2.177757E9</v>
      </c>
      <c r="G529" s="74">
        <v>3.17432E9</v>
      </c>
      <c r="H529" s="70">
        <v>0.0</v>
      </c>
      <c r="I529" s="74">
        <v>3.313644E9</v>
      </c>
      <c r="J529" s="11" t="s">
        <v>172</v>
      </c>
      <c r="K529" s="71" t="s">
        <v>173</v>
      </c>
      <c r="L529" s="51">
        <f t="shared" si="1"/>
        <v>6579671000</v>
      </c>
      <c r="M529" s="75">
        <f t="shared" si="2"/>
        <v>91707000</v>
      </c>
      <c r="N529" s="9">
        <f t="shared" si="3"/>
        <v>0.7513245898</v>
      </c>
      <c r="O529" s="9">
        <f t="shared" si="4"/>
        <v>0.01047191025</v>
      </c>
    </row>
    <row r="530" hidden="1">
      <c r="A530" s="68">
        <v>559.0</v>
      </c>
      <c r="B530" s="11" t="s">
        <v>392</v>
      </c>
      <c r="C530" s="11" t="s">
        <v>11</v>
      </c>
      <c r="D530" s="73">
        <v>42369.0</v>
      </c>
      <c r="E530" s="74">
        <v>2.725867E9</v>
      </c>
      <c r="F530" s="74">
        <v>1.291506E9</v>
      </c>
      <c r="G530" s="74">
        <v>8.25296E8</v>
      </c>
      <c r="H530" s="70">
        <v>0.0</v>
      </c>
      <c r="I530" s="70">
        <v>0.0</v>
      </c>
      <c r="J530" s="11" t="s">
        <v>111</v>
      </c>
      <c r="K530" s="66" t="s">
        <v>112</v>
      </c>
      <c r="L530" s="51">
        <f t="shared" si="1"/>
        <v>1434361000</v>
      </c>
      <c r="M530" s="75">
        <f t="shared" si="2"/>
        <v>609065000</v>
      </c>
      <c r="N530" s="9">
        <f t="shared" si="3"/>
        <v>0.5262035895</v>
      </c>
      <c r="O530" s="9">
        <f t="shared" si="4"/>
        <v>0.2234390012</v>
      </c>
    </row>
    <row r="531" hidden="1">
      <c r="A531" s="68">
        <v>558.0</v>
      </c>
      <c r="B531" s="11" t="s">
        <v>392</v>
      </c>
      <c r="C531" s="11" t="s">
        <v>10</v>
      </c>
      <c r="D531" s="73">
        <v>42004.0</v>
      </c>
      <c r="E531" s="74">
        <v>2.443776E9</v>
      </c>
      <c r="F531" s="74">
        <v>1.197885E9</v>
      </c>
      <c r="G531" s="74">
        <v>7.34119E8</v>
      </c>
      <c r="H531" s="70">
        <v>0.0</v>
      </c>
      <c r="I531" s="70">
        <v>0.0</v>
      </c>
      <c r="J531" s="11" t="s">
        <v>111</v>
      </c>
      <c r="K531" s="11" t="s">
        <v>112</v>
      </c>
      <c r="L531" s="51">
        <f t="shared" si="1"/>
        <v>1245891000</v>
      </c>
      <c r="M531" s="75">
        <f t="shared" si="2"/>
        <v>511772000</v>
      </c>
      <c r="N531" s="9">
        <f t="shared" si="3"/>
        <v>0.509822095</v>
      </c>
      <c r="O531" s="9">
        <f t="shared" si="4"/>
        <v>0.2094185392</v>
      </c>
    </row>
    <row r="532" hidden="1">
      <c r="A532" s="68">
        <v>557.0</v>
      </c>
      <c r="B532" s="11" t="s">
        <v>392</v>
      </c>
      <c r="C532" s="11" t="s">
        <v>9</v>
      </c>
      <c r="D532" s="73">
        <v>41639.0</v>
      </c>
      <c r="E532" s="74">
        <v>2.152766E9</v>
      </c>
      <c r="F532" s="74">
        <v>1.064403E9</v>
      </c>
      <c r="G532" s="74">
        <v>6.21413E8</v>
      </c>
      <c r="H532" s="70">
        <v>0.0</v>
      </c>
      <c r="I532" s="70">
        <v>0.0</v>
      </c>
      <c r="J532" s="11" t="s">
        <v>111</v>
      </c>
      <c r="K532" s="11" t="s">
        <v>112</v>
      </c>
      <c r="L532" s="51">
        <f t="shared" si="1"/>
        <v>1088363000</v>
      </c>
      <c r="M532" s="75">
        <f t="shared" si="2"/>
        <v>466950000</v>
      </c>
      <c r="N532" s="9">
        <f t="shared" si="3"/>
        <v>0.5055649337</v>
      </c>
      <c r="O532" s="9">
        <f t="shared" si="4"/>
        <v>0.2169069931</v>
      </c>
    </row>
    <row r="533" hidden="1">
      <c r="A533" s="68">
        <v>556.0</v>
      </c>
      <c r="B533" s="11" t="s">
        <v>392</v>
      </c>
      <c r="C533" s="11" t="s">
        <v>7</v>
      </c>
      <c r="D533" s="73">
        <v>41274.0</v>
      </c>
      <c r="E533" s="74">
        <v>1.887376E9</v>
      </c>
      <c r="F533" s="74">
        <v>9.44617E8</v>
      </c>
      <c r="G533" s="74">
        <v>5.3118E8</v>
      </c>
      <c r="H533" s="70">
        <v>0.0</v>
      </c>
      <c r="I533" s="70">
        <v>0.0</v>
      </c>
      <c r="J533" s="11" t="s">
        <v>111</v>
      </c>
      <c r="K533" s="11" t="s">
        <v>112</v>
      </c>
      <c r="L533" s="51">
        <f t="shared" si="1"/>
        <v>942759000</v>
      </c>
      <c r="M533" s="75">
        <f t="shared" si="2"/>
        <v>411579000</v>
      </c>
      <c r="N533" s="9">
        <f t="shared" si="3"/>
        <v>0.4995077822</v>
      </c>
      <c r="O533" s="9">
        <f t="shared" si="4"/>
        <v>0.2180694255</v>
      </c>
    </row>
    <row r="534" hidden="1">
      <c r="A534" s="68">
        <v>563.0</v>
      </c>
      <c r="B534" s="11" t="s">
        <v>393</v>
      </c>
      <c r="C534" s="11" t="s">
        <v>11</v>
      </c>
      <c r="D534" s="73">
        <v>42369.0</v>
      </c>
      <c r="E534" s="74">
        <v>2.744965E9</v>
      </c>
      <c r="F534" s="74">
        <v>9.05168E8</v>
      </c>
      <c r="G534" s="74">
        <v>6.5082E7</v>
      </c>
      <c r="H534" s="70">
        <v>0.0</v>
      </c>
      <c r="I534" s="74">
        <v>7.65895E8</v>
      </c>
      <c r="J534" s="11" t="s">
        <v>111</v>
      </c>
      <c r="K534" s="11" t="s">
        <v>112</v>
      </c>
      <c r="L534" s="51">
        <f t="shared" si="1"/>
        <v>1839797000</v>
      </c>
      <c r="M534" s="75">
        <f t="shared" si="2"/>
        <v>1008820000</v>
      </c>
      <c r="N534" s="9">
        <f t="shared" si="3"/>
        <v>0.6702442472</v>
      </c>
      <c r="O534" s="9">
        <f t="shared" si="4"/>
        <v>0.3675165257</v>
      </c>
    </row>
    <row r="535" hidden="1">
      <c r="A535" s="68">
        <v>562.0</v>
      </c>
      <c r="B535" s="11" t="s">
        <v>393</v>
      </c>
      <c r="C535" s="11" t="s">
        <v>10</v>
      </c>
      <c r="D535" s="73">
        <v>42004.0</v>
      </c>
      <c r="E535" s="74">
        <v>2.614748E9</v>
      </c>
      <c r="F535" s="74">
        <v>8.83564E8</v>
      </c>
      <c r="G535" s="74">
        <v>5.0948E7</v>
      </c>
      <c r="H535" s="70">
        <v>0.0</v>
      </c>
      <c r="I535" s="74">
        <v>7.58861E8</v>
      </c>
      <c r="J535" s="11" t="s">
        <v>111</v>
      </c>
      <c r="K535" s="11" t="s">
        <v>112</v>
      </c>
      <c r="L535" s="51">
        <f t="shared" si="1"/>
        <v>1731184000</v>
      </c>
      <c r="M535" s="75">
        <f t="shared" si="2"/>
        <v>921375000</v>
      </c>
      <c r="N535" s="9">
        <f t="shared" si="3"/>
        <v>0.6620844533</v>
      </c>
      <c r="O535" s="9">
        <f t="shared" si="4"/>
        <v>0.3523762137</v>
      </c>
    </row>
    <row r="536" hidden="1">
      <c r="A536" s="68">
        <v>561.0</v>
      </c>
      <c r="B536" s="11" t="s">
        <v>393</v>
      </c>
      <c r="C536" s="11" t="s">
        <v>9</v>
      </c>
      <c r="D536" s="73">
        <v>41639.0</v>
      </c>
      <c r="E536" s="74">
        <v>2.387702E9</v>
      </c>
      <c r="F536" s="74">
        <v>8.34228E8</v>
      </c>
      <c r="G536" s="74">
        <v>6.2179E7</v>
      </c>
      <c r="H536" s="70">
        <v>0.0</v>
      </c>
      <c r="I536" s="74">
        <v>9.78973E8</v>
      </c>
      <c r="J536" s="11" t="s">
        <v>111</v>
      </c>
      <c r="K536" s="11" t="s">
        <v>112</v>
      </c>
      <c r="L536" s="51">
        <f t="shared" si="1"/>
        <v>1553474000</v>
      </c>
      <c r="M536" s="75">
        <f t="shared" si="2"/>
        <v>512322000</v>
      </c>
      <c r="N536" s="9">
        <f t="shared" si="3"/>
        <v>0.6506146914</v>
      </c>
      <c r="O536" s="9">
        <f t="shared" si="4"/>
        <v>0.214566977</v>
      </c>
    </row>
    <row r="537" hidden="1">
      <c r="A537" s="68">
        <v>560.0</v>
      </c>
      <c r="B537" s="11" t="s">
        <v>393</v>
      </c>
      <c r="C537" s="11" t="s">
        <v>7</v>
      </c>
      <c r="D537" s="73">
        <v>41274.0</v>
      </c>
      <c r="E537" s="74">
        <v>1.747502E9</v>
      </c>
      <c r="F537" s="74">
        <v>6.25507E8</v>
      </c>
      <c r="G537" s="74">
        <v>4.7233E7</v>
      </c>
      <c r="H537" s="70">
        <v>0.0</v>
      </c>
      <c r="I537" s="74">
        <v>5.60669E8</v>
      </c>
      <c r="J537" s="11" t="s">
        <v>111</v>
      </c>
      <c r="K537" s="11" t="s">
        <v>112</v>
      </c>
      <c r="L537" s="51">
        <f t="shared" si="1"/>
        <v>1121995000</v>
      </c>
      <c r="M537" s="75">
        <f t="shared" si="2"/>
        <v>514093000</v>
      </c>
      <c r="N537" s="9">
        <f t="shared" si="3"/>
        <v>0.6420564898</v>
      </c>
      <c r="O537" s="9">
        <f t="shared" si="4"/>
        <v>0.29418736</v>
      </c>
    </row>
    <row r="538" hidden="1">
      <c r="A538" s="68">
        <v>565.0</v>
      </c>
      <c r="B538" s="11" t="s">
        <v>394</v>
      </c>
      <c r="C538" s="11" t="s">
        <v>9</v>
      </c>
      <c r="D538" s="73">
        <v>42004.0</v>
      </c>
      <c r="E538" s="74">
        <v>2.388768E9</v>
      </c>
      <c r="F538" s="74">
        <v>4.43974E8</v>
      </c>
      <c r="G538" s="74">
        <v>2.38134E8</v>
      </c>
      <c r="H538" s="70">
        <v>0.0</v>
      </c>
      <c r="I538" s="74">
        <v>6.79298E8</v>
      </c>
      <c r="J538" s="11" t="s">
        <v>172</v>
      </c>
      <c r="K538" s="76" t="s">
        <v>173</v>
      </c>
      <c r="L538" s="51">
        <f t="shared" si="1"/>
        <v>1944794000</v>
      </c>
      <c r="M538" s="75">
        <f t="shared" si="2"/>
        <v>1027362000</v>
      </c>
      <c r="N538" s="9">
        <f t="shared" si="3"/>
        <v>0.8141410133</v>
      </c>
      <c r="O538" s="9">
        <f t="shared" si="4"/>
        <v>0.4300802757</v>
      </c>
    </row>
    <row r="539" hidden="1">
      <c r="A539" s="68">
        <v>566.0</v>
      </c>
      <c r="B539" s="11" t="s">
        <v>394</v>
      </c>
      <c r="C539" s="11" t="s">
        <v>10</v>
      </c>
      <c r="D539" s="73">
        <v>42369.0</v>
      </c>
      <c r="E539" s="74">
        <v>1.954E9</v>
      </c>
      <c r="F539" s="74">
        <v>5.23043E8</v>
      </c>
      <c r="G539" s="74">
        <v>2.49925E8</v>
      </c>
      <c r="H539" s="70">
        <v>0.0</v>
      </c>
      <c r="I539" s="74">
        <v>8.19216E8</v>
      </c>
      <c r="J539" s="11" t="s">
        <v>172</v>
      </c>
      <c r="K539" s="71" t="s">
        <v>173</v>
      </c>
      <c r="L539" s="51">
        <f t="shared" si="1"/>
        <v>1430957000</v>
      </c>
      <c r="M539" s="75">
        <f t="shared" si="2"/>
        <v>361816000</v>
      </c>
      <c r="N539" s="9">
        <f t="shared" si="3"/>
        <v>0.7323219038</v>
      </c>
      <c r="O539" s="9">
        <f t="shared" si="4"/>
        <v>0.1851668373</v>
      </c>
    </row>
    <row r="540" hidden="1">
      <c r="A540" s="68">
        <v>564.0</v>
      </c>
      <c r="B540" s="11" t="s">
        <v>394</v>
      </c>
      <c r="C540" s="11" t="s">
        <v>7</v>
      </c>
      <c r="D540" s="73">
        <v>41639.0</v>
      </c>
      <c r="E540" s="74">
        <v>1.859177E9</v>
      </c>
      <c r="F540" s="74">
        <v>3.54561E8</v>
      </c>
      <c r="G540" s="74">
        <v>2.00849E8</v>
      </c>
      <c r="H540" s="70">
        <v>0.0</v>
      </c>
      <c r="I540" s="74">
        <v>6.53132E8</v>
      </c>
      <c r="J540" s="11" t="s">
        <v>172</v>
      </c>
      <c r="K540" s="71" t="s">
        <v>173</v>
      </c>
      <c r="L540" s="51">
        <f t="shared" si="1"/>
        <v>1504616000</v>
      </c>
      <c r="M540" s="75">
        <f t="shared" si="2"/>
        <v>650635000</v>
      </c>
      <c r="N540" s="9">
        <f t="shared" si="3"/>
        <v>0.809291423</v>
      </c>
      <c r="O540" s="9">
        <f t="shared" si="4"/>
        <v>0.3499586107</v>
      </c>
    </row>
    <row r="541" hidden="1">
      <c r="A541" s="68">
        <v>567.0</v>
      </c>
      <c r="B541" s="11" t="s">
        <v>394</v>
      </c>
      <c r="C541" s="11" t="s">
        <v>11</v>
      </c>
      <c r="D541" s="73">
        <v>42735.0</v>
      </c>
      <c r="E541" s="74">
        <v>1.857339E9</v>
      </c>
      <c r="F541" s="74">
        <v>6.13909E8</v>
      </c>
      <c r="G541" s="74">
        <v>2.72747E8</v>
      </c>
      <c r="H541" s="70">
        <v>0.0</v>
      </c>
      <c r="I541" s="74">
        <v>9.2792E8</v>
      </c>
      <c r="J541" s="11" t="s">
        <v>172</v>
      </c>
      <c r="K541" s="71" t="s">
        <v>173</v>
      </c>
      <c r="L541" s="51">
        <f t="shared" si="1"/>
        <v>1243430000</v>
      </c>
      <c r="M541" s="75">
        <f t="shared" si="2"/>
        <v>42763000</v>
      </c>
      <c r="N541" s="9">
        <f t="shared" si="3"/>
        <v>0.6694685246</v>
      </c>
      <c r="O541" s="9">
        <f t="shared" si="4"/>
        <v>0.0230237991</v>
      </c>
    </row>
    <row r="542" hidden="1">
      <c r="A542" s="68">
        <v>571.0</v>
      </c>
      <c r="B542" s="11" t="s">
        <v>395</v>
      </c>
      <c r="C542" s="11" t="s">
        <v>11</v>
      </c>
      <c r="D542" s="73">
        <v>42369.0</v>
      </c>
      <c r="E542" s="74">
        <v>7.954827E9</v>
      </c>
      <c r="F542" s="74">
        <v>4.416194E9</v>
      </c>
      <c r="G542" s="74">
        <v>1.086274E9</v>
      </c>
      <c r="H542" s="70">
        <v>0.0</v>
      </c>
      <c r="I542" s="74">
        <v>6.88195E8</v>
      </c>
      <c r="J542" s="11" t="s">
        <v>101</v>
      </c>
      <c r="K542" s="66" t="s">
        <v>102</v>
      </c>
      <c r="L542" s="51">
        <f t="shared" si="1"/>
        <v>3538633000</v>
      </c>
      <c r="M542" s="75">
        <f t="shared" si="2"/>
        <v>1764164000</v>
      </c>
      <c r="N542" s="9">
        <f t="shared" si="3"/>
        <v>0.4448409752</v>
      </c>
      <c r="O542" s="9">
        <f t="shared" si="4"/>
        <v>0.2217727677</v>
      </c>
    </row>
    <row r="543" hidden="1">
      <c r="A543" s="68">
        <v>570.0</v>
      </c>
      <c r="B543" s="11" t="s">
        <v>395</v>
      </c>
      <c r="C543" s="11" t="s">
        <v>10</v>
      </c>
      <c r="D543" s="73">
        <v>42004.0</v>
      </c>
      <c r="E543" s="74">
        <v>7.741856E9</v>
      </c>
      <c r="F543" s="74">
        <v>4.449139E9</v>
      </c>
      <c r="G543" s="74">
        <v>1.034507E9</v>
      </c>
      <c r="H543" s="70">
        <v>0.0</v>
      </c>
      <c r="I543" s="74">
        <v>6.25361E8</v>
      </c>
      <c r="J543" s="11" t="s">
        <v>101</v>
      </c>
      <c r="K543" s="11" t="s">
        <v>102</v>
      </c>
      <c r="L543" s="51">
        <f t="shared" si="1"/>
        <v>3292717000</v>
      </c>
      <c r="M543" s="75">
        <f t="shared" si="2"/>
        <v>1632849000</v>
      </c>
      <c r="N543" s="9">
        <f t="shared" si="3"/>
        <v>0.4253136457</v>
      </c>
      <c r="O543" s="9">
        <f t="shared" si="4"/>
        <v>0.2109118279</v>
      </c>
    </row>
    <row r="544" hidden="1">
      <c r="A544" s="68">
        <v>569.0</v>
      </c>
      <c r="B544" s="11" t="s">
        <v>395</v>
      </c>
      <c r="C544" s="11" t="s">
        <v>9</v>
      </c>
      <c r="D544" s="73">
        <v>41639.0</v>
      </c>
      <c r="E544" s="74">
        <v>7.301204E9</v>
      </c>
      <c r="F544" s="74">
        <v>3.99794E9</v>
      </c>
      <c r="G544" s="74">
        <v>9.14149E8</v>
      </c>
      <c r="H544" s="70">
        <v>0.0</v>
      </c>
      <c r="I544" s="74">
        <v>8.5968E8</v>
      </c>
      <c r="J544" s="11" t="s">
        <v>101</v>
      </c>
      <c r="K544" s="11" t="s">
        <v>102</v>
      </c>
      <c r="L544" s="51">
        <f t="shared" si="1"/>
        <v>3303264000</v>
      </c>
      <c r="M544" s="75">
        <f t="shared" si="2"/>
        <v>1529435000</v>
      </c>
      <c r="N544" s="9">
        <f t="shared" si="3"/>
        <v>0.4524272983</v>
      </c>
      <c r="O544" s="9">
        <f t="shared" si="4"/>
        <v>0.2094770945</v>
      </c>
    </row>
    <row r="545" hidden="1">
      <c r="A545" s="68">
        <v>568.0</v>
      </c>
      <c r="B545" s="11" t="s">
        <v>395</v>
      </c>
      <c r="C545" s="11" t="s">
        <v>7</v>
      </c>
      <c r="D545" s="73">
        <v>41274.0</v>
      </c>
      <c r="E545" s="74">
        <v>6.273787E9</v>
      </c>
      <c r="F545" s="74">
        <v>3.667434E9</v>
      </c>
      <c r="G545" s="74">
        <v>7.47356E8</v>
      </c>
      <c r="H545" s="70">
        <v>0.0</v>
      </c>
      <c r="I545" s="74">
        <v>7.40791E8</v>
      </c>
      <c r="J545" s="11" t="s">
        <v>101</v>
      </c>
      <c r="K545" s="11" t="s">
        <v>102</v>
      </c>
      <c r="L545" s="51">
        <f t="shared" si="1"/>
        <v>2606353000</v>
      </c>
      <c r="M545" s="75">
        <f t="shared" si="2"/>
        <v>1118206000</v>
      </c>
      <c r="N545" s="9">
        <f t="shared" si="3"/>
        <v>0.4154353662</v>
      </c>
      <c r="O545" s="9">
        <f t="shared" si="4"/>
        <v>0.1782346133</v>
      </c>
    </row>
    <row r="546" hidden="1">
      <c r="A546" s="68">
        <v>575.0</v>
      </c>
      <c r="B546" s="11" t="s">
        <v>396</v>
      </c>
      <c r="C546" s="11" t="s">
        <v>11</v>
      </c>
      <c r="D546" s="73">
        <v>42369.0</v>
      </c>
      <c r="E546" s="74">
        <v>1.194407E9</v>
      </c>
      <c r="F546" s="74">
        <v>3.63508E8</v>
      </c>
      <c r="G546" s="74">
        <v>4.009E7</v>
      </c>
      <c r="H546" s="70">
        <v>0.0</v>
      </c>
      <c r="I546" s="74">
        <v>4.53423E8</v>
      </c>
      <c r="J546" s="11" t="s">
        <v>111</v>
      </c>
      <c r="K546" s="76" t="s">
        <v>610</v>
      </c>
      <c r="L546" s="51">
        <f t="shared" si="1"/>
        <v>830899000</v>
      </c>
      <c r="M546" s="75">
        <f t="shared" si="2"/>
        <v>337386000</v>
      </c>
      <c r="N546" s="9">
        <f t="shared" si="3"/>
        <v>0.6956581802</v>
      </c>
      <c r="O546" s="9">
        <f t="shared" si="4"/>
        <v>0.2824715528</v>
      </c>
    </row>
    <row r="547" hidden="1">
      <c r="A547" s="68">
        <v>574.0</v>
      </c>
      <c r="B547" s="11" t="s">
        <v>396</v>
      </c>
      <c r="C547" s="11" t="s">
        <v>10</v>
      </c>
      <c r="D547" s="73">
        <v>42004.0</v>
      </c>
      <c r="E547" s="74">
        <v>9.70938E8</v>
      </c>
      <c r="F547" s="74">
        <v>3.12546E8</v>
      </c>
      <c r="G547" s="74">
        <v>4.0878E7</v>
      </c>
      <c r="H547" s="70">
        <v>0.0</v>
      </c>
      <c r="I547" s="74">
        <v>3.60592E8</v>
      </c>
      <c r="J547" s="11" t="s">
        <v>111</v>
      </c>
      <c r="K547" s="71" t="s">
        <v>610</v>
      </c>
      <c r="L547" s="51">
        <f t="shared" si="1"/>
        <v>658392000</v>
      </c>
      <c r="M547" s="75">
        <f t="shared" si="2"/>
        <v>256922000</v>
      </c>
      <c r="N547" s="9">
        <f t="shared" si="3"/>
        <v>0.6780989105</v>
      </c>
      <c r="O547" s="9">
        <f t="shared" si="4"/>
        <v>0.2646121586</v>
      </c>
    </row>
    <row r="548" hidden="1">
      <c r="A548" s="68">
        <v>573.0</v>
      </c>
      <c r="B548" s="11" t="s">
        <v>396</v>
      </c>
      <c r="C548" s="11" t="s">
        <v>9</v>
      </c>
      <c r="D548" s="73">
        <v>41639.0</v>
      </c>
      <c r="E548" s="74">
        <v>6.1059E8</v>
      </c>
      <c r="F548" s="74">
        <v>1.97336E8</v>
      </c>
      <c r="G548" s="74">
        <v>2.6684E7</v>
      </c>
      <c r="H548" s="70">
        <v>0.0</v>
      </c>
      <c r="I548" s="74">
        <v>1.9242E8</v>
      </c>
      <c r="J548" s="11" t="s">
        <v>111</v>
      </c>
      <c r="K548" s="71" t="s">
        <v>610</v>
      </c>
      <c r="L548" s="51">
        <f t="shared" si="1"/>
        <v>413254000</v>
      </c>
      <c r="M548" s="75">
        <f t="shared" si="2"/>
        <v>194150000</v>
      </c>
      <c r="N548" s="9">
        <f t="shared" si="3"/>
        <v>0.6768109533</v>
      </c>
      <c r="O548" s="9">
        <f t="shared" si="4"/>
        <v>0.3179711427</v>
      </c>
    </row>
    <row r="549" hidden="1">
      <c r="A549" s="68">
        <v>572.0</v>
      </c>
      <c r="B549" s="11" t="s">
        <v>396</v>
      </c>
      <c r="C549" s="11" t="s">
        <v>7</v>
      </c>
      <c r="D549" s="73">
        <v>41274.0</v>
      </c>
      <c r="E549" s="74">
        <v>5.35153E8</v>
      </c>
      <c r="F549" s="74">
        <v>1.72167E8</v>
      </c>
      <c r="G549" s="74">
        <v>2.4573E7</v>
      </c>
      <c r="H549" s="70">
        <v>0.0</v>
      </c>
      <c r="I549" s="74">
        <v>1.69173E8</v>
      </c>
      <c r="J549" s="11" t="s">
        <v>111</v>
      </c>
      <c r="K549" s="71" t="s">
        <v>610</v>
      </c>
      <c r="L549" s="51">
        <f t="shared" si="1"/>
        <v>362986000</v>
      </c>
      <c r="M549" s="75">
        <f t="shared" si="2"/>
        <v>169240000</v>
      </c>
      <c r="N549" s="9">
        <f t="shared" si="3"/>
        <v>0.678284528</v>
      </c>
      <c r="O549" s="9">
        <f t="shared" si="4"/>
        <v>0.3162460082</v>
      </c>
    </row>
    <row r="550" hidden="1">
      <c r="A550" s="68">
        <v>578.0</v>
      </c>
      <c r="B550" s="11" t="s">
        <v>397</v>
      </c>
      <c r="C550" s="11" t="s">
        <v>10</v>
      </c>
      <c r="D550" s="73">
        <v>42004.0</v>
      </c>
      <c r="E550" s="74">
        <v>1.665E9</v>
      </c>
      <c r="F550" s="70">
        <v>0.0</v>
      </c>
      <c r="G550" s="74">
        <v>9.58E8</v>
      </c>
      <c r="H550" s="70">
        <v>0.0</v>
      </c>
      <c r="I550" s="74">
        <v>1.36E8</v>
      </c>
      <c r="J550" s="11" t="s">
        <v>106</v>
      </c>
      <c r="K550" s="71" t="s">
        <v>611</v>
      </c>
      <c r="L550" s="51">
        <f t="shared" si="1"/>
        <v>1665000000</v>
      </c>
      <c r="M550" s="75">
        <f t="shared" si="2"/>
        <v>571000000</v>
      </c>
      <c r="N550" s="9">
        <f t="shared" si="3"/>
        <v>1</v>
      </c>
      <c r="O550" s="9">
        <f t="shared" si="4"/>
        <v>0.3429429429</v>
      </c>
    </row>
    <row r="551" hidden="1">
      <c r="A551" s="68">
        <v>577.0</v>
      </c>
      <c r="B551" s="11" t="s">
        <v>397</v>
      </c>
      <c r="C551" s="11" t="s">
        <v>9</v>
      </c>
      <c r="D551" s="73">
        <v>41639.0</v>
      </c>
      <c r="E551" s="74">
        <v>1.466E9</v>
      </c>
      <c r="F551" s="70">
        <v>0.0</v>
      </c>
      <c r="G551" s="74">
        <v>8.88E8</v>
      </c>
      <c r="H551" s="70">
        <v>0.0</v>
      </c>
      <c r="I551" s="74">
        <v>2.56E8</v>
      </c>
      <c r="J551" s="11" t="s">
        <v>106</v>
      </c>
      <c r="K551" s="71" t="s">
        <v>611</v>
      </c>
      <c r="L551" s="51">
        <f t="shared" si="1"/>
        <v>1466000000</v>
      </c>
      <c r="M551" s="75">
        <f t="shared" si="2"/>
        <v>322000000</v>
      </c>
      <c r="N551" s="9">
        <f t="shared" si="3"/>
        <v>1</v>
      </c>
      <c r="O551" s="9">
        <f t="shared" si="4"/>
        <v>0.2196452933</v>
      </c>
    </row>
    <row r="552" hidden="1">
      <c r="A552" s="68">
        <v>579.0</v>
      </c>
      <c r="B552" s="11" t="s">
        <v>397</v>
      </c>
      <c r="C552" s="11" t="s">
        <v>11</v>
      </c>
      <c r="D552" s="73">
        <v>42369.0</v>
      </c>
      <c r="E552" s="74">
        <v>1.403E9</v>
      </c>
      <c r="F552" s="70">
        <v>0.0</v>
      </c>
      <c r="G552" s="74">
        <v>1.048E9</v>
      </c>
      <c r="H552" s="70">
        <v>0.0</v>
      </c>
      <c r="I552" s="74">
        <v>6.1E7</v>
      </c>
      <c r="J552" s="11" t="s">
        <v>106</v>
      </c>
      <c r="K552" s="71" t="s">
        <v>611</v>
      </c>
      <c r="L552" s="51">
        <f t="shared" si="1"/>
        <v>1403000000</v>
      </c>
      <c r="M552" s="75">
        <f t="shared" si="2"/>
        <v>294000000</v>
      </c>
      <c r="N552" s="9">
        <f t="shared" si="3"/>
        <v>1</v>
      </c>
      <c r="O552" s="9">
        <f t="shared" si="4"/>
        <v>0.2095509622</v>
      </c>
    </row>
    <row r="553" hidden="1">
      <c r="A553" s="68">
        <v>576.0</v>
      </c>
      <c r="B553" s="11" t="s">
        <v>397</v>
      </c>
      <c r="C553" s="11" t="s">
        <v>7</v>
      </c>
      <c r="D553" s="73">
        <v>41274.0</v>
      </c>
      <c r="E553" s="74">
        <v>1.365E9</v>
      </c>
      <c r="F553" s="70">
        <v>0.0</v>
      </c>
      <c r="G553" s="74">
        <v>9.21E8</v>
      </c>
      <c r="H553" s="70">
        <v>0.0</v>
      </c>
      <c r="I553" s="74">
        <v>4.71E8</v>
      </c>
      <c r="J553" s="11" t="s">
        <v>106</v>
      </c>
      <c r="K553" s="71" t="s">
        <v>611</v>
      </c>
      <c r="L553" s="51">
        <f t="shared" si="1"/>
        <v>1365000000</v>
      </c>
      <c r="M553" s="75">
        <f t="shared" si="2"/>
        <v>-27000000</v>
      </c>
      <c r="N553" s="9">
        <f t="shared" si="3"/>
        <v>1</v>
      </c>
      <c r="O553" s="9">
        <f t="shared" si="4"/>
        <v>-0.01978021978</v>
      </c>
    </row>
    <row r="554" hidden="1">
      <c r="A554" s="68">
        <v>582.0</v>
      </c>
      <c r="B554" s="11" t="s">
        <v>398</v>
      </c>
      <c r="C554" s="11" t="s">
        <v>10</v>
      </c>
      <c r="D554" s="73">
        <v>42004.0</v>
      </c>
      <c r="E554" s="74">
        <v>2.2552E10</v>
      </c>
      <c r="F554" s="74">
        <v>1.5646E10</v>
      </c>
      <c r="G554" s="74">
        <v>3.81E9</v>
      </c>
      <c r="H554" s="74">
        <v>6.47E8</v>
      </c>
      <c r="I554" s="70">
        <v>0.0</v>
      </c>
      <c r="J554" s="11" t="s">
        <v>69</v>
      </c>
      <c r="K554" s="71" t="s">
        <v>347</v>
      </c>
      <c r="L554" s="51">
        <f t="shared" si="1"/>
        <v>6906000000</v>
      </c>
      <c r="M554" s="75">
        <f t="shared" si="2"/>
        <v>2449000000</v>
      </c>
      <c r="N554" s="9">
        <f t="shared" si="3"/>
        <v>0.3062256119</v>
      </c>
      <c r="O554" s="9">
        <f t="shared" si="4"/>
        <v>0.1085934729</v>
      </c>
    </row>
    <row r="555" hidden="1">
      <c r="A555" s="68">
        <v>581.0</v>
      </c>
      <c r="B555" s="11" t="s">
        <v>398</v>
      </c>
      <c r="C555" s="11" t="s">
        <v>9</v>
      </c>
      <c r="D555" s="73">
        <v>41639.0</v>
      </c>
      <c r="E555" s="74">
        <v>2.2046E10</v>
      </c>
      <c r="F555" s="74">
        <v>1.5369E10</v>
      </c>
      <c r="G555" s="74">
        <v>3.886E9</v>
      </c>
      <c r="H555" s="74">
        <v>6.44E8</v>
      </c>
      <c r="I555" s="70">
        <v>0.0</v>
      </c>
      <c r="J555" s="11" t="s">
        <v>69</v>
      </c>
      <c r="K555" s="71" t="s">
        <v>347</v>
      </c>
      <c r="L555" s="51">
        <f t="shared" si="1"/>
        <v>6677000000</v>
      </c>
      <c r="M555" s="75">
        <f t="shared" si="2"/>
        <v>2147000000</v>
      </c>
      <c r="N555" s="9">
        <f t="shared" si="3"/>
        <v>0.3028667332</v>
      </c>
      <c r="O555" s="9">
        <f t="shared" si="4"/>
        <v>0.09738728114</v>
      </c>
    </row>
    <row r="556" hidden="1">
      <c r="A556" s="68">
        <v>583.0</v>
      </c>
      <c r="B556" s="11" t="s">
        <v>398</v>
      </c>
      <c r="C556" s="11" t="s">
        <v>11</v>
      </c>
      <c r="D556" s="73">
        <v>42369.0</v>
      </c>
      <c r="E556" s="74">
        <v>2.0855E10</v>
      </c>
      <c r="F556" s="74">
        <v>1.4292E10</v>
      </c>
      <c r="G556" s="74">
        <v>3.596E9</v>
      </c>
      <c r="H556" s="74">
        <v>6.25E8</v>
      </c>
      <c r="I556" s="70">
        <v>0.0</v>
      </c>
      <c r="J556" s="11" t="s">
        <v>69</v>
      </c>
      <c r="K556" s="71" t="s">
        <v>347</v>
      </c>
      <c r="L556" s="51">
        <f t="shared" si="1"/>
        <v>6563000000</v>
      </c>
      <c r="M556" s="75">
        <f t="shared" si="2"/>
        <v>2342000000</v>
      </c>
      <c r="N556" s="9">
        <f t="shared" si="3"/>
        <v>0.3146967154</v>
      </c>
      <c r="O556" s="9">
        <f t="shared" si="4"/>
        <v>0.1122992088</v>
      </c>
    </row>
    <row r="557" hidden="1">
      <c r="A557" s="68">
        <v>580.0</v>
      </c>
      <c r="B557" s="11" t="s">
        <v>398</v>
      </c>
      <c r="C557" s="11" t="s">
        <v>7</v>
      </c>
      <c r="D557" s="73">
        <v>41274.0</v>
      </c>
      <c r="E557" s="74">
        <v>1.6311E10</v>
      </c>
      <c r="F557" s="74">
        <v>1.1448E10</v>
      </c>
      <c r="G557" s="74">
        <v>2.894E9</v>
      </c>
      <c r="H557" s="74">
        <v>4.39E8</v>
      </c>
      <c r="I557" s="70">
        <v>0.0</v>
      </c>
      <c r="J557" s="11" t="s">
        <v>69</v>
      </c>
      <c r="K557" s="71" t="s">
        <v>347</v>
      </c>
      <c r="L557" s="51">
        <f t="shared" si="1"/>
        <v>4863000000</v>
      </c>
      <c r="M557" s="75">
        <f t="shared" si="2"/>
        <v>1530000000</v>
      </c>
      <c r="N557" s="9">
        <f t="shared" si="3"/>
        <v>0.2981423579</v>
      </c>
      <c r="O557" s="9">
        <f t="shared" si="4"/>
        <v>0.09380172889</v>
      </c>
    </row>
    <row r="558" hidden="1">
      <c r="A558" s="68">
        <v>586.0</v>
      </c>
      <c r="B558" s="11" t="s">
        <v>399</v>
      </c>
      <c r="C558" s="11" t="s">
        <v>10</v>
      </c>
      <c r="D558" s="73">
        <v>42004.0</v>
      </c>
      <c r="E558" s="74">
        <v>1.2494921E10</v>
      </c>
      <c r="F558" s="74">
        <v>8.126187E9</v>
      </c>
      <c r="G558" s="74">
        <v>8.63455E8</v>
      </c>
      <c r="H558" s="70">
        <v>0.0</v>
      </c>
      <c r="I558" s="74">
        <v>1.318638E9</v>
      </c>
      <c r="J558" s="11" t="s">
        <v>101</v>
      </c>
      <c r="K558" s="66" t="s">
        <v>104</v>
      </c>
      <c r="L558" s="51">
        <f t="shared" si="1"/>
        <v>4368734000</v>
      </c>
      <c r="M558" s="75">
        <f t="shared" si="2"/>
        <v>2186641000</v>
      </c>
      <c r="N558" s="9">
        <f t="shared" si="3"/>
        <v>0.349640786</v>
      </c>
      <c r="O558" s="9">
        <f t="shared" si="4"/>
        <v>0.175002387</v>
      </c>
    </row>
    <row r="559" hidden="1">
      <c r="A559" s="68">
        <v>587.0</v>
      </c>
      <c r="B559" s="11" t="s">
        <v>399</v>
      </c>
      <c r="C559" s="11" t="s">
        <v>11</v>
      </c>
      <c r="D559" s="73">
        <v>42369.0</v>
      </c>
      <c r="E559" s="74">
        <v>1.1513251E10</v>
      </c>
      <c r="F559" s="74">
        <v>7.449273E9</v>
      </c>
      <c r="G559" s="74">
        <v>1.074998E9</v>
      </c>
      <c r="H559" s="70">
        <v>0.0</v>
      </c>
      <c r="I559" s="74">
        <v>1.337276E9</v>
      </c>
      <c r="J559" s="11" t="s">
        <v>101</v>
      </c>
      <c r="K559" s="11" t="s">
        <v>104</v>
      </c>
      <c r="L559" s="51">
        <f t="shared" si="1"/>
        <v>4063978000</v>
      </c>
      <c r="M559" s="75">
        <f t="shared" si="2"/>
        <v>1651704000</v>
      </c>
      <c r="N559" s="9">
        <f t="shared" si="3"/>
        <v>0.3529826632</v>
      </c>
      <c r="O559" s="9">
        <f t="shared" si="4"/>
        <v>0.1434611301</v>
      </c>
    </row>
    <row r="560" hidden="1">
      <c r="A560" s="68">
        <v>585.0</v>
      </c>
      <c r="B560" s="11" t="s">
        <v>399</v>
      </c>
      <c r="C560" s="11" t="s">
        <v>9</v>
      </c>
      <c r="D560" s="73">
        <v>41639.0</v>
      </c>
      <c r="E560" s="74">
        <v>1.1390947E10</v>
      </c>
      <c r="F560" s="74">
        <v>7.588885E9</v>
      </c>
      <c r="G560" s="74">
        <v>8.88051E8</v>
      </c>
      <c r="H560" s="70">
        <v>0.0</v>
      </c>
      <c r="I560" s="74">
        <v>1.261044E9</v>
      </c>
      <c r="J560" s="11" t="s">
        <v>101</v>
      </c>
      <c r="K560" s="11" t="s">
        <v>104</v>
      </c>
      <c r="L560" s="51">
        <f t="shared" si="1"/>
        <v>3802062000</v>
      </c>
      <c r="M560" s="75">
        <f t="shared" si="2"/>
        <v>1652967000</v>
      </c>
      <c r="N560" s="9">
        <f t="shared" si="3"/>
        <v>0.3337792723</v>
      </c>
      <c r="O560" s="9">
        <f t="shared" si="4"/>
        <v>0.1451123423</v>
      </c>
    </row>
    <row r="561" hidden="1">
      <c r="A561" s="68">
        <v>584.0</v>
      </c>
      <c r="B561" s="11" t="s">
        <v>399</v>
      </c>
      <c r="C561" s="11" t="s">
        <v>7</v>
      </c>
      <c r="D561" s="73">
        <v>41274.0</v>
      </c>
      <c r="E561" s="74">
        <v>1.0302079E10</v>
      </c>
      <c r="F561" s="74">
        <v>6.583627E9</v>
      </c>
      <c r="G561" s="74">
        <v>9.17162E8</v>
      </c>
      <c r="H561" s="70">
        <v>0.0</v>
      </c>
      <c r="I561" s="74">
        <v>1.144585E9</v>
      </c>
      <c r="J561" s="11" t="s">
        <v>101</v>
      </c>
      <c r="K561" s="11" t="s">
        <v>104</v>
      </c>
      <c r="L561" s="51">
        <f t="shared" si="1"/>
        <v>3718452000</v>
      </c>
      <c r="M561" s="75">
        <f t="shared" si="2"/>
        <v>1656705000</v>
      </c>
      <c r="N561" s="9">
        <f t="shared" si="3"/>
        <v>0.3609419031</v>
      </c>
      <c r="O561" s="9">
        <f t="shared" si="4"/>
        <v>0.1608126864</v>
      </c>
    </row>
    <row r="562" hidden="1">
      <c r="A562" s="68">
        <v>591.0</v>
      </c>
      <c r="B562" s="11" t="s">
        <v>400</v>
      </c>
      <c r="C562" s="11" t="s">
        <v>11</v>
      </c>
      <c r="D562" s="73">
        <v>42369.0</v>
      </c>
      <c r="E562" s="74">
        <v>2.4937E9</v>
      </c>
      <c r="F562" s="74">
        <v>6.172E8</v>
      </c>
      <c r="G562" s="74">
        <v>8.507E8</v>
      </c>
      <c r="H562" s="74">
        <v>3.831E8</v>
      </c>
      <c r="I562" s="70">
        <v>0.0</v>
      </c>
      <c r="J562" s="11" t="s">
        <v>77</v>
      </c>
      <c r="K562" s="76" t="s">
        <v>83</v>
      </c>
      <c r="L562" s="51">
        <f t="shared" si="1"/>
        <v>1876500000</v>
      </c>
      <c r="M562" s="75">
        <f t="shared" si="2"/>
        <v>642700000</v>
      </c>
      <c r="N562" s="9">
        <f t="shared" si="3"/>
        <v>0.7524962907</v>
      </c>
      <c r="O562" s="9">
        <f t="shared" si="4"/>
        <v>0.2577294783</v>
      </c>
    </row>
    <row r="563" hidden="1">
      <c r="A563" s="68">
        <v>590.0</v>
      </c>
      <c r="B563" s="11" t="s">
        <v>400</v>
      </c>
      <c r="C563" s="11" t="s">
        <v>10</v>
      </c>
      <c r="D563" s="73">
        <v>42004.0</v>
      </c>
      <c r="E563" s="74">
        <v>2.3229E9</v>
      </c>
      <c r="F563" s="74">
        <v>6.256E8</v>
      </c>
      <c r="G563" s="74">
        <v>9.287E8</v>
      </c>
      <c r="H563" s="74">
        <v>3.465E8</v>
      </c>
      <c r="I563" s="70">
        <v>0.0</v>
      </c>
      <c r="J563" s="11" t="s">
        <v>77</v>
      </c>
      <c r="K563" s="71" t="s">
        <v>83</v>
      </c>
      <c r="L563" s="51">
        <f t="shared" si="1"/>
        <v>1697300000</v>
      </c>
      <c r="M563" s="75">
        <f t="shared" si="2"/>
        <v>422100000</v>
      </c>
      <c r="N563" s="9">
        <f t="shared" si="3"/>
        <v>0.7306814757</v>
      </c>
      <c r="O563" s="9">
        <f t="shared" si="4"/>
        <v>0.1817125145</v>
      </c>
    </row>
    <row r="564" hidden="1">
      <c r="A564" s="68">
        <v>589.0</v>
      </c>
      <c r="B564" s="11" t="s">
        <v>400</v>
      </c>
      <c r="C564" s="11" t="s">
        <v>9</v>
      </c>
      <c r="D564" s="73">
        <v>41639.0</v>
      </c>
      <c r="E564" s="74">
        <v>2.0455E9</v>
      </c>
      <c r="F564" s="74">
        <v>5.166E8</v>
      </c>
      <c r="G564" s="74">
        <v>7.497E8</v>
      </c>
      <c r="H564" s="74">
        <v>3.23E8</v>
      </c>
      <c r="I564" s="70">
        <v>0.0</v>
      </c>
      <c r="J564" s="11" t="s">
        <v>77</v>
      </c>
      <c r="K564" s="71" t="s">
        <v>83</v>
      </c>
      <c r="L564" s="51">
        <f t="shared" si="1"/>
        <v>1528900000</v>
      </c>
      <c r="M564" s="75">
        <f t="shared" si="2"/>
        <v>456200000</v>
      </c>
      <c r="N564" s="9">
        <f t="shared" si="3"/>
        <v>0.7474456123</v>
      </c>
      <c r="O564" s="9">
        <f t="shared" si="4"/>
        <v>0.223026155</v>
      </c>
    </row>
    <row r="565" hidden="1">
      <c r="A565" s="68">
        <v>588.0</v>
      </c>
      <c r="B565" s="11" t="s">
        <v>400</v>
      </c>
      <c r="C565" s="11" t="s">
        <v>7</v>
      </c>
      <c r="D565" s="73">
        <v>41274.0</v>
      </c>
      <c r="E565" s="74">
        <v>1.8996E9</v>
      </c>
      <c r="F565" s="74">
        <v>4.91E8</v>
      </c>
      <c r="G565" s="74">
        <v>6.974E8</v>
      </c>
      <c r="H565" s="74">
        <v>2.913E8</v>
      </c>
      <c r="I565" s="70">
        <v>0.0</v>
      </c>
      <c r="J565" s="11" t="s">
        <v>77</v>
      </c>
      <c r="K565" s="71" t="s">
        <v>83</v>
      </c>
      <c r="L565" s="51">
        <f t="shared" si="1"/>
        <v>1408600000</v>
      </c>
      <c r="M565" s="75">
        <f t="shared" si="2"/>
        <v>419900000</v>
      </c>
      <c r="N565" s="9">
        <f t="shared" si="3"/>
        <v>0.7415245315</v>
      </c>
      <c r="O565" s="9">
        <f t="shared" si="4"/>
        <v>0.2210465361</v>
      </c>
    </row>
    <row r="566" hidden="1">
      <c r="A566" s="68">
        <v>595.0</v>
      </c>
      <c r="B566" s="11" t="s">
        <v>401</v>
      </c>
      <c r="C566" s="11" t="s">
        <v>11</v>
      </c>
      <c r="D566" s="73">
        <v>42735.0</v>
      </c>
      <c r="E566" s="74">
        <v>3.136E10</v>
      </c>
      <c r="F566" s="74">
        <v>2.2688E10</v>
      </c>
      <c r="G566" s="74">
        <v>1.576E9</v>
      </c>
      <c r="H566" s="70">
        <v>0.0</v>
      </c>
      <c r="I566" s="74">
        <v>3.936E9</v>
      </c>
      <c r="J566" s="11" t="s">
        <v>101</v>
      </c>
      <c r="K566" s="66" t="s">
        <v>102</v>
      </c>
      <c r="L566" s="51">
        <f t="shared" si="1"/>
        <v>8672000000</v>
      </c>
      <c r="M566" s="75">
        <f t="shared" si="2"/>
        <v>3160000000</v>
      </c>
      <c r="N566" s="9">
        <f t="shared" si="3"/>
        <v>0.2765306122</v>
      </c>
      <c r="O566" s="9">
        <f t="shared" si="4"/>
        <v>0.1007653061</v>
      </c>
    </row>
    <row r="567" hidden="1">
      <c r="A567" s="68">
        <v>594.0</v>
      </c>
      <c r="B567" s="11" t="s">
        <v>401</v>
      </c>
      <c r="C567" s="11" t="s">
        <v>10</v>
      </c>
      <c r="D567" s="73">
        <v>42369.0</v>
      </c>
      <c r="E567" s="74">
        <v>2.9447E10</v>
      </c>
      <c r="F567" s="74">
        <v>2.1406E10</v>
      </c>
      <c r="G567" s="74">
        <v>1.2E9</v>
      </c>
      <c r="H567" s="70">
        <v>0.0</v>
      </c>
      <c r="I567" s="74">
        <v>2.45E9</v>
      </c>
      <c r="J567" s="11" t="s">
        <v>101</v>
      </c>
      <c r="K567" s="11" t="s">
        <v>102</v>
      </c>
      <c r="L567" s="51">
        <f t="shared" si="1"/>
        <v>8041000000</v>
      </c>
      <c r="M567" s="75">
        <f t="shared" si="2"/>
        <v>4391000000</v>
      </c>
      <c r="N567" s="9">
        <f t="shared" si="3"/>
        <v>0.2730668659</v>
      </c>
      <c r="O567" s="9">
        <f t="shared" si="4"/>
        <v>0.1491153598</v>
      </c>
    </row>
    <row r="568" hidden="1">
      <c r="A568" s="68">
        <v>593.0</v>
      </c>
      <c r="B568" s="11" t="s">
        <v>401</v>
      </c>
      <c r="C568" s="11" t="s">
        <v>9</v>
      </c>
      <c r="D568" s="73">
        <v>42004.0</v>
      </c>
      <c r="E568" s="74">
        <v>2.7429E10</v>
      </c>
      <c r="F568" s="74">
        <v>2.1571E10</v>
      </c>
      <c r="G568" s="74">
        <v>1.154E9</v>
      </c>
      <c r="H568" s="70">
        <v>0.0</v>
      </c>
      <c r="I568" s="74">
        <v>2.314E9</v>
      </c>
      <c r="J568" s="11" t="s">
        <v>101</v>
      </c>
      <c r="K568" s="11" t="s">
        <v>102</v>
      </c>
      <c r="L568" s="51">
        <f t="shared" si="1"/>
        <v>5858000000</v>
      </c>
      <c r="M568" s="75">
        <f t="shared" si="2"/>
        <v>2390000000</v>
      </c>
      <c r="N568" s="9">
        <f t="shared" si="3"/>
        <v>0.2135695796</v>
      </c>
      <c r="O568" s="9">
        <f t="shared" si="4"/>
        <v>0.0871340552</v>
      </c>
    </row>
    <row r="569" hidden="1">
      <c r="A569" s="68">
        <v>592.0</v>
      </c>
      <c r="B569" s="11" t="s">
        <v>401</v>
      </c>
      <c r="C569" s="11" t="s">
        <v>7</v>
      </c>
      <c r="D569" s="73">
        <v>41639.0</v>
      </c>
      <c r="E569" s="74">
        <v>2.4888E10</v>
      </c>
      <c r="F569" s="74">
        <v>1.7994E10</v>
      </c>
      <c r="G569" s="74">
        <v>1.095E9</v>
      </c>
      <c r="H569" s="70">
        <v>0.0</v>
      </c>
      <c r="I569" s="74">
        <v>2.153E9</v>
      </c>
      <c r="J569" s="11" t="s">
        <v>101</v>
      </c>
      <c r="K569" s="11" t="s">
        <v>102</v>
      </c>
      <c r="L569" s="51">
        <f t="shared" si="1"/>
        <v>6894000000</v>
      </c>
      <c r="M569" s="75">
        <f t="shared" si="2"/>
        <v>3646000000</v>
      </c>
      <c r="N569" s="9">
        <f t="shared" si="3"/>
        <v>0.2770009643</v>
      </c>
      <c r="O569" s="9">
        <f t="shared" si="4"/>
        <v>0.1464963034</v>
      </c>
    </row>
    <row r="570" hidden="1">
      <c r="A570" s="68">
        <v>599.0</v>
      </c>
      <c r="B570" s="11" t="s">
        <v>402</v>
      </c>
      <c r="C570" s="11" t="s">
        <v>11</v>
      </c>
      <c r="D570" s="73">
        <v>42369.0</v>
      </c>
      <c r="E570" s="74">
        <v>6.616632E9</v>
      </c>
      <c r="F570" s="74">
        <v>4.428855E9</v>
      </c>
      <c r="G570" s="74">
        <v>1.420281E9</v>
      </c>
      <c r="H570" s="70">
        <v>0.0</v>
      </c>
      <c r="I570" s="74">
        <v>4.6012E7</v>
      </c>
      <c r="J570" s="11" t="s">
        <v>69</v>
      </c>
      <c r="K570" s="76" t="s">
        <v>332</v>
      </c>
      <c r="L570" s="51">
        <f t="shared" si="1"/>
        <v>2187777000</v>
      </c>
      <c r="M570" s="75">
        <f t="shared" si="2"/>
        <v>721484000</v>
      </c>
      <c r="N570" s="9">
        <f t="shared" si="3"/>
        <v>0.3306481303</v>
      </c>
      <c r="O570" s="9">
        <f t="shared" si="4"/>
        <v>0.1090409743</v>
      </c>
    </row>
    <row r="571" hidden="1">
      <c r="A571" s="68">
        <v>598.0</v>
      </c>
      <c r="B571" s="11" t="s">
        <v>402</v>
      </c>
      <c r="C571" s="11" t="s">
        <v>10</v>
      </c>
      <c r="D571" s="73">
        <v>42004.0</v>
      </c>
      <c r="E571" s="74">
        <v>6.564721E9</v>
      </c>
      <c r="F571" s="74">
        <v>4.583294E9</v>
      </c>
      <c r="G571" s="74">
        <v>1.337487E9</v>
      </c>
      <c r="H571" s="70">
        <v>0.0</v>
      </c>
      <c r="I571" s="74">
        <v>4.9292E7</v>
      </c>
      <c r="J571" s="11" t="s">
        <v>69</v>
      </c>
      <c r="K571" s="71" t="s">
        <v>332</v>
      </c>
      <c r="L571" s="51">
        <f t="shared" si="1"/>
        <v>1981427000</v>
      </c>
      <c r="M571" s="75">
        <f t="shared" si="2"/>
        <v>594648000</v>
      </c>
      <c r="N571" s="9">
        <f t="shared" si="3"/>
        <v>0.3018295827</v>
      </c>
      <c r="O571" s="9">
        <f t="shared" si="4"/>
        <v>0.09058237205</v>
      </c>
    </row>
    <row r="572" hidden="1">
      <c r="A572" s="68">
        <v>597.0</v>
      </c>
      <c r="B572" s="11" t="s">
        <v>402</v>
      </c>
      <c r="C572" s="11" t="s">
        <v>9</v>
      </c>
      <c r="D572" s="73">
        <v>41639.0</v>
      </c>
      <c r="E572" s="74">
        <v>6.080257E9</v>
      </c>
      <c r="F572" s="74">
        <v>4.197404E9</v>
      </c>
      <c r="G572" s="74">
        <v>1.282709E9</v>
      </c>
      <c r="H572" s="70">
        <v>0.0</v>
      </c>
      <c r="I572" s="74">
        <v>4.8071E7</v>
      </c>
      <c r="J572" s="11" t="s">
        <v>69</v>
      </c>
      <c r="K572" s="71" t="s">
        <v>332</v>
      </c>
      <c r="L572" s="51">
        <f t="shared" si="1"/>
        <v>1882853000</v>
      </c>
      <c r="M572" s="75">
        <f t="shared" si="2"/>
        <v>552073000</v>
      </c>
      <c r="N572" s="9">
        <f t="shared" si="3"/>
        <v>0.3096666802</v>
      </c>
      <c r="O572" s="9">
        <f t="shared" si="4"/>
        <v>0.09079764227</v>
      </c>
    </row>
    <row r="573" hidden="1">
      <c r="A573" s="68">
        <v>596.0</v>
      </c>
      <c r="B573" s="11" t="s">
        <v>402</v>
      </c>
      <c r="C573" s="11" t="s">
        <v>7</v>
      </c>
      <c r="D573" s="73">
        <v>41274.0</v>
      </c>
      <c r="E573" s="74">
        <v>5.992215E9</v>
      </c>
      <c r="F573" s="74">
        <v>4.156845E9</v>
      </c>
      <c r="G573" s="74">
        <v>1.264632E9</v>
      </c>
      <c r="H573" s="70">
        <v>0.0</v>
      </c>
      <c r="I573" s="74">
        <v>3.994E7</v>
      </c>
      <c r="J573" s="11" t="s">
        <v>69</v>
      </c>
      <c r="K573" s="71" t="s">
        <v>332</v>
      </c>
      <c r="L573" s="51">
        <f t="shared" si="1"/>
        <v>1835370000</v>
      </c>
      <c r="M573" s="75">
        <f t="shared" si="2"/>
        <v>530798000</v>
      </c>
      <c r="N573" s="9">
        <f t="shared" si="3"/>
        <v>0.3062924144</v>
      </c>
      <c r="O573" s="9">
        <f t="shared" si="4"/>
        <v>0.08858126753</v>
      </c>
    </row>
    <row r="574" hidden="1">
      <c r="A574" s="68">
        <v>603.0</v>
      </c>
      <c r="B574" s="11" t="s">
        <v>323</v>
      </c>
      <c r="C574" s="11" t="s">
        <v>11</v>
      </c>
      <c r="D574" s="73">
        <v>42735.0</v>
      </c>
      <c r="E574" s="74">
        <v>8.773564E9</v>
      </c>
      <c r="F574" s="74">
        <v>1.596698E9</v>
      </c>
      <c r="G574" s="74">
        <v>6.280728E9</v>
      </c>
      <c r="H574" s="70">
        <v>0.0</v>
      </c>
      <c r="I574" s="74">
        <v>3.17141E8</v>
      </c>
      <c r="J574" s="11" t="s">
        <v>73</v>
      </c>
      <c r="K574" s="71" t="s">
        <v>159</v>
      </c>
      <c r="L574" s="51">
        <f t="shared" si="1"/>
        <v>7176866000</v>
      </c>
      <c r="M574" s="75">
        <f t="shared" si="2"/>
        <v>578997000</v>
      </c>
      <c r="N574" s="9">
        <f t="shared" si="3"/>
        <v>0.8180103319</v>
      </c>
      <c r="O574" s="9">
        <f t="shared" si="4"/>
        <v>0.0659933637</v>
      </c>
    </row>
    <row r="575" hidden="1">
      <c r="A575" s="68">
        <v>602.0</v>
      </c>
      <c r="B575" s="11" t="s">
        <v>323</v>
      </c>
      <c r="C575" s="11" t="s">
        <v>10</v>
      </c>
      <c r="D575" s="73">
        <v>42369.0</v>
      </c>
      <c r="E575" s="74">
        <v>6.672317E9</v>
      </c>
      <c r="F575" s="74">
        <v>1.309559E9</v>
      </c>
      <c r="G575" s="74">
        <v>4.785243E9</v>
      </c>
      <c r="H575" s="70">
        <v>0.0</v>
      </c>
      <c r="I575" s="74">
        <v>1.56458E8</v>
      </c>
      <c r="J575" s="11" t="s">
        <v>73</v>
      </c>
      <c r="K575" s="71" t="s">
        <v>159</v>
      </c>
      <c r="L575" s="51">
        <f t="shared" si="1"/>
        <v>5362758000</v>
      </c>
      <c r="M575" s="75">
        <f t="shared" si="2"/>
        <v>421057000</v>
      </c>
      <c r="N575" s="9">
        <f t="shared" si="3"/>
        <v>0.8037324965</v>
      </c>
      <c r="O575" s="9">
        <f t="shared" si="4"/>
        <v>0.0631050653</v>
      </c>
    </row>
    <row r="576" hidden="1">
      <c r="A576" s="68">
        <v>601.0</v>
      </c>
      <c r="B576" s="11" t="s">
        <v>323</v>
      </c>
      <c r="C576" s="11" t="s">
        <v>9</v>
      </c>
      <c r="D576" s="73">
        <v>42004.0</v>
      </c>
      <c r="E576" s="74">
        <v>5.763485E9</v>
      </c>
      <c r="F576" s="74">
        <v>1.179081E9</v>
      </c>
      <c r="G576" s="74">
        <v>3.919856E9</v>
      </c>
      <c r="H576" s="70">
        <v>0.0</v>
      </c>
      <c r="I576" s="74">
        <v>7.6773E7</v>
      </c>
      <c r="J576" s="11" t="s">
        <v>73</v>
      </c>
      <c r="K576" s="71" t="s">
        <v>159</v>
      </c>
      <c r="L576" s="51">
        <f t="shared" si="1"/>
        <v>4584404000</v>
      </c>
      <c r="M576" s="75">
        <f t="shared" si="2"/>
        <v>587775000</v>
      </c>
      <c r="N576" s="9">
        <f t="shared" si="3"/>
        <v>0.7954222142</v>
      </c>
      <c r="O576" s="9">
        <f t="shared" si="4"/>
        <v>0.1019825678</v>
      </c>
    </row>
    <row r="577" hidden="1">
      <c r="A577" s="68">
        <v>600.0</v>
      </c>
      <c r="B577" s="11" t="s">
        <v>323</v>
      </c>
      <c r="C577" s="11" t="s">
        <v>7</v>
      </c>
      <c r="D577" s="73">
        <v>41639.0</v>
      </c>
      <c r="E577" s="74">
        <v>4.771259E9</v>
      </c>
      <c r="F577" s="74">
        <v>1.038034E9</v>
      </c>
      <c r="G577" s="74">
        <v>3.151043E9</v>
      </c>
      <c r="H577" s="70">
        <v>0.0</v>
      </c>
      <c r="I577" s="74">
        <v>7.1731E7</v>
      </c>
      <c r="J577" s="11" t="s">
        <v>73</v>
      </c>
      <c r="K577" s="71" t="s">
        <v>159</v>
      </c>
      <c r="L577" s="51">
        <f t="shared" si="1"/>
        <v>3733225000</v>
      </c>
      <c r="M577" s="75">
        <f t="shared" si="2"/>
        <v>510451000</v>
      </c>
      <c r="N577" s="9">
        <f t="shared" si="3"/>
        <v>0.7824402322</v>
      </c>
      <c r="O577" s="9">
        <f t="shared" si="4"/>
        <v>0.1069845506</v>
      </c>
    </row>
    <row r="578" hidden="1">
      <c r="A578" s="68">
        <v>607.0</v>
      </c>
      <c r="B578" s="11" t="s">
        <v>403</v>
      </c>
      <c r="C578" s="11" t="s">
        <v>11</v>
      </c>
      <c r="D578" s="73">
        <v>42369.0</v>
      </c>
      <c r="E578" s="74">
        <v>7.8227E8</v>
      </c>
      <c r="F578" s="74">
        <v>2.03965E8</v>
      </c>
      <c r="G578" s="74">
        <v>8.0791E7</v>
      </c>
      <c r="H578" s="70">
        <v>0.0</v>
      </c>
      <c r="I578" s="74">
        <v>1.33457E8</v>
      </c>
      <c r="J578" s="11" t="s">
        <v>111</v>
      </c>
      <c r="K578" s="71" t="s">
        <v>154</v>
      </c>
      <c r="L578" s="51">
        <f t="shared" si="1"/>
        <v>578305000</v>
      </c>
      <c r="M578" s="75">
        <f t="shared" si="2"/>
        <v>364057000</v>
      </c>
      <c r="N578" s="9">
        <f t="shared" si="3"/>
        <v>0.7392652153</v>
      </c>
      <c r="O578" s="9">
        <f t="shared" si="4"/>
        <v>0.4653853529</v>
      </c>
    </row>
    <row r="579" hidden="1">
      <c r="A579" s="68">
        <v>606.0</v>
      </c>
      <c r="B579" s="11" t="s">
        <v>403</v>
      </c>
      <c r="C579" s="11" t="s">
        <v>10</v>
      </c>
      <c r="D579" s="73">
        <v>42004.0</v>
      </c>
      <c r="E579" s="74">
        <v>6.47155E8</v>
      </c>
      <c r="F579" s="74">
        <v>1.72416E8</v>
      </c>
      <c r="G579" s="74">
        <v>7.1369E7</v>
      </c>
      <c r="H579" s="70">
        <v>0.0</v>
      </c>
      <c r="I579" s="74">
        <v>1.15076E8</v>
      </c>
      <c r="J579" s="11" t="s">
        <v>111</v>
      </c>
      <c r="K579" s="71" t="s">
        <v>154</v>
      </c>
      <c r="L579" s="51">
        <f t="shared" si="1"/>
        <v>474739000</v>
      </c>
      <c r="M579" s="75">
        <f t="shared" si="2"/>
        <v>288294000</v>
      </c>
      <c r="N579" s="9">
        <f t="shared" si="3"/>
        <v>0.733578509</v>
      </c>
      <c r="O579" s="9">
        <f t="shared" si="4"/>
        <v>0.4454790583</v>
      </c>
    </row>
    <row r="580" hidden="1">
      <c r="A580" s="68">
        <v>605.0</v>
      </c>
      <c r="B580" s="11" t="s">
        <v>403</v>
      </c>
      <c r="C580" s="11" t="s">
        <v>9</v>
      </c>
      <c r="D580" s="73">
        <v>41639.0</v>
      </c>
      <c r="E580" s="74">
        <v>5.20613E8</v>
      </c>
      <c r="F580" s="74">
        <v>1.40012E8</v>
      </c>
      <c r="G580" s="74">
        <v>6.3268E7</v>
      </c>
      <c r="H580" s="70">
        <v>0.0</v>
      </c>
      <c r="I580" s="74">
        <v>9.5232E7</v>
      </c>
      <c r="J580" s="11" t="s">
        <v>111</v>
      </c>
      <c r="K580" s="71" t="s">
        <v>154</v>
      </c>
      <c r="L580" s="51">
        <f t="shared" si="1"/>
        <v>380601000</v>
      </c>
      <c r="M580" s="75">
        <f t="shared" si="2"/>
        <v>222101000</v>
      </c>
      <c r="N580" s="9">
        <f t="shared" si="3"/>
        <v>0.731063189</v>
      </c>
      <c r="O580" s="9">
        <f t="shared" si="4"/>
        <v>0.426614395</v>
      </c>
    </row>
    <row r="581" hidden="1">
      <c r="A581" s="68">
        <v>604.0</v>
      </c>
      <c r="B581" s="11" t="s">
        <v>403</v>
      </c>
      <c r="C581" s="11" t="s">
        <v>7</v>
      </c>
      <c r="D581" s="73">
        <v>41274.0</v>
      </c>
      <c r="E581" s="74">
        <v>4.09396E8</v>
      </c>
      <c r="F581" s="74">
        <v>1.14028E8</v>
      </c>
      <c r="G581" s="74">
        <v>5.8323E7</v>
      </c>
      <c r="H581" s="70">
        <v>0.0</v>
      </c>
      <c r="I581" s="74">
        <v>7.4453E7</v>
      </c>
      <c r="J581" s="11" t="s">
        <v>111</v>
      </c>
      <c r="K581" s="71" t="s">
        <v>154</v>
      </c>
      <c r="L581" s="51">
        <f t="shared" si="1"/>
        <v>295368000</v>
      </c>
      <c r="M581" s="75">
        <f t="shared" si="2"/>
        <v>162592000</v>
      </c>
      <c r="N581" s="9">
        <f t="shared" si="3"/>
        <v>0.7214726084</v>
      </c>
      <c r="O581" s="9">
        <f t="shared" si="4"/>
        <v>0.3971509248</v>
      </c>
    </row>
    <row r="582" hidden="1">
      <c r="A582" s="68">
        <v>611.0</v>
      </c>
      <c r="B582" s="11" t="s">
        <v>324</v>
      </c>
      <c r="C582" s="11" t="s">
        <v>11</v>
      </c>
      <c r="D582" s="73">
        <v>42735.0</v>
      </c>
      <c r="E582" s="74">
        <v>1.518E11</v>
      </c>
      <c r="F582" s="74">
        <v>1.35488E11</v>
      </c>
      <c r="G582" s="74">
        <v>1.2196E10</v>
      </c>
      <c r="H582" s="70">
        <v>0.0</v>
      </c>
      <c r="I582" s="70">
        <v>0.0</v>
      </c>
      <c r="J582" s="11" t="s">
        <v>73</v>
      </c>
      <c r="K582" s="71" t="s">
        <v>325</v>
      </c>
      <c r="L582" s="51">
        <f t="shared" si="1"/>
        <v>16312000000</v>
      </c>
      <c r="M582" s="75">
        <f t="shared" si="2"/>
        <v>4116000000</v>
      </c>
      <c r="N582" s="9">
        <f t="shared" si="3"/>
        <v>0.1074571805</v>
      </c>
      <c r="O582" s="9">
        <f t="shared" si="4"/>
        <v>0.02711462451</v>
      </c>
    </row>
    <row r="583" hidden="1">
      <c r="A583" s="68">
        <v>610.0</v>
      </c>
      <c r="B583" s="11" t="s">
        <v>324</v>
      </c>
      <c r="C583" s="11" t="s">
        <v>10</v>
      </c>
      <c r="D583" s="73">
        <v>42369.0</v>
      </c>
      <c r="E583" s="74">
        <v>1.49558E11</v>
      </c>
      <c r="F583" s="74">
        <v>1.31409E11</v>
      </c>
      <c r="G583" s="74">
        <v>1.0502E10</v>
      </c>
      <c r="H583" s="70">
        <v>0.0</v>
      </c>
      <c r="I583" s="70">
        <v>0.0</v>
      </c>
      <c r="J583" s="11" t="s">
        <v>73</v>
      </c>
      <c r="K583" s="71" t="s">
        <v>325</v>
      </c>
      <c r="L583" s="51">
        <f t="shared" si="1"/>
        <v>18149000000</v>
      </c>
      <c r="M583" s="75">
        <f t="shared" si="2"/>
        <v>7647000000</v>
      </c>
      <c r="N583" s="9">
        <f t="shared" si="3"/>
        <v>0.121350914</v>
      </c>
      <c r="O583" s="9">
        <f t="shared" si="4"/>
        <v>0.05113066503</v>
      </c>
    </row>
    <row r="584" hidden="1">
      <c r="A584" s="68">
        <v>608.0</v>
      </c>
      <c r="B584" s="11" t="s">
        <v>324</v>
      </c>
      <c r="C584" s="11" t="s">
        <v>7</v>
      </c>
      <c r="D584" s="73">
        <v>41639.0</v>
      </c>
      <c r="E584" s="74">
        <v>1.46917E11</v>
      </c>
      <c r="F584" s="74">
        <v>1.2305E11</v>
      </c>
      <c r="G584" s="74">
        <v>1.085E10</v>
      </c>
      <c r="H584" s="70">
        <v>0.0</v>
      </c>
      <c r="I584" s="70">
        <v>0.0</v>
      </c>
      <c r="J584" s="11" t="s">
        <v>73</v>
      </c>
      <c r="K584" s="71" t="s">
        <v>325</v>
      </c>
      <c r="L584" s="51">
        <f t="shared" si="1"/>
        <v>23867000000</v>
      </c>
      <c r="M584" s="75">
        <f t="shared" si="2"/>
        <v>13017000000</v>
      </c>
      <c r="N584" s="9">
        <f t="shared" si="3"/>
        <v>0.162452269</v>
      </c>
      <c r="O584" s="9">
        <f t="shared" si="4"/>
        <v>0.08860104685</v>
      </c>
    </row>
    <row r="585" hidden="1">
      <c r="A585" s="68">
        <v>609.0</v>
      </c>
      <c r="B585" s="11" t="s">
        <v>324</v>
      </c>
      <c r="C585" s="11" t="s">
        <v>9</v>
      </c>
      <c r="D585" s="73">
        <v>42004.0</v>
      </c>
      <c r="E585" s="74">
        <v>1.44077E11</v>
      </c>
      <c r="F585" s="74">
        <v>1.31903E11</v>
      </c>
      <c r="G585" s="74">
        <v>1.1842E10</v>
      </c>
      <c r="H585" s="70">
        <v>0.0</v>
      </c>
      <c r="I585" s="70">
        <v>0.0</v>
      </c>
      <c r="J585" s="11" t="s">
        <v>73</v>
      </c>
      <c r="K585" s="71" t="s">
        <v>325</v>
      </c>
      <c r="L585" s="51">
        <f t="shared" si="1"/>
        <v>12174000000</v>
      </c>
      <c r="M585" s="75">
        <f t="shared" si="2"/>
        <v>332000000</v>
      </c>
      <c r="N585" s="9">
        <f t="shared" si="3"/>
        <v>0.08449648452</v>
      </c>
      <c r="O585" s="9">
        <f t="shared" si="4"/>
        <v>0.002304323383</v>
      </c>
    </row>
    <row r="586" hidden="1">
      <c r="A586" s="68">
        <v>615.0</v>
      </c>
      <c r="B586" s="11" t="s">
        <v>404</v>
      </c>
      <c r="C586" s="11" t="s">
        <v>11</v>
      </c>
      <c r="D586" s="73">
        <v>42735.0</v>
      </c>
      <c r="E586" s="74">
        <v>3.962036E9</v>
      </c>
      <c r="F586" s="74">
        <v>1.997259E9</v>
      </c>
      <c r="G586" s="74">
        <v>1.16947E9</v>
      </c>
      <c r="H586" s="70">
        <v>0.0</v>
      </c>
      <c r="I586" s="70">
        <v>0.0</v>
      </c>
      <c r="J586" s="11" t="s">
        <v>69</v>
      </c>
      <c r="K586" s="71" t="s">
        <v>131</v>
      </c>
      <c r="L586" s="51">
        <f t="shared" si="1"/>
        <v>1964777000</v>
      </c>
      <c r="M586" s="75">
        <f t="shared" si="2"/>
        <v>795307000</v>
      </c>
      <c r="N586" s="9">
        <f t="shared" si="3"/>
        <v>0.4959008449</v>
      </c>
      <c r="O586" s="9">
        <f t="shared" si="4"/>
        <v>0.2007318964</v>
      </c>
    </row>
    <row r="587" hidden="1">
      <c r="A587" s="68">
        <v>614.0</v>
      </c>
      <c r="B587" s="11" t="s">
        <v>404</v>
      </c>
      <c r="C587" s="11" t="s">
        <v>10</v>
      </c>
      <c r="D587" s="73">
        <v>42369.0</v>
      </c>
      <c r="E587" s="74">
        <v>3.869187E9</v>
      </c>
      <c r="F587" s="74">
        <v>1.920253E9</v>
      </c>
      <c r="G587" s="74">
        <v>1.12159E9</v>
      </c>
      <c r="H587" s="70">
        <v>0.0</v>
      </c>
      <c r="I587" s="70">
        <v>0.0</v>
      </c>
      <c r="J587" s="11" t="s">
        <v>69</v>
      </c>
      <c r="K587" s="71" t="s">
        <v>131</v>
      </c>
      <c r="L587" s="51">
        <f t="shared" si="1"/>
        <v>1948934000</v>
      </c>
      <c r="M587" s="75">
        <f t="shared" si="2"/>
        <v>827344000</v>
      </c>
      <c r="N587" s="9">
        <f t="shared" si="3"/>
        <v>0.5037063342</v>
      </c>
      <c r="O587" s="9">
        <f t="shared" si="4"/>
        <v>0.2138289</v>
      </c>
    </row>
    <row r="588" hidden="1">
      <c r="A588" s="68">
        <v>613.0</v>
      </c>
      <c r="B588" s="11" t="s">
        <v>404</v>
      </c>
      <c r="C588" s="11" t="s">
        <v>9</v>
      </c>
      <c r="D588" s="73">
        <v>42004.0</v>
      </c>
      <c r="E588" s="74">
        <v>3.733507E9</v>
      </c>
      <c r="F588" s="74">
        <v>1.836105E9</v>
      </c>
      <c r="G588" s="74">
        <v>1.110776E9</v>
      </c>
      <c r="H588" s="70">
        <v>0.0</v>
      </c>
      <c r="I588" s="70">
        <v>0.0</v>
      </c>
      <c r="J588" s="11" t="s">
        <v>69</v>
      </c>
      <c r="K588" s="71" t="s">
        <v>131</v>
      </c>
      <c r="L588" s="51">
        <f t="shared" si="1"/>
        <v>1897402000</v>
      </c>
      <c r="M588" s="75">
        <f t="shared" si="2"/>
        <v>786626000</v>
      </c>
      <c r="N588" s="9">
        <f t="shared" si="3"/>
        <v>0.5082090378</v>
      </c>
      <c r="O588" s="9">
        <f t="shared" si="4"/>
        <v>0.2106935918</v>
      </c>
    </row>
    <row r="589" hidden="1">
      <c r="A589" s="68">
        <v>612.0</v>
      </c>
      <c r="B589" s="11" t="s">
        <v>404</v>
      </c>
      <c r="C589" s="11" t="s">
        <v>7</v>
      </c>
      <c r="D589" s="73">
        <v>41639.0</v>
      </c>
      <c r="E589" s="74">
        <v>3.326106E9</v>
      </c>
      <c r="F589" s="74">
        <v>1.606661E9</v>
      </c>
      <c r="G589" s="74">
        <v>1.007431E9</v>
      </c>
      <c r="H589" s="70">
        <v>0.0</v>
      </c>
      <c r="I589" s="70">
        <v>0.0</v>
      </c>
      <c r="J589" s="11" t="s">
        <v>69</v>
      </c>
      <c r="K589" s="71" t="s">
        <v>131</v>
      </c>
      <c r="L589" s="51">
        <f t="shared" si="1"/>
        <v>1719445000</v>
      </c>
      <c r="M589" s="75">
        <f t="shared" si="2"/>
        <v>712014000</v>
      </c>
      <c r="N589" s="9">
        <f t="shared" si="3"/>
        <v>0.5169543604</v>
      </c>
      <c r="O589" s="9">
        <f t="shared" si="4"/>
        <v>0.214068343</v>
      </c>
    </row>
    <row r="590" hidden="1">
      <c r="A590" s="68">
        <v>619.0</v>
      </c>
      <c r="B590" s="11" t="s">
        <v>405</v>
      </c>
      <c r="C590" s="11" t="s">
        <v>11</v>
      </c>
      <c r="D590" s="73">
        <v>42735.0</v>
      </c>
      <c r="E590" s="74">
        <v>2.7638E10</v>
      </c>
      <c r="F590" s="74">
        <v>3.789E9</v>
      </c>
      <c r="G590" s="74">
        <v>5.503E9</v>
      </c>
      <c r="H590" s="74">
        <v>5.919E9</v>
      </c>
      <c r="I590" s="70">
        <v>0.0</v>
      </c>
      <c r="J590" s="11" t="s">
        <v>75</v>
      </c>
      <c r="K590" s="71" t="s">
        <v>116</v>
      </c>
      <c r="L590" s="51">
        <f t="shared" si="1"/>
        <v>23849000000</v>
      </c>
      <c r="M590" s="75">
        <f t="shared" si="2"/>
        <v>12427000000</v>
      </c>
      <c r="N590" s="9">
        <f t="shared" si="3"/>
        <v>0.8629061437</v>
      </c>
      <c r="O590" s="9">
        <f t="shared" si="4"/>
        <v>0.4496345611</v>
      </c>
    </row>
    <row r="591" hidden="1">
      <c r="A591" s="68">
        <v>618.0</v>
      </c>
      <c r="B591" s="11" t="s">
        <v>405</v>
      </c>
      <c r="C591" s="11" t="s">
        <v>10</v>
      </c>
      <c r="D591" s="73">
        <v>42369.0</v>
      </c>
      <c r="E591" s="74">
        <v>1.7928E10</v>
      </c>
      <c r="F591" s="74">
        <v>2.867E9</v>
      </c>
      <c r="G591" s="74">
        <v>4.02E9</v>
      </c>
      <c r="H591" s="74">
        <v>4.816E9</v>
      </c>
      <c r="I591" s="70">
        <v>0.0</v>
      </c>
      <c r="J591" s="11" t="s">
        <v>75</v>
      </c>
      <c r="K591" s="71" t="s">
        <v>116</v>
      </c>
      <c r="L591" s="51">
        <f t="shared" si="1"/>
        <v>15061000000</v>
      </c>
      <c r="M591" s="75">
        <f t="shared" si="2"/>
        <v>6225000000</v>
      </c>
      <c r="N591" s="9">
        <f t="shared" si="3"/>
        <v>0.8400825524</v>
      </c>
      <c r="O591" s="9">
        <f t="shared" si="4"/>
        <v>0.3472222222</v>
      </c>
    </row>
    <row r="592" hidden="1">
      <c r="A592" s="68">
        <v>617.0</v>
      </c>
      <c r="B592" s="11" t="s">
        <v>405</v>
      </c>
      <c r="C592" s="11" t="s">
        <v>9</v>
      </c>
      <c r="D592" s="73">
        <v>42004.0</v>
      </c>
      <c r="E592" s="74">
        <v>1.2466E10</v>
      </c>
      <c r="F592" s="74">
        <v>2.153E9</v>
      </c>
      <c r="G592" s="74">
        <v>2.653E9</v>
      </c>
      <c r="H592" s="74">
        <v>2.666E9</v>
      </c>
      <c r="I592" s="70">
        <v>0.0</v>
      </c>
      <c r="J592" s="11" t="s">
        <v>75</v>
      </c>
      <c r="K592" s="71" t="s">
        <v>116</v>
      </c>
      <c r="L592" s="51">
        <f t="shared" si="1"/>
        <v>10313000000</v>
      </c>
      <c r="M592" s="75">
        <f t="shared" si="2"/>
        <v>4994000000</v>
      </c>
      <c r="N592" s="9">
        <f t="shared" si="3"/>
        <v>0.8272902294</v>
      </c>
      <c r="O592" s="9">
        <f t="shared" si="4"/>
        <v>0.4006096583</v>
      </c>
    </row>
    <row r="593" hidden="1">
      <c r="A593" s="68">
        <v>616.0</v>
      </c>
      <c r="B593" s="11" t="s">
        <v>405</v>
      </c>
      <c r="C593" s="11" t="s">
        <v>7</v>
      </c>
      <c r="D593" s="73">
        <v>41639.0</v>
      </c>
      <c r="E593" s="74">
        <v>7.872E9</v>
      </c>
      <c r="F593" s="74">
        <v>1.875E9</v>
      </c>
      <c r="G593" s="74">
        <v>1.778E9</v>
      </c>
      <c r="H593" s="74">
        <v>1.415E9</v>
      </c>
      <c r="I593" s="70">
        <v>0.0</v>
      </c>
      <c r="J593" s="11" t="s">
        <v>75</v>
      </c>
      <c r="K593" s="71" t="s">
        <v>116</v>
      </c>
      <c r="L593" s="51">
        <f t="shared" si="1"/>
        <v>5997000000</v>
      </c>
      <c r="M593" s="75">
        <f t="shared" si="2"/>
        <v>2804000000</v>
      </c>
      <c r="N593" s="9">
        <f t="shared" si="3"/>
        <v>0.7618140244</v>
      </c>
      <c r="O593" s="9">
        <f t="shared" si="4"/>
        <v>0.356199187</v>
      </c>
    </row>
    <row r="594" hidden="1">
      <c r="A594" s="68">
        <v>623.0</v>
      </c>
      <c r="B594" s="11" t="s">
        <v>406</v>
      </c>
      <c r="C594" s="11" t="s">
        <v>11</v>
      </c>
      <c r="D594" s="73">
        <v>42369.0</v>
      </c>
      <c r="E594" s="74">
        <v>4.5794E9</v>
      </c>
      <c r="F594" s="74">
        <v>2.9975E9</v>
      </c>
      <c r="G594" s="74">
        <v>1.0476E9</v>
      </c>
      <c r="H594" s="70">
        <v>0.0</v>
      </c>
      <c r="I594" s="74">
        <v>2.16E7</v>
      </c>
      <c r="J594" s="11" t="s">
        <v>69</v>
      </c>
      <c r="K594" s="71" t="s">
        <v>131</v>
      </c>
      <c r="L594" s="51">
        <f t="shared" si="1"/>
        <v>1581900000</v>
      </c>
      <c r="M594" s="75">
        <f t="shared" si="2"/>
        <v>512700000</v>
      </c>
      <c r="N594" s="9">
        <f t="shared" si="3"/>
        <v>0.345438267</v>
      </c>
      <c r="O594" s="9">
        <f t="shared" si="4"/>
        <v>0.1119578984</v>
      </c>
    </row>
    <row r="595" hidden="1">
      <c r="A595" s="68">
        <v>622.0</v>
      </c>
      <c r="B595" s="11" t="s">
        <v>406</v>
      </c>
      <c r="C595" s="11" t="s">
        <v>10</v>
      </c>
      <c r="D595" s="73">
        <v>42004.0</v>
      </c>
      <c r="E595" s="74">
        <v>4.0136E9</v>
      </c>
      <c r="F595" s="74">
        <v>2.6467E9</v>
      </c>
      <c r="G595" s="74">
        <v>9.433E8</v>
      </c>
      <c r="H595" s="70">
        <v>0.0</v>
      </c>
      <c r="I595" s="74">
        <v>1.31E7</v>
      </c>
      <c r="J595" s="11" t="s">
        <v>69</v>
      </c>
      <c r="K595" s="71" t="s">
        <v>131</v>
      </c>
      <c r="L595" s="51">
        <f t="shared" si="1"/>
        <v>1366900000</v>
      </c>
      <c r="M595" s="75">
        <f t="shared" si="2"/>
        <v>410500000</v>
      </c>
      <c r="N595" s="9">
        <f t="shared" si="3"/>
        <v>0.340567072</v>
      </c>
      <c r="O595" s="9">
        <f t="shared" si="4"/>
        <v>0.1022772573</v>
      </c>
    </row>
    <row r="596" hidden="1">
      <c r="A596" s="68">
        <v>621.0</v>
      </c>
      <c r="B596" s="11" t="s">
        <v>406</v>
      </c>
      <c r="C596" s="11" t="s">
        <v>9</v>
      </c>
      <c r="D596" s="73">
        <v>41639.0</v>
      </c>
      <c r="E596" s="74">
        <v>3.7036E9</v>
      </c>
      <c r="F596" s="74">
        <v>2.4085E9</v>
      </c>
      <c r="G596" s="74">
        <v>9.387E8</v>
      </c>
      <c r="H596" s="70">
        <v>0.0</v>
      </c>
      <c r="I596" s="74">
        <v>9400000.0</v>
      </c>
      <c r="J596" s="11" t="s">
        <v>69</v>
      </c>
      <c r="K596" s="71" t="s">
        <v>131</v>
      </c>
      <c r="L596" s="51">
        <f t="shared" si="1"/>
        <v>1295100000</v>
      </c>
      <c r="M596" s="75">
        <f t="shared" si="2"/>
        <v>347000000</v>
      </c>
      <c r="N596" s="9">
        <f t="shared" si="3"/>
        <v>0.3496867912</v>
      </c>
      <c r="O596" s="9">
        <f t="shared" si="4"/>
        <v>0.09369262339</v>
      </c>
    </row>
    <row r="597" hidden="1">
      <c r="A597" s="68">
        <v>620.0</v>
      </c>
      <c r="B597" s="11" t="s">
        <v>406</v>
      </c>
      <c r="C597" s="11" t="s">
        <v>7</v>
      </c>
      <c r="D597" s="73">
        <v>41274.0</v>
      </c>
      <c r="E597" s="74">
        <v>3.1348E9</v>
      </c>
      <c r="F597" s="74">
        <v>2.0932E9</v>
      </c>
      <c r="G597" s="74">
        <v>8.731E8</v>
      </c>
      <c r="H597" s="70">
        <v>0.0</v>
      </c>
      <c r="I597" s="74">
        <v>7400000.0</v>
      </c>
      <c r="J597" s="11" t="s">
        <v>69</v>
      </c>
      <c r="K597" s="71" t="s">
        <v>131</v>
      </c>
      <c r="L597" s="51">
        <f t="shared" si="1"/>
        <v>1041600000</v>
      </c>
      <c r="M597" s="75">
        <f t="shared" si="2"/>
        <v>161100000</v>
      </c>
      <c r="N597" s="9">
        <f t="shared" si="3"/>
        <v>0.3322700013</v>
      </c>
      <c r="O597" s="9">
        <f t="shared" si="4"/>
        <v>0.05139083833</v>
      </c>
    </row>
    <row r="598" hidden="1">
      <c r="A598" s="68">
        <v>626.0</v>
      </c>
      <c r="B598" s="11" t="s">
        <v>407</v>
      </c>
      <c r="C598" s="11" t="s">
        <v>10</v>
      </c>
      <c r="D598" s="73">
        <v>42004.0</v>
      </c>
      <c r="E598" s="74">
        <v>2.1438E10</v>
      </c>
      <c r="F598" s="74">
        <v>1.9504E10</v>
      </c>
      <c r="G598" s="74">
        <v>5.92E8</v>
      </c>
      <c r="H598" s="74">
        <v>1.26E8</v>
      </c>
      <c r="I598" s="70">
        <v>0.0</v>
      </c>
      <c r="J598" s="11" t="s">
        <v>119</v>
      </c>
      <c r="K598" s="66" t="s">
        <v>612</v>
      </c>
      <c r="L598" s="51">
        <f t="shared" si="1"/>
        <v>1934000000</v>
      </c>
      <c r="M598" s="75">
        <f t="shared" si="2"/>
        <v>1216000000</v>
      </c>
      <c r="N598" s="9">
        <f t="shared" si="3"/>
        <v>0.09021363933</v>
      </c>
      <c r="O598" s="9">
        <f t="shared" si="4"/>
        <v>0.05672170911</v>
      </c>
    </row>
    <row r="599" hidden="1">
      <c r="A599" s="68">
        <v>625.0</v>
      </c>
      <c r="B599" s="11" t="s">
        <v>407</v>
      </c>
      <c r="C599" s="11" t="s">
        <v>9</v>
      </c>
      <c r="D599" s="73">
        <v>41639.0</v>
      </c>
      <c r="E599" s="74">
        <v>2.0921E10</v>
      </c>
      <c r="F599" s="74">
        <v>1.4637E10</v>
      </c>
      <c r="G599" s="74">
        <v>6.57E8</v>
      </c>
      <c r="H599" s="74">
        <v>2.1E8</v>
      </c>
      <c r="I599" s="70">
        <v>0.0</v>
      </c>
      <c r="J599" s="11" t="s">
        <v>119</v>
      </c>
      <c r="K599" s="11" t="s">
        <v>612</v>
      </c>
      <c r="L599" s="51">
        <f t="shared" si="1"/>
        <v>6284000000</v>
      </c>
      <c r="M599" s="75">
        <f t="shared" si="2"/>
        <v>5417000000</v>
      </c>
      <c r="N599" s="9">
        <f t="shared" si="3"/>
        <v>0.3003680512</v>
      </c>
      <c r="O599" s="9">
        <f t="shared" si="4"/>
        <v>0.2589264376</v>
      </c>
    </row>
    <row r="600" hidden="1">
      <c r="A600" s="68">
        <v>624.0</v>
      </c>
      <c r="B600" s="11" t="s">
        <v>407</v>
      </c>
      <c r="C600" s="11" t="s">
        <v>7</v>
      </c>
      <c r="D600" s="73">
        <v>41274.0</v>
      </c>
      <c r="E600" s="74">
        <v>1.801E10</v>
      </c>
      <c r="F600" s="74">
        <v>1.1561E10</v>
      </c>
      <c r="G600" s="74">
        <v>4.31E8</v>
      </c>
      <c r="H600" s="74">
        <v>2.85E8</v>
      </c>
      <c r="I600" s="70">
        <v>0.0</v>
      </c>
      <c r="J600" s="11" t="s">
        <v>119</v>
      </c>
      <c r="K600" s="11" t="s">
        <v>612</v>
      </c>
      <c r="L600" s="51">
        <f t="shared" si="1"/>
        <v>6449000000</v>
      </c>
      <c r="M600" s="75">
        <f t="shared" si="2"/>
        <v>5733000000</v>
      </c>
      <c r="N600" s="9">
        <f t="shared" si="3"/>
        <v>0.3580788451</v>
      </c>
      <c r="O600" s="9">
        <f t="shared" si="4"/>
        <v>0.3183231538</v>
      </c>
    </row>
    <row r="601" hidden="1">
      <c r="A601" s="68">
        <v>627.0</v>
      </c>
      <c r="B601" s="11" t="s">
        <v>407</v>
      </c>
      <c r="C601" s="11" t="s">
        <v>11</v>
      </c>
      <c r="D601" s="73">
        <v>42369.0</v>
      </c>
      <c r="E601" s="74">
        <v>1.5877E10</v>
      </c>
      <c r="F601" s="74">
        <v>2.8524E10</v>
      </c>
      <c r="G601" s="74">
        <v>5.69E8</v>
      </c>
      <c r="H601" s="74">
        <v>1.27E8</v>
      </c>
      <c r="I601" s="70">
        <v>0.0</v>
      </c>
      <c r="J601" s="11" t="s">
        <v>119</v>
      </c>
      <c r="K601" s="11" t="s">
        <v>612</v>
      </c>
      <c r="L601" s="51">
        <f t="shared" si="1"/>
        <v>-12647000000</v>
      </c>
      <c r="M601" s="75">
        <f t="shared" si="2"/>
        <v>-13343000000</v>
      </c>
      <c r="N601" s="9">
        <f t="shared" si="3"/>
        <v>-0.7965610632</v>
      </c>
      <c r="O601" s="9">
        <f t="shared" si="4"/>
        <v>-0.8403980601</v>
      </c>
    </row>
    <row r="602" hidden="1">
      <c r="A602" s="68">
        <v>631.0</v>
      </c>
      <c r="B602" s="11" t="s">
        <v>408</v>
      </c>
      <c r="C602" s="11" t="s">
        <v>11</v>
      </c>
      <c r="D602" s="73">
        <v>42521.0</v>
      </c>
      <c r="E602" s="74">
        <v>5.0365E10</v>
      </c>
      <c r="F602" s="74">
        <v>1.7327E10</v>
      </c>
      <c r="G602" s="74">
        <v>2.733E10</v>
      </c>
      <c r="H602" s="70">
        <v>0.0</v>
      </c>
      <c r="I602" s="74">
        <v>2.631E9</v>
      </c>
      <c r="J602" s="11" t="s">
        <v>69</v>
      </c>
      <c r="K602" s="76" t="s">
        <v>332</v>
      </c>
      <c r="L602" s="51">
        <f t="shared" si="1"/>
        <v>33038000000</v>
      </c>
      <c r="M602" s="75">
        <f t="shared" si="2"/>
        <v>3077000000</v>
      </c>
      <c r="N602" s="9">
        <f t="shared" si="3"/>
        <v>0.6559714087</v>
      </c>
      <c r="O602" s="9">
        <f t="shared" si="4"/>
        <v>0.0610940137</v>
      </c>
    </row>
    <row r="603" hidden="1">
      <c r="A603" s="68">
        <v>630.0</v>
      </c>
      <c r="B603" s="11" t="s">
        <v>408</v>
      </c>
      <c r="C603" s="11" t="s">
        <v>10</v>
      </c>
      <c r="D603" s="73">
        <v>42155.0</v>
      </c>
      <c r="E603" s="74">
        <v>4.7453E10</v>
      </c>
      <c r="F603" s="74">
        <v>1.6984E10</v>
      </c>
      <c r="G603" s="74">
        <v>2.5715E10</v>
      </c>
      <c r="H603" s="70">
        <v>0.0</v>
      </c>
      <c r="I603" s="74">
        <v>2.611E9</v>
      </c>
      <c r="J603" s="11" t="s">
        <v>69</v>
      </c>
      <c r="K603" s="71" t="s">
        <v>332</v>
      </c>
      <c r="L603" s="51">
        <f t="shared" si="1"/>
        <v>30469000000</v>
      </c>
      <c r="M603" s="75">
        <f t="shared" si="2"/>
        <v>2143000000</v>
      </c>
      <c r="N603" s="9">
        <f t="shared" si="3"/>
        <v>0.6420879607</v>
      </c>
      <c r="O603" s="9">
        <f t="shared" si="4"/>
        <v>0.04516047457</v>
      </c>
    </row>
    <row r="604" hidden="1">
      <c r="A604" s="68">
        <v>629.0</v>
      </c>
      <c r="B604" s="11" t="s">
        <v>408</v>
      </c>
      <c r="C604" s="11" t="s">
        <v>9</v>
      </c>
      <c r="D604" s="73">
        <v>41790.0</v>
      </c>
      <c r="E604" s="74">
        <v>4.5567E10</v>
      </c>
      <c r="F604" s="74">
        <v>1.7052E10</v>
      </c>
      <c r="G604" s="74">
        <v>2.2113E10</v>
      </c>
      <c r="H604" s="70">
        <v>0.0</v>
      </c>
      <c r="I604" s="74">
        <v>2.587E9</v>
      </c>
      <c r="J604" s="11" t="s">
        <v>69</v>
      </c>
      <c r="K604" s="71" t="s">
        <v>332</v>
      </c>
      <c r="L604" s="51">
        <f t="shared" si="1"/>
        <v>28515000000</v>
      </c>
      <c r="M604" s="75">
        <f t="shared" si="2"/>
        <v>3815000000</v>
      </c>
      <c r="N604" s="9">
        <f t="shared" si="3"/>
        <v>0.6257818158</v>
      </c>
      <c r="O604" s="9">
        <f t="shared" si="4"/>
        <v>0.08372286962</v>
      </c>
    </row>
    <row r="605" hidden="1">
      <c r="A605" s="68">
        <v>628.0</v>
      </c>
      <c r="B605" s="11" t="s">
        <v>408</v>
      </c>
      <c r="C605" s="11" t="s">
        <v>7</v>
      </c>
      <c r="D605" s="73">
        <v>41425.0</v>
      </c>
      <c r="E605" s="74">
        <v>4.4287E10</v>
      </c>
      <c r="F605" s="74">
        <v>1.6448E10</v>
      </c>
      <c r="G605" s="74">
        <v>2.0359E10</v>
      </c>
      <c r="H605" s="70">
        <v>0.0</v>
      </c>
      <c r="I605" s="74">
        <v>2.386E9</v>
      </c>
      <c r="J605" s="11" t="s">
        <v>69</v>
      </c>
      <c r="K605" s="71" t="s">
        <v>332</v>
      </c>
      <c r="L605" s="51">
        <f t="shared" si="1"/>
        <v>27839000000</v>
      </c>
      <c r="M605" s="75">
        <f t="shared" si="2"/>
        <v>5094000000</v>
      </c>
      <c r="N605" s="9">
        <f t="shared" si="3"/>
        <v>0.6286043308</v>
      </c>
      <c r="O605" s="9">
        <f t="shared" si="4"/>
        <v>0.1150224671</v>
      </c>
    </row>
    <row r="606" hidden="1">
      <c r="A606" s="68">
        <v>632.0</v>
      </c>
      <c r="B606" s="11" t="s">
        <v>409</v>
      </c>
      <c r="C606" s="11" t="s">
        <v>7</v>
      </c>
      <c r="D606" s="73">
        <v>41274.0</v>
      </c>
      <c r="E606" s="74">
        <v>1.5255E10</v>
      </c>
      <c r="F606" s="74">
        <v>6.717E9</v>
      </c>
      <c r="G606" s="74">
        <v>5.353E9</v>
      </c>
      <c r="H606" s="70">
        <v>0.0</v>
      </c>
      <c r="I606" s="74">
        <v>1.051E9</v>
      </c>
      <c r="J606" s="11" t="s">
        <v>101</v>
      </c>
      <c r="K606" s="66" t="s">
        <v>104</v>
      </c>
      <c r="L606" s="51">
        <f t="shared" si="1"/>
        <v>8538000000</v>
      </c>
      <c r="M606" s="75">
        <f t="shared" si="2"/>
        <v>2134000000</v>
      </c>
      <c r="N606" s="9">
        <f t="shared" si="3"/>
        <v>0.5596853491</v>
      </c>
      <c r="O606" s="9">
        <f t="shared" si="4"/>
        <v>0.1398885611</v>
      </c>
    </row>
    <row r="607" hidden="1">
      <c r="A607" s="68">
        <v>634.0</v>
      </c>
      <c r="B607" s="11" t="s">
        <v>409</v>
      </c>
      <c r="C607" s="11" t="s">
        <v>10</v>
      </c>
      <c r="D607" s="73">
        <v>42004.0</v>
      </c>
      <c r="E607" s="74">
        <v>1.5049E10</v>
      </c>
      <c r="F607" s="74">
        <v>6.996E9</v>
      </c>
      <c r="G607" s="74">
        <v>5.759E9</v>
      </c>
      <c r="H607" s="70">
        <v>0.0</v>
      </c>
      <c r="I607" s="74">
        <v>1.232E9</v>
      </c>
      <c r="J607" s="11" t="s">
        <v>101</v>
      </c>
      <c r="K607" s="11" t="s">
        <v>104</v>
      </c>
      <c r="L607" s="51">
        <f t="shared" si="1"/>
        <v>8053000000</v>
      </c>
      <c r="M607" s="75">
        <f t="shared" si="2"/>
        <v>1062000000</v>
      </c>
      <c r="N607" s="9">
        <f t="shared" si="3"/>
        <v>0.5351186125</v>
      </c>
      <c r="O607" s="9">
        <f t="shared" si="4"/>
        <v>0.07056947305</v>
      </c>
    </row>
    <row r="608" hidden="1">
      <c r="A608" s="68">
        <v>635.0</v>
      </c>
      <c r="B608" s="11" t="s">
        <v>409</v>
      </c>
      <c r="C608" s="11" t="s">
        <v>11</v>
      </c>
      <c r="D608" s="73">
        <v>42369.0</v>
      </c>
      <c r="E608" s="74">
        <v>1.5026E10</v>
      </c>
      <c r="F608" s="74">
        <v>6.173E9</v>
      </c>
      <c r="G608" s="74">
        <v>4.969E9</v>
      </c>
      <c r="H608" s="70">
        <v>0.0</v>
      </c>
      <c r="I608" s="74">
        <v>1.55E9</v>
      </c>
      <c r="J608" s="11" t="s">
        <v>101</v>
      </c>
      <c r="K608" s="11" t="s">
        <v>104</v>
      </c>
      <c r="L608" s="51">
        <f t="shared" si="1"/>
        <v>8853000000</v>
      </c>
      <c r="M608" s="75">
        <f t="shared" si="2"/>
        <v>2334000000</v>
      </c>
      <c r="N608" s="9">
        <f t="shared" si="3"/>
        <v>0.5891787568</v>
      </c>
      <c r="O608" s="9">
        <f t="shared" si="4"/>
        <v>0.15533076</v>
      </c>
    </row>
    <row r="609" hidden="1">
      <c r="A609" s="68">
        <v>633.0</v>
      </c>
      <c r="B609" s="11" t="s">
        <v>409</v>
      </c>
      <c r="C609" s="11" t="s">
        <v>9</v>
      </c>
      <c r="D609" s="73">
        <v>41639.0</v>
      </c>
      <c r="E609" s="74">
        <v>1.4892E10</v>
      </c>
      <c r="F609" s="74">
        <v>6.459E9</v>
      </c>
      <c r="G609" s="74">
        <v>4.315E9</v>
      </c>
      <c r="H609" s="70">
        <v>0.0</v>
      </c>
      <c r="I609" s="74">
        <v>1.741E9</v>
      </c>
      <c r="J609" s="11" t="s">
        <v>101</v>
      </c>
      <c r="K609" s="11" t="s">
        <v>104</v>
      </c>
      <c r="L609" s="51">
        <f t="shared" si="1"/>
        <v>8433000000</v>
      </c>
      <c r="M609" s="75">
        <f t="shared" si="2"/>
        <v>2377000000</v>
      </c>
      <c r="N609" s="9">
        <f t="shared" si="3"/>
        <v>0.5662771958</v>
      </c>
      <c r="O609" s="9">
        <f t="shared" si="4"/>
        <v>0.1596159012</v>
      </c>
    </row>
    <row r="610" hidden="1">
      <c r="A610" s="68">
        <v>639.0</v>
      </c>
      <c r="B610" s="11" t="s">
        <v>410</v>
      </c>
      <c r="C610" s="11" t="s">
        <v>11</v>
      </c>
      <c r="D610" s="73">
        <v>42643.0</v>
      </c>
      <c r="E610" s="74">
        <v>1.995034E9</v>
      </c>
      <c r="F610" s="74">
        <v>3.37205E8</v>
      </c>
      <c r="G610" s="74">
        <v>7.67174E8</v>
      </c>
      <c r="H610" s="74">
        <v>3.34227E8</v>
      </c>
      <c r="I610" s="70">
        <v>0.0</v>
      </c>
      <c r="J610" s="11" t="s">
        <v>75</v>
      </c>
      <c r="K610" s="76" t="s">
        <v>354</v>
      </c>
      <c r="L610" s="51">
        <f t="shared" si="1"/>
        <v>1657829000</v>
      </c>
      <c r="M610" s="75">
        <f t="shared" si="2"/>
        <v>556428000</v>
      </c>
      <c r="N610" s="9">
        <f t="shared" si="3"/>
        <v>0.8309778179</v>
      </c>
      <c r="O610" s="9">
        <f t="shared" si="4"/>
        <v>0.2789065249</v>
      </c>
    </row>
    <row r="611" hidden="1">
      <c r="A611" s="68">
        <v>638.0</v>
      </c>
      <c r="B611" s="11" t="s">
        <v>410</v>
      </c>
      <c r="C611" s="11" t="s">
        <v>10</v>
      </c>
      <c r="D611" s="73">
        <v>42277.0</v>
      </c>
      <c r="E611" s="74">
        <v>1.919823E9</v>
      </c>
      <c r="F611" s="74">
        <v>3.32261E8</v>
      </c>
      <c r="G611" s="74">
        <v>7.3808E8</v>
      </c>
      <c r="H611" s="74">
        <v>2.96583E8</v>
      </c>
      <c r="I611" s="70">
        <v>0.0</v>
      </c>
      <c r="J611" s="11" t="s">
        <v>75</v>
      </c>
      <c r="K611" s="71" t="s">
        <v>354</v>
      </c>
      <c r="L611" s="51">
        <f t="shared" si="1"/>
        <v>1587562000</v>
      </c>
      <c r="M611" s="75">
        <f t="shared" si="2"/>
        <v>552899000</v>
      </c>
      <c r="N611" s="9">
        <f t="shared" si="3"/>
        <v>0.8269314411</v>
      </c>
      <c r="O611" s="9">
        <f t="shared" si="4"/>
        <v>0.2879947787</v>
      </c>
    </row>
    <row r="612" hidden="1">
      <c r="A612" s="68">
        <v>637.0</v>
      </c>
      <c r="B612" s="11" t="s">
        <v>410</v>
      </c>
      <c r="C612" s="11" t="s">
        <v>9</v>
      </c>
      <c r="D612" s="73">
        <v>41912.0</v>
      </c>
      <c r="E612" s="74">
        <v>1.732046E9</v>
      </c>
      <c r="F612" s="74">
        <v>3.09959E8</v>
      </c>
      <c r="G612" s="74">
        <v>6.64738E8</v>
      </c>
      <c r="H612" s="74">
        <v>2.63792E8</v>
      </c>
      <c r="I612" s="70">
        <v>0.0</v>
      </c>
      <c r="J612" s="11" t="s">
        <v>75</v>
      </c>
      <c r="K612" s="71" t="s">
        <v>354</v>
      </c>
      <c r="L612" s="51">
        <f t="shared" si="1"/>
        <v>1422087000</v>
      </c>
      <c r="M612" s="75">
        <f t="shared" si="2"/>
        <v>493557000</v>
      </c>
      <c r="N612" s="9">
        <f t="shared" si="3"/>
        <v>0.8210445912</v>
      </c>
      <c r="O612" s="9">
        <f t="shared" si="4"/>
        <v>0.2849560577</v>
      </c>
    </row>
    <row r="613" hidden="1">
      <c r="A613" s="68">
        <v>636.0</v>
      </c>
      <c r="B613" s="11" t="s">
        <v>410</v>
      </c>
      <c r="C613" s="11" t="s">
        <v>7</v>
      </c>
      <c r="D613" s="73">
        <v>41547.0</v>
      </c>
      <c r="E613" s="74">
        <v>1.481314E9</v>
      </c>
      <c r="F613" s="74">
        <v>2.53047E8</v>
      </c>
      <c r="G613" s="74">
        <v>5.87835E8</v>
      </c>
      <c r="H613" s="74">
        <v>2.09614E8</v>
      </c>
      <c r="I613" s="70">
        <v>0.0</v>
      </c>
      <c r="J613" s="11" t="s">
        <v>75</v>
      </c>
      <c r="K613" s="71" t="s">
        <v>354</v>
      </c>
      <c r="L613" s="51">
        <f t="shared" si="1"/>
        <v>1228267000</v>
      </c>
      <c r="M613" s="75">
        <f t="shared" si="2"/>
        <v>430818000</v>
      </c>
      <c r="N613" s="9">
        <f t="shared" si="3"/>
        <v>0.8291739631</v>
      </c>
      <c r="O613" s="9">
        <f t="shared" si="4"/>
        <v>0.2908350289</v>
      </c>
    </row>
    <row r="614" hidden="1">
      <c r="A614" s="68">
        <v>643.0</v>
      </c>
      <c r="B614" s="11" t="s">
        <v>411</v>
      </c>
      <c r="C614" s="11" t="s">
        <v>11</v>
      </c>
      <c r="D614" s="73">
        <v>42369.0</v>
      </c>
      <c r="E614" s="74">
        <v>6.5952E9</v>
      </c>
      <c r="F614" s="74">
        <v>4.3932E9</v>
      </c>
      <c r="G614" s="74">
        <v>1.1028E9</v>
      </c>
      <c r="H614" s="70">
        <v>0.0</v>
      </c>
      <c r="I614" s="70">
        <v>0.0</v>
      </c>
      <c r="J614" s="11" t="s">
        <v>75</v>
      </c>
      <c r="K614" s="71" t="s">
        <v>116</v>
      </c>
      <c r="L614" s="51">
        <f t="shared" si="1"/>
        <v>2202000000</v>
      </c>
      <c r="M614" s="75">
        <f t="shared" si="2"/>
        <v>1099200000</v>
      </c>
      <c r="N614" s="9">
        <f t="shared" si="3"/>
        <v>0.3338791849</v>
      </c>
      <c r="O614" s="9">
        <f t="shared" si="4"/>
        <v>0.1666666667</v>
      </c>
    </row>
    <row r="615" hidden="1">
      <c r="A615" s="68">
        <v>642.0</v>
      </c>
      <c r="B615" s="11" t="s">
        <v>411</v>
      </c>
      <c r="C615" s="11" t="s">
        <v>10</v>
      </c>
      <c r="D615" s="73">
        <v>42004.0</v>
      </c>
      <c r="E615" s="74">
        <v>6.4138E9</v>
      </c>
      <c r="F615" s="74">
        <v>4.3283E9</v>
      </c>
      <c r="G615" s="74">
        <v>8.149E8</v>
      </c>
      <c r="H615" s="70">
        <v>0.0</v>
      </c>
      <c r="I615" s="70">
        <v>0.0</v>
      </c>
      <c r="J615" s="11" t="s">
        <v>75</v>
      </c>
      <c r="K615" s="71" t="s">
        <v>116</v>
      </c>
      <c r="L615" s="51">
        <f t="shared" si="1"/>
        <v>2085500000</v>
      </c>
      <c r="M615" s="75">
        <f t="shared" si="2"/>
        <v>1270600000</v>
      </c>
      <c r="N615" s="9">
        <f t="shared" si="3"/>
        <v>0.3251582525</v>
      </c>
      <c r="O615" s="9">
        <f t="shared" si="4"/>
        <v>0.1981040881</v>
      </c>
    </row>
    <row r="616" hidden="1">
      <c r="A616" s="68">
        <v>641.0</v>
      </c>
      <c r="B616" s="11" t="s">
        <v>411</v>
      </c>
      <c r="C616" s="11" t="s">
        <v>9</v>
      </c>
      <c r="D616" s="73">
        <v>41639.0</v>
      </c>
      <c r="E616" s="74">
        <v>6.0634E9</v>
      </c>
      <c r="F616" s="74">
        <v>4.0927E9</v>
      </c>
      <c r="G616" s="74">
        <v>9.078E8</v>
      </c>
      <c r="H616" s="70">
        <v>0.0</v>
      </c>
      <c r="I616" s="70">
        <v>0.0</v>
      </c>
      <c r="J616" s="11" t="s">
        <v>75</v>
      </c>
      <c r="K616" s="71" t="s">
        <v>116</v>
      </c>
      <c r="L616" s="51">
        <f t="shared" si="1"/>
        <v>1970700000</v>
      </c>
      <c r="M616" s="75">
        <f t="shared" si="2"/>
        <v>1062900000</v>
      </c>
      <c r="N616" s="9">
        <f t="shared" si="3"/>
        <v>0.3250156678</v>
      </c>
      <c r="O616" s="9">
        <f t="shared" si="4"/>
        <v>0.1752976878</v>
      </c>
    </row>
    <row r="617" hidden="1">
      <c r="A617" s="68">
        <v>640.0</v>
      </c>
      <c r="B617" s="11" t="s">
        <v>411</v>
      </c>
      <c r="C617" s="11" t="s">
        <v>7</v>
      </c>
      <c r="D617" s="73">
        <v>41274.0</v>
      </c>
      <c r="E617" s="74">
        <v>5.7958E9</v>
      </c>
      <c r="F617" s="74">
        <v>3.9562E9</v>
      </c>
      <c r="G617" s="74">
        <v>7.633E8</v>
      </c>
      <c r="H617" s="70">
        <v>0.0</v>
      </c>
      <c r="I617" s="70">
        <v>0.0</v>
      </c>
      <c r="J617" s="11" t="s">
        <v>75</v>
      </c>
      <c r="K617" s="71" t="s">
        <v>116</v>
      </c>
      <c r="L617" s="51">
        <f t="shared" si="1"/>
        <v>1839600000</v>
      </c>
      <c r="M617" s="75">
        <f t="shared" si="2"/>
        <v>1076300000</v>
      </c>
      <c r="N617" s="9">
        <f t="shared" si="3"/>
        <v>0.3174022568</v>
      </c>
      <c r="O617" s="9">
        <f t="shared" si="4"/>
        <v>0.1857034404</v>
      </c>
    </row>
    <row r="618" hidden="1">
      <c r="A618" s="68">
        <v>647.0</v>
      </c>
      <c r="B618" s="11" t="s">
        <v>412</v>
      </c>
      <c r="C618" s="11" t="s">
        <v>11</v>
      </c>
      <c r="D618" s="73">
        <v>42369.0</v>
      </c>
      <c r="E618" s="74">
        <v>5.254E9</v>
      </c>
      <c r="F618" s="74">
        <v>2.909E9</v>
      </c>
      <c r="G618" s="74">
        <v>1.034E9</v>
      </c>
      <c r="H618" s="70">
        <v>0.0</v>
      </c>
      <c r="I618" s="70">
        <v>0.0</v>
      </c>
      <c r="J618" s="11" t="s">
        <v>75</v>
      </c>
      <c r="K618" s="71" t="s">
        <v>116</v>
      </c>
      <c r="L618" s="51">
        <f t="shared" si="1"/>
        <v>2345000000</v>
      </c>
      <c r="M618" s="75">
        <f t="shared" si="2"/>
        <v>1311000000</v>
      </c>
      <c r="N618" s="9">
        <f t="shared" si="3"/>
        <v>0.4463266083</v>
      </c>
      <c r="O618" s="9">
        <f t="shared" si="4"/>
        <v>0.2495241721</v>
      </c>
    </row>
    <row r="619" hidden="1">
      <c r="A619" s="68">
        <v>646.0</v>
      </c>
      <c r="B619" s="11" t="s">
        <v>412</v>
      </c>
      <c r="C619" s="11" t="s">
        <v>10</v>
      </c>
      <c r="D619" s="73">
        <v>42004.0</v>
      </c>
      <c r="E619" s="74">
        <v>5.066E9</v>
      </c>
      <c r="F619" s="74">
        <v>2.881E9</v>
      </c>
      <c r="G619" s="74">
        <v>9.75E8</v>
      </c>
      <c r="H619" s="70">
        <v>0.0</v>
      </c>
      <c r="I619" s="70">
        <v>0.0</v>
      </c>
      <c r="J619" s="11" t="s">
        <v>75</v>
      </c>
      <c r="K619" s="71" t="s">
        <v>116</v>
      </c>
      <c r="L619" s="51">
        <f t="shared" si="1"/>
        <v>2185000000</v>
      </c>
      <c r="M619" s="75">
        <f t="shared" si="2"/>
        <v>1210000000</v>
      </c>
      <c r="N619" s="9">
        <f t="shared" si="3"/>
        <v>0.4313067509</v>
      </c>
      <c r="O619" s="9">
        <f t="shared" si="4"/>
        <v>0.2388472167</v>
      </c>
    </row>
    <row r="620" hidden="1">
      <c r="A620" s="68">
        <v>645.0</v>
      </c>
      <c r="B620" s="11" t="s">
        <v>412</v>
      </c>
      <c r="C620" s="11" t="s">
        <v>9</v>
      </c>
      <c r="D620" s="73">
        <v>41639.0</v>
      </c>
      <c r="E620" s="74">
        <v>4.814E9</v>
      </c>
      <c r="F620" s="74">
        <v>2.776E9</v>
      </c>
      <c r="G620" s="74">
        <v>9.77E8</v>
      </c>
      <c r="H620" s="70">
        <v>0.0</v>
      </c>
      <c r="I620" s="70">
        <v>0.0</v>
      </c>
      <c r="J620" s="11" t="s">
        <v>75</v>
      </c>
      <c r="K620" s="71" t="s">
        <v>116</v>
      </c>
      <c r="L620" s="51">
        <f t="shared" si="1"/>
        <v>2038000000</v>
      </c>
      <c r="M620" s="75">
        <f t="shared" si="2"/>
        <v>1061000000</v>
      </c>
      <c r="N620" s="9">
        <f t="shared" si="3"/>
        <v>0.4233485667</v>
      </c>
      <c r="O620" s="9">
        <f t="shared" si="4"/>
        <v>0.2203988367</v>
      </c>
    </row>
    <row r="621" hidden="1">
      <c r="A621" s="68">
        <v>644.0</v>
      </c>
      <c r="B621" s="11" t="s">
        <v>412</v>
      </c>
      <c r="C621" s="11" t="s">
        <v>7</v>
      </c>
      <c r="D621" s="73">
        <v>41274.0</v>
      </c>
      <c r="E621" s="74">
        <v>4.436E9</v>
      </c>
      <c r="F621" s="74">
        <v>2.564E9</v>
      </c>
      <c r="G621" s="74">
        <v>8.24E8</v>
      </c>
      <c r="H621" s="70">
        <v>0.0</v>
      </c>
      <c r="I621" s="70">
        <v>0.0</v>
      </c>
      <c r="J621" s="11" t="s">
        <v>75</v>
      </c>
      <c r="K621" s="71" t="s">
        <v>116</v>
      </c>
      <c r="L621" s="51">
        <f t="shared" si="1"/>
        <v>1872000000</v>
      </c>
      <c r="M621" s="75">
        <f t="shared" si="2"/>
        <v>1048000000</v>
      </c>
      <c r="N621" s="9">
        <f t="shared" si="3"/>
        <v>0.4220018034</v>
      </c>
      <c r="O621" s="9">
        <f t="shared" si="4"/>
        <v>0.2362488729</v>
      </c>
    </row>
    <row r="622" hidden="1">
      <c r="A622" s="68">
        <v>651.0</v>
      </c>
      <c r="B622" s="11" t="s">
        <v>273</v>
      </c>
      <c r="C622" s="11" t="s">
        <v>11</v>
      </c>
      <c r="D622" s="73">
        <v>42399.0</v>
      </c>
      <c r="E622" s="74">
        <v>7.412E9</v>
      </c>
      <c r="F622" s="74">
        <v>4.907E9</v>
      </c>
      <c r="G622" s="74">
        <v>1.415E9</v>
      </c>
      <c r="H622" s="70">
        <v>0.0</v>
      </c>
      <c r="I622" s="74">
        <v>1.48E8</v>
      </c>
      <c r="J622" s="11" t="s">
        <v>73</v>
      </c>
      <c r="K622" s="66" t="s">
        <v>266</v>
      </c>
      <c r="L622" s="51">
        <f t="shared" si="1"/>
        <v>2505000000</v>
      </c>
      <c r="M622" s="75">
        <f t="shared" si="2"/>
        <v>942000000</v>
      </c>
      <c r="N622" s="9">
        <f t="shared" si="3"/>
        <v>0.3379654614</v>
      </c>
      <c r="O622" s="9">
        <f t="shared" si="4"/>
        <v>0.1270912035</v>
      </c>
    </row>
    <row r="623" hidden="1">
      <c r="A623" s="68">
        <v>650.0</v>
      </c>
      <c r="B623" s="11" t="s">
        <v>273</v>
      </c>
      <c r="C623" s="11" t="s">
        <v>10</v>
      </c>
      <c r="D623" s="73">
        <v>42035.0</v>
      </c>
      <c r="E623" s="74">
        <v>7.151E9</v>
      </c>
      <c r="F623" s="74">
        <v>4.777E9</v>
      </c>
      <c r="G623" s="74">
        <v>1.426E9</v>
      </c>
      <c r="H623" s="70">
        <v>0.0</v>
      </c>
      <c r="I623" s="74">
        <v>1.39E8</v>
      </c>
      <c r="J623" s="11" t="s">
        <v>73</v>
      </c>
      <c r="K623" s="11" t="s">
        <v>266</v>
      </c>
      <c r="L623" s="51">
        <f t="shared" si="1"/>
        <v>2374000000</v>
      </c>
      <c r="M623" s="75">
        <f t="shared" si="2"/>
        <v>809000000</v>
      </c>
      <c r="N623" s="9">
        <f t="shared" si="3"/>
        <v>0.331981541</v>
      </c>
      <c r="O623" s="9">
        <f t="shared" si="4"/>
        <v>0.1131310306</v>
      </c>
    </row>
    <row r="624" hidden="1">
      <c r="A624" s="68">
        <v>649.0</v>
      </c>
      <c r="B624" s="11" t="s">
        <v>273</v>
      </c>
      <c r="C624" s="11" t="s">
        <v>9</v>
      </c>
      <c r="D624" s="73">
        <v>41671.0</v>
      </c>
      <c r="E624" s="74">
        <v>6.505E9</v>
      </c>
      <c r="F624" s="74">
        <v>4.372E9</v>
      </c>
      <c r="G624" s="74">
        <v>1.334E9</v>
      </c>
      <c r="H624" s="70">
        <v>0.0</v>
      </c>
      <c r="I624" s="74">
        <v>1.33E8</v>
      </c>
      <c r="J624" s="11" t="s">
        <v>73</v>
      </c>
      <c r="K624" s="11" t="s">
        <v>266</v>
      </c>
      <c r="L624" s="51">
        <f t="shared" si="1"/>
        <v>2133000000</v>
      </c>
      <c r="M624" s="75">
        <f t="shared" si="2"/>
        <v>666000000</v>
      </c>
      <c r="N624" s="9">
        <f t="shared" si="3"/>
        <v>0.3279016141</v>
      </c>
      <c r="O624" s="9">
        <f t="shared" si="4"/>
        <v>0.1023827825</v>
      </c>
    </row>
    <row r="625" hidden="1">
      <c r="A625" s="68">
        <v>648.0</v>
      </c>
      <c r="B625" s="11" t="s">
        <v>273</v>
      </c>
      <c r="C625" s="11" t="s">
        <v>7</v>
      </c>
      <c r="D625" s="73">
        <v>41307.0</v>
      </c>
      <c r="E625" s="74">
        <v>6.182E9</v>
      </c>
      <c r="F625" s="74">
        <v>4.148E9</v>
      </c>
      <c r="G625" s="74">
        <v>1.294E9</v>
      </c>
      <c r="H625" s="70">
        <v>0.0</v>
      </c>
      <c r="I625" s="74">
        <v>1.18E8</v>
      </c>
      <c r="J625" s="11" t="s">
        <v>73</v>
      </c>
      <c r="K625" s="11" t="s">
        <v>266</v>
      </c>
      <c r="L625" s="51">
        <f t="shared" si="1"/>
        <v>2034000000</v>
      </c>
      <c r="M625" s="75">
        <f t="shared" si="2"/>
        <v>622000000</v>
      </c>
      <c r="N625" s="9">
        <f t="shared" si="3"/>
        <v>0.3290197347</v>
      </c>
      <c r="O625" s="9">
        <f t="shared" si="4"/>
        <v>0.1006146878</v>
      </c>
    </row>
    <row r="626" hidden="1">
      <c r="A626" s="68">
        <v>655.0</v>
      </c>
      <c r="B626" s="11" t="s">
        <v>413</v>
      </c>
      <c r="C626" s="11" t="s">
        <v>11</v>
      </c>
      <c r="D626" s="73">
        <v>42369.0</v>
      </c>
      <c r="E626" s="74">
        <v>1.557067E9</v>
      </c>
      <c r="F626" s="74">
        <v>8.03506E8</v>
      </c>
      <c r="G626" s="74">
        <v>3.13544E8</v>
      </c>
      <c r="H626" s="74">
        <v>1.32892E8</v>
      </c>
      <c r="I626" s="70">
        <v>0.0</v>
      </c>
      <c r="J626" s="11" t="s">
        <v>75</v>
      </c>
      <c r="K626" s="76" t="s">
        <v>613</v>
      </c>
      <c r="L626" s="51">
        <f t="shared" si="1"/>
        <v>753561000</v>
      </c>
      <c r="M626" s="75">
        <f t="shared" si="2"/>
        <v>307125000</v>
      </c>
      <c r="N626" s="9">
        <f t="shared" si="3"/>
        <v>0.4839618334</v>
      </c>
      <c r="O626" s="9">
        <f t="shared" si="4"/>
        <v>0.1972458475</v>
      </c>
    </row>
    <row r="627" hidden="1">
      <c r="A627" s="68">
        <v>654.0</v>
      </c>
      <c r="B627" s="11" t="s">
        <v>413</v>
      </c>
      <c r="C627" s="11" t="s">
        <v>10</v>
      </c>
      <c r="D627" s="73">
        <v>42004.0</v>
      </c>
      <c r="E627" s="74">
        <v>1.530654E9</v>
      </c>
      <c r="F627" s="74">
        <v>7.80281E8</v>
      </c>
      <c r="G627" s="74">
        <v>3.31995E8</v>
      </c>
      <c r="H627" s="74">
        <v>1.42751E8</v>
      </c>
      <c r="I627" s="70">
        <v>0.0</v>
      </c>
      <c r="J627" s="11" t="s">
        <v>75</v>
      </c>
      <c r="K627" s="71" t="s">
        <v>613</v>
      </c>
      <c r="L627" s="51">
        <f t="shared" si="1"/>
        <v>750373000</v>
      </c>
      <c r="M627" s="75">
        <f t="shared" si="2"/>
        <v>275627000</v>
      </c>
      <c r="N627" s="9">
        <f t="shared" si="3"/>
        <v>0.4902303199</v>
      </c>
      <c r="O627" s="9">
        <f t="shared" si="4"/>
        <v>0.1800713943</v>
      </c>
    </row>
    <row r="628" hidden="1">
      <c r="A628" s="68">
        <v>653.0</v>
      </c>
      <c r="B628" s="11" t="s">
        <v>413</v>
      </c>
      <c r="C628" s="11" t="s">
        <v>9</v>
      </c>
      <c r="D628" s="73">
        <v>41639.0</v>
      </c>
      <c r="E628" s="74">
        <v>1.496372E9</v>
      </c>
      <c r="F628" s="74">
        <v>7.59362E8</v>
      </c>
      <c r="G628" s="74">
        <v>3.22739E8</v>
      </c>
      <c r="H628" s="74">
        <v>1.47696E8</v>
      </c>
      <c r="I628" s="70">
        <v>0.0</v>
      </c>
      <c r="J628" s="11" t="s">
        <v>75</v>
      </c>
      <c r="K628" s="71" t="s">
        <v>613</v>
      </c>
      <c r="L628" s="51">
        <f t="shared" si="1"/>
        <v>737010000</v>
      </c>
      <c r="M628" s="75">
        <f t="shared" si="2"/>
        <v>266575000</v>
      </c>
      <c r="N628" s="9">
        <f t="shared" si="3"/>
        <v>0.492531269</v>
      </c>
      <c r="O628" s="9">
        <f t="shared" si="4"/>
        <v>0.1781475462</v>
      </c>
    </row>
    <row r="629" hidden="1">
      <c r="A629" s="68">
        <v>652.0</v>
      </c>
      <c r="B629" s="11" t="s">
        <v>413</v>
      </c>
      <c r="C629" s="11" t="s">
        <v>7</v>
      </c>
      <c r="D629" s="73">
        <v>41274.0</v>
      </c>
      <c r="E629" s="74">
        <v>1.405358E9</v>
      </c>
      <c r="F629" s="74">
        <v>6.70174E8</v>
      </c>
      <c r="G629" s="74">
        <v>2.925E8</v>
      </c>
      <c r="H629" s="74">
        <v>1.37354E8</v>
      </c>
      <c r="I629" s="70">
        <v>0.0</v>
      </c>
      <c r="J629" s="11" t="s">
        <v>75</v>
      </c>
      <c r="K629" s="71" t="s">
        <v>613</v>
      </c>
      <c r="L629" s="51">
        <f t="shared" si="1"/>
        <v>735184000</v>
      </c>
      <c r="M629" s="75">
        <f t="shared" si="2"/>
        <v>305330000</v>
      </c>
      <c r="N629" s="9">
        <f t="shared" si="3"/>
        <v>0.5231293379</v>
      </c>
      <c r="O629" s="9">
        <f t="shared" si="4"/>
        <v>0.2172613669</v>
      </c>
    </row>
    <row r="630" hidden="1">
      <c r="A630" s="68">
        <v>656.0</v>
      </c>
      <c r="B630" s="11" t="s">
        <v>414</v>
      </c>
      <c r="C630" s="11" t="s">
        <v>7</v>
      </c>
      <c r="D630" s="73">
        <v>41639.0</v>
      </c>
      <c r="E630" s="74">
        <v>2.7351573E10</v>
      </c>
      <c r="F630" s="74">
        <v>2.5986382E10</v>
      </c>
      <c r="G630" s="74">
        <v>1.75148E8</v>
      </c>
      <c r="H630" s="70">
        <v>0.0</v>
      </c>
      <c r="I630" s="70">
        <v>0.0</v>
      </c>
      <c r="J630" s="11" t="s">
        <v>69</v>
      </c>
      <c r="K630" s="71" t="s">
        <v>614</v>
      </c>
      <c r="L630" s="51">
        <f t="shared" si="1"/>
        <v>1365191000</v>
      </c>
      <c r="M630" s="75">
        <f t="shared" si="2"/>
        <v>1190043000</v>
      </c>
      <c r="N630" s="9">
        <f t="shared" si="3"/>
        <v>0.0499127052</v>
      </c>
      <c r="O630" s="9">
        <f t="shared" si="4"/>
        <v>0.04350912469</v>
      </c>
    </row>
    <row r="631" hidden="1">
      <c r="A631" s="68">
        <v>657.0</v>
      </c>
      <c r="B631" s="11" t="s">
        <v>414</v>
      </c>
      <c r="C631" s="11" t="s">
        <v>9</v>
      </c>
      <c r="D631" s="73">
        <v>42004.0</v>
      </c>
      <c r="E631" s="74">
        <v>2.1531577E10</v>
      </c>
      <c r="F631" s="74">
        <v>2.0132544E10</v>
      </c>
      <c r="G631" s="74">
        <v>1.82711E8</v>
      </c>
      <c r="H631" s="70">
        <v>0.0</v>
      </c>
      <c r="I631" s="70">
        <v>0.0</v>
      </c>
      <c r="J631" s="11" t="s">
        <v>69</v>
      </c>
      <c r="K631" s="71" t="s">
        <v>614</v>
      </c>
      <c r="L631" s="51">
        <f t="shared" si="1"/>
        <v>1399033000</v>
      </c>
      <c r="M631" s="75">
        <f t="shared" si="2"/>
        <v>1216322000</v>
      </c>
      <c r="N631" s="9">
        <f t="shared" si="3"/>
        <v>0.06497587241</v>
      </c>
      <c r="O631" s="9">
        <f t="shared" si="4"/>
        <v>0.05649014933</v>
      </c>
    </row>
    <row r="632" hidden="1">
      <c r="A632" s="68">
        <v>659.0</v>
      </c>
      <c r="B632" s="11" t="s">
        <v>414</v>
      </c>
      <c r="C632" s="11" t="s">
        <v>11</v>
      </c>
      <c r="D632" s="73">
        <v>42735.0</v>
      </c>
      <c r="E632" s="74">
        <v>1.9036525E10</v>
      </c>
      <c r="F632" s="74">
        <v>1.8246209E10</v>
      </c>
      <c r="G632" s="74">
        <v>1.91073E8</v>
      </c>
      <c r="H632" s="70">
        <v>0.0</v>
      </c>
      <c r="I632" s="70">
        <v>0.0</v>
      </c>
      <c r="J632" s="11" t="s">
        <v>69</v>
      </c>
      <c r="K632" s="71" t="s">
        <v>614</v>
      </c>
      <c r="L632" s="51">
        <f t="shared" si="1"/>
        <v>790316000</v>
      </c>
      <c r="M632" s="75">
        <f t="shared" si="2"/>
        <v>599243000</v>
      </c>
      <c r="N632" s="9">
        <f t="shared" si="3"/>
        <v>0.04151577034</v>
      </c>
      <c r="O632" s="9">
        <f t="shared" si="4"/>
        <v>0.03147859181</v>
      </c>
    </row>
    <row r="633" hidden="1">
      <c r="A633" s="68">
        <v>658.0</v>
      </c>
      <c r="B633" s="11" t="s">
        <v>414</v>
      </c>
      <c r="C633" s="11" t="s">
        <v>10</v>
      </c>
      <c r="D633" s="73">
        <v>42369.0</v>
      </c>
      <c r="E633" s="74">
        <v>1.8114048E10</v>
      </c>
      <c r="F633" s="74">
        <v>1.7019352E10</v>
      </c>
      <c r="G633" s="74">
        <v>4.08225E8</v>
      </c>
      <c r="H633" s="70">
        <v>0.0</v>
      </c>
      <c r="I633" s="70">
        <v>0.0</v>
      </c>
      <c r="J633" s="11" t="s">
        <v>69</v>
      </c>
      <c r="K633" s="71" t="s">
        <v>614</v>
      </c>
      <c r="L633" s="51">
        <f t="shared" si="1"/>
        <v>1094696000</v>
      </c>
      <c r="M633" s="75">
        <f t="shared" si="2"/>
        <v>686471000</v>
      </c>
      <c r="N633" s="9">
        <f t="shared" si="3"/>
        <v>0.06043353755</v>
      </c>
      <c r="O633" s="9">
        <f t="shared" si="4"/>
        <v>0.03789716136</v>
      </c>
    </row>
    <row r="634" hidden="1">
      <c r="A634" s="68">
        <v>660.0</v>
      </c>
      <c r="B634" s="11" t="s">
        <v>415</v>
      </c>
      <c r="C634" s="11" t="s">
        <v>7</v>
      </c>
      <c r="D634" s="73">
        <v>41639.0</v>
      </c>
      <c r="E634" s="74">
        <v>4.954619E9</v>
      </c>
      <c r="F634" s="74">
        <v>3.266524E9</v>
      </c>
      <c r="G634" s="74">
        <v>9.66829E8</v>
      </c>
      <c r="H634" s="70">
        <v>0.0</v>
      </c>
      <c r="I634" s="70">
        <v>0.0</v>
      </c>
      <c r="J634" s="11" t="s">
        <v>69</v>
      </c>
      <c r="K634" s="71" t="s">
        <v>340</v>
      </c>
      <c r="L634" s="51">
        <f t="shared" si="1"/>
        <v>1688095000</v>
      </c>
      <c r="M634" s="75">
        <f t="shared" si="2"/>
        <v>721266000</v>
      </c>
      <c r="N634" s="9">
        <f t="shared" si="3"/>
        <v>0.3407113645</v>
      </c>
      <c r="O634" s="9">
        <f t="shared" si="4"/>
        <v>0.1455744629</v>
      </c>
    </row>
    <row r="635" hidden="1">
      <c r="A635" s="68">
        <v>661.0</v>
      </c>
      <c r="B635" s="11" t="s">
        <v>415</v>
      </c>
      <c r="C635" s="11" t="s">
        <v>9</v>
      </c>
      <c r="D635" s="73">
        <v>42004.0</v>
      </c>
      <c r="E635" s="74">
        <v>4.877885E9</v>
      </c>
      <c r="F635" s="74">
        <v>3.163268E9</v>
      </c>
      <c r="G635" s="74">
        <v>9.369E8</v>
      </c>
      <c r="H635" s="70">
        <v>0.0</v>
      </c>
      <c r="I635" s="70">
        <v>0.0</v>
      </c>
      <c r="J635" s="11" t="s">
        <v>69</v>
      </c>
      <c r="K635" s="71" t="s">
        <v>340</v>
      </c>
      <c r="L635" s="51">
        <f t="shared" si="1"/>
        <v>1714617000</v>
      </c>
      <c r="M635" s="75">
        <f t="shared" si="2"/>
        <v>777717000</v>
      </c>
      <c r="N635" s="9">
        <f t="shared" si="3"/>
        <v>0.3515082869</v>
      </c>
      <c r="O635" s="9">
        <f t="shared" si="4"/>
        <v>0.1594373381</v>
      </c>
    </row>
    <row r="636" hidden="1">
      <c r="A636" s="68">
        <v>662.0</v>
      </c>
      <c r="B636" s="11" t="s">
        <v>415</v>
      </c>
      <c r="C636" s="11" t="s">
        <v>10</v>
      </c>
      <c r="D636" s="73">
        <v>42369.0</v>
      </c>
      <c r="E636" s="74">
        <v>4.56103E9</v>
      </c>
      <c r="F636" s="74">
        <v>3.073712E9</v>
      </c>
      <c r="G636" s="74">
        <v>9.71611E8</v>
      </c>
      <c r="H636" s="70">
        <v>0.0</v>
      </c>
      <c r="I636" s="70">
        <v>0.0</v>
      </c>
      <c r="J636" s="11" t="s">
        <v>69</v>
      </c>
      <c r="K636" s="71" t="s">
        <v>340</v>
      </c>
      <c r="L636" s="51">
        <f t="shared" si="1"/>
        <v>1487318000</v>
      </c>
      <c r="M636" s="75">
        <f t="shared" si="2"/>
        <v>515707000</v>
      </c>
      <c r="N636" s="9">
        <f t="shared" si="3"/>
        <v>0.3260925712</v>
      </c>
      <c r="O636" s="9">
        <f t="shared" si="4"/>
        <v>0.1130681008</v>
      </c>
    </row>
    <row r="637" hidden="1">
      <c r="A637" s="68">
        <v>663.0</v>
      </c>
      <c r="B637" s="11" t="s">
        <v>415</v>
      </c>
      <c r="C637" s="11" t="s">
        <v>11</v>
      </c>
      <c r="D637" s="73">
        <v>42735.0</v>
      </c>
      <c r="E637" s="74">
        <v>3.991462E9</v>
      </c>
      <c r="F637" s="74">
        <v>2.759908E9</v>
      </c>
      <c r="G637" s="74">
        <v>9.65322E8</v>
      </c>
      <c r="H637" s="70">
        <v>0.0</v>
      </c>
      <c r="I637" s="70">
        <v>0.0</v>
      </c>
      <c r="J637" s="11" t="s">
        <v>69</v>
      </c>
      <c r="K637" s="71" t="s">
        <v>340</v>
      </c>
      <c r="L637" s="51">
        <f t="shared" si="1"/>
        <v>1231554000</v>
      </c>
      <c r="M637" s="75">
        <f t="shared" si="2"/>
        <v>266232000</v>
      </c>
      <c r="N637" s="9">
        <f t="shared" si="3"/>
        <v>0.3085470938</v>
      </c>
      <c r="O637" s="9">
        <f t="shared" si="4"/>
        <v>0.06670037194</v>
      </c>
    </row>
    <row r="638" hidden="1">
      <c r="A638" s="68">
        <v>664.0</v>
      </c>
      <c r="B638" s="11" t="s">
        <v>416</v>
      </c>
      <c r="C638" s="11" t="s">
        <v>7</v>
      </c>
      <c r="D638" s="73">
        <v>41274.0</v>
      </c>
      <c r="E638" s="74">
        <v>3.4099E9</v>
      </c>
      <c r="F638" s="74">
        <v>2.1416E9</v>
      </c>
      <c r="G638" s="74">
        <v>4.897E8</v>
      </c>
      <c r="H638" s="74">
        <v>1.12E8</v>
      </c>
      <c r="I638" s="70">
        <v>0.0</v>
      </c>
      <c r="J638" s="11" t="s">
        <v>119</v>
      </c>
      <c r="K638" s="71" t="s">
        <v>371</v>
      </c>
      <c r="L638" s="51">
        <f t="shared" si="1"/>
        <v>1268300000</v>
      </c>
      <c r="M638" s="75">
        <f t="shared" si="2"/>
        <v>666600000</v>
      </c>
      <c r="N638" s="9">
        <f t="shared" si="3"/>
        <v>0.3719463914</v>
      </c>
      <c r="O638" s="9">
        <f t="shared" si="4"/>
        <v>0.1954896038</v>
      </c>
    </row>
    <row r="639" hidden="1">
      <c r="A639" s="68">
        <v>667.0</v>
      </c>
      <c r="B639" s="11" t="s">
        <v>416</v>
      </c>
      <c r="C639" s="11" t="s">
        <v>11</v>
      </c>
      <c r="D639" s="73">
        <v>42369.0</v>
      </c>
      <c r="E639" s="74">
        <v>3.2765E9</v>
      </c>
      <c r="F639" s="74">
        <v>2.2011E9</v>
      </c>
      <c r="G639" s="74">
        <v>7.379E8</v>
      </c>
      <c r="H639" s="74">
        <v>1.437E8</v>
      </c>
      <c r="I639" s="70">
        <v>0.0</v>
      </c>
      <c r="J639" s="11" t="s">
        <v>119</v>
      </c>
      <c r="K639" s="71" t="s">
        <v>371</v>
      </c>
      <c r="L639" s="51">
        <f t="shared" si="1"/>
        <v>1075400000</v>
      </c>
      <c r="M639" s="75">
        <f t="shared" si="2"/>
        <v>193800000</v>
      </c>
      <c r="N639" s="9">
        <f t="shared" si="3"/>
        <v>0.3282160842</v>
      </c>
      <c r="O639" s="9">
        <f t="shared" si="4"/>
        <v>0.05914848161</v>
      </c>
    </row>
    <row r="640" hidden="1">
      <c r="A640" s="68">
        <v>666.0</v>
      </c>
      <c r="B640" s="11" t="s">
        <v>416</v>
      </c>
      <c r="C640" s="11" t="s">
        <v>10</v>
      </c>
      <c r="D640" s="73">
        <v>42004.0</v>
      </c>
      <c r="E640" s="74">
        <v>3.2587E9</v>
      </c>
      <c r="F640" s="74">
        <v>2.0478E9</v>
      </c>
      <c r="G640" s="74">
        <v>5.898E8</v>
      </c>
      <c r="H640" s="74">
        <v>1.263E8</v>
      </c>
      <c r="I640" s="70">
        <v>0.0</v>
      </c>
      <c r="J640" s="11" t="s">
        <v>119</v>
      </c>
      <c r="K640" s="71" t="s">
        <v>371</v>
      </c>
      <c r="L640" s="51">
        <f t="shared" si="1"/>
        <v>1210900000</v>
      </c>
      <c r="M640" s="75">
        <f t="shared" si="2"/>
        <v>494800000</v>
      </c>
      <c r="N640" s="9">
        <f t="shared" si="3"/>
        <v>0.3715898978</v>
      </c>
      <c r="O640" s="9">
        <f t="shared" si="4"/>
        <v>0.1518396907</v>
      </c>
    </row>
    <row r="641" hidden="1">
      <c r="A641" s="68">
        <v>665.0</v>
      </c>
      <c r="B641" s="11" t="s">
        <v>416</v>
      </c>
      <c r="C641" s="11" t="s">
        <v>9</v>
      </c>
      <c r="D641" s="73">
        <v>41639.0</v>
      </c>
      <c r="E641" s="74">
        <v>3.1307E9</v>
      </c>
      <c r="F641" s="74">
        <v>1.9298E9</v>
      </c>
      <c r="G641" s="74">
        <v>4.961E8</v>
      </c>
      <c r="H641" s="74">
        <v>1.156E8</v>
      </c>
      <c r="I641" s="70">
        <v>0.0</v>
      </c>
      <c r="J641" s="11" t="s">
        <v>119</v>
      </c>
      <c r="K641" s="71" t="s">
        <v>371</v>
      </c>
      <c r="L641" s="51">
        <f t="shared" si="1"/>
        <v>1200900000</v>
      </c>
      <c r="M641" s="75">
        <f t="shared" si="2"/>
        <v>589200000</v>
      </c>
      <c r="N641" s="9">
        <f t="shared" si="3"/>
        <v>0.3835883349</v>
      </c>
      <c r="O641" s="9">
        <f t="shared" si="4"/>
        <v>0.1882007219</v>
      </c>
    </row>
    <row r="642" hidden="1">
      <c r="A642" s="68">
        <v>671.0</v>
      </c>
      <c r="B642" s="11" t="s">
        <v>417</v>
      </c>
      <c r="C642" s="11" t="s">
        <v>11</v>
      </c>
      <c r="D642" s="73">
        <v>42735.0</v>
      </c>
      <c r="E642" s="74">
        <v>8.01591E8</v>
      </c>
      <c r="F642" s="74">
        <v>2.53612E8</v>
      </c>
      <c r="G642" s="74">
        <v>3.3399E7</v>
      </c>
      <c r="H642" s="70">
        <v>0.0</v>
      </c>
      <c r="I642" s="74">
        <v>1.93585E8</v>
      </c>
      <c r="J642" s="11" t="s">
        <v>111</v>
      </c>
      <c r="K642" s="66" t="s">
        <v>615</v>
      </c>
      <c r="L642" s="51">
        <f t="shared" si="1"/>
        <v>547979000</v>
      </c>
      <c r="M642" s="75">
        <f t="shared" si="2"/>
        <v>320995000</v>
      </c>
      <c r="N642" s="9">
        <f t="shared" si="3"/>
        <v>0.6836142122</v>
      </c>
      <c r="O642" s="9">
        <f t="shared" si="4"/>
        <v>0.4004473603</v>
      </c>
    </row>
    <row r="643" hidden="1">
      <c r="A643" s="68">
        <v>670.0</v>
      </c>
      <c r="B643" s="11" t="s">
        <v>417</v>
      </c>
      <c r="C643" s="11" t="s">
        <v>10</v>
      </c>
      <c r="D643" s="73">
        <v>42369.0</v>
      </c>
      <c r="E643" s="74">
        <v>7.44012E8</v>
      </c>
      <c r="F643" s="74">
        <v>2.33417E8</v>
      </c>
      <c r="G643" s="74">
        <v>3.5645E7</v>
      </c>
      <c r="H643" s="70">
        <v>0.0</v>
      </c>
      <c r="I643" s="74">
        <v>1.74796E8</v>
      </c>
      <c r="J643" s="11" t="s">
        <v>111</v>
      </c>
      <c r="K643" s="11" t="s">
        <v>615</v>
      </c>
      <c r="L643" s="51">
        <f t="shared" si="1"/>
        <v>510595000</v>
      </c>
      <c r="M643" s="75">
        <f t="shared" si="2"/>
        <v>300154000</v>
      </c>
      <c r="N643" s="9">
        <f t="shared" si="3"/>
        <v>0.6862725332</v>
      </c>
      <c r="O643" s="9">
        <f t="shared" si="4"/>
        <v>0.4034262888</v>
      </c>
    </row>
    <row r="644" hidden="1">
      <c r="A644" s="68">
        <v>669.0</v>
      </c>
      <c r="B644" s="11" t="s">
        <v>417</v>
      </c>
      <c r="C644" s="11" t="s">
        <v>9</v>
      </c>
      <c r="D644" s="73">
        <v>42004.0</v>
      </c>
      <c r="E644" s="74">
        <v>6.8609E8</v>
      </c>
      <c r="F644" s="74">
        <v>2.11923E8</v>
      </c>
      <c r="G644" s="74">
        <v>3.2316E7</v>
      </c>
      <c r="H644" s="70">
        <v>0.0</v>
      </c>
      <c r="I644" s="74">
        <v>1.70814E8</v>
      </c>
      <c r="J644" s="11" t="s">
        <v>111</v>
      </c>
      <c r="K644" s="11" t="s">
        <v>615</v>
      </c>
      <c r="L644" s="51">
        <f t="shared" si="1"/>
        <v>474167000</v>
      </c>
      <c r="M644" s="75">
        <f t="shared" si="2"/>
        <v>271037000</v>
      </c>
      <c r="N644" s="9">
        <f t="shared" si="3"/>
        <v>0.6911148683</v>
      </c>
      <c r="O644" s="9">
        <f t="shared" si="4"/>
        <v>0.3950458395</v>
      </c>
    </row>
    <row r="645" hidden="1">
      <c r="A645" s="68">
        <v>668.0</v>
      </c>
      <c r="B645" s="11" t="s">
        <v>417</v>
      </c>
      <c r="C645" s="11" t="s">
        <v>7</v>
      </c>
      <c r="D645" s="73">
        <v>41639.0</v>
      </c>
      <c r="E645" s="74">
        <v>6.37413E8</v>
      </c>
      <c r="F645" s="74">
        <v>1.90454E8</v>
      </c>
      <c r="G645" s="74">
        <v>3.197E7</v>
      </c>
      <c r="H645" s="70">
        <v>0.0</v>
      </c>
      <c r="I645" s="74">
        <v>1.60828E8</v>
      </c>
      <c r="J645" s="11" t="s">
        <v>111</v>
      </c>
      <c r="K645" s="11" t="s">
        <v>615</v>
      </c>
      <c r="L645" s="51">
        <f t="shared" si="1"/>
        <v>446959000</v>
      </c>
      <c r="M645" s="75">
        <f t="shared" si="2"/>
        <v>254161000</v>
      </c>
      <c r="N645" s="9">
        <f t="shared" si="3"/>
        <v>0.7012078511</v>
      </c>
      <c r="O645" s="9">
        <f t="shared" si="4"/>
        <v>0.3987383376</v>
      </c>
    </row>
    <row r="646" hidden="1">
      <c r="A646" s="68">
        <v>675.0</v>
      </c>
      <c r="B646" s="11" t="s">
        <v>418</v>
      </c>
      <c r="C646" s="11" t="s">
        <v>11</v>
      </c>
      <c r="D646" s="73">
        <v>42369.0</v>
      </c>
      <c r="E646" s="74">
        <v>3.578995E9</v>
      </c>
      <c r="F646" s="74">
        <v>2.659728E9</v>
      </c>
      <c r="G646" s="74">
        <v>2.55192E8</v>
      </c>
      <c r="H646" s="74">
        <v>1.30593E8</v>
      </c>
      <c r="I646" s="70">
        <v>0.0</v>
      </c>
      <c r="J646" s="11" t="s">
        <v>75</v>
      </c>
      <c r="K646" s="11" t="s">
        <v>87</v>
      </c>
      <c r="L646" s="51">
        <f t="shared" si="1"/>
        <v>919267000</v>
      </c>
      <c r="M646" s="75">
        <f t="shared" si="2"/>
        <v>533482000</v>
      </c>
      <c r="N646" s="9">
        <f t="shared" si="3"/>
        <v>0.2568505963</v>
      </c>
      <c r="O646" s="9">
        <f t="shared" si="4"/>
        <v>0.1490591633</v>
      </c>
    </row>
    <row r="647" hidden="1">
      <c r="A647" s="68">
        <v>674.0</v>
      </c>
      <c r="B647" s="11" t="s">
        <v>418</v>
      </c>
      <c r="C647" s="11" t="s">
        <v>10</v>
      </c>
      <c r="D647" s="73">
        <v>42004.0</v>
      </c>
      <c r="E647" s="74">
        <v>3.391187E9</v>
      </c>
      <c r="F647" s="74">
        <v>2.566246E9</v>
      </c>
      <c r="G647" s="74">
        <v>2.53827E8</v>
      </c>
      <c r="H647" s="74">
        <v>1.43969E8</v>
      </c>
      <c r="I647" s="70">
        <v>0.0</v>
      </c>
      <c r="J647" s="11" t="s">
        <v>75</v>
      </c>
      <c r="K647" s="11" t="s">
        <v>87</v>
      </c>
      <c r="L647" s="51">
        <f t="shared" si="1"/>
        <v>824941000</v>
      </c>
      <c r="M647" s="75">
        <f t="shared" si="2"/>
        <v>427145000</v>
      </c>
      <c r="N647" s="9">
        <f t="shared" si="3"/>
        <v>0.2432602508</v>
      </c>
      <c r="O647" s="9">
        <f t="shared" si="4"/>
        <v>0.1259573713</v>
      </c>
    </row>
    <row r="648" hidden="1">
      <c r="A648" s="68">
        <v>672.0</v>
      </c>
      <c r="B648" s="11" t="s">
        <v>418</v>
      </c>
      <c r="C648" s="11" t="s">
        <v>7</v>
      </c>
      <c r="D648" s="73">
        <v>41274.0</v>
      </c>
      <c r="E648" s="74">
        <v>3.368545E9</v>
      </c>
      <c r="F648" s="74">
        <v>2.515796E9</v>
      </c>
      <c r="G648" s="74">
        <v>2.80928E8</v>
      </c>
      <c r="H648" s="74">
        <v>1.3246E8</v>
      </c>
      <c r="I648" s="70">
        <v>0.0</v>
      </c>
      <c r="J648" s="11" t="s">
        <v>75</v>
      </c>
      <c r="K648" s="11" t="s">
        <v>87</v>
      </c>
      <c r="L648" s="51">
        <f t="shared" si="1"/>
        <v>852749000</v>
      </c>
      <c r="M648" s="75">
        <f t="shared" si="2"/>
        <v>439361000</v>
      </c>
      <c r="N648" s="9">
        <f t="shared" si="3"/>
        <v>0.2531505442</v>
      </c>
      <c r="O648" s="9">
        <f t="shared" si="4"/>
        <v>0.1304304974</v>
      </c>
    </row>
    <row r="649" hidden="1">
      <c r="A649" s="68">
        <v>673.0</v>
      </c>
      <c r="B649" s="11" t="s">
        <v>418</v>
      </c>
      <c r="C649" s="11" t="s">
        <v>9</v>
      </c>
      <c r="D649" s="73">
        <v>41639.0</v>
      </c>
      <c r="E649" s="74">
        <v>3.309616E9</v>
      </c>
      <c r="F649" s="74">
        <v>2.444984E9</v>
      </c>
      <c r="G649" s="74">
        <v>2.70261E8</v>
      </c>
      <c r="H649" s="74">
        <v>1.343E8</v>
      </c>
      <c r="I649" s="70">
        <v>0.0</v>
      </c>
      <c r="J649" s="11" t="s">
        <v>75</v>
      </c>
      <c r="K649" s="11" t="s">
        <v>87</v>
      </c>
      <c r="L649" s="51">
        <f t="shared" si="1"/>
        <v>864632000</v>
      </c>
      <c r="M649" s="75">
        <f t="shared" si="2"/>
        <v>460071000</v>
      </c>
      <c r="N649" s="9">
        <f t="shared" si="3"/>
        <v>0.2612484349</v>
      </c>
      <c r="O649" s="9">
        <f t="shared" si="4"/>
        <v>0.1390103867</v>
      </c>
    </row>
    <row r="650" hidden="1">
      <c r="A650" s="68">
        <v>679.0</v>
      </c>
      <c r="B650" s="11" t="s">
        <v>419</v>
      </c>
      <c r="C650" s="11" t="s">
        <v>11</v>
      </c>
      <c r="D650" s="73">
        <v>42369.0</v>
      </c>
      <c r="E650" s="74">
        <v>5.576E9</v>
      </c>
      <c r="F650" s="70">
        <v>0.0</v>
      </c>
      <c r="G650" s="74">
        <v>3.275E9</v>
      </c>
      <c r="H650" s="70">
        <v>0.0</v>
      </c>
      <c r="I650" s="74">
        <v>1.32E9</v>
      </c>
      <c r="J650" s="11" t="s">
        <v>362</v>
      </c>
      <c r="K650" s="76" t="s">
        <v>363</v>
      </c>
      <c r="L650" s="51">
        <f t="shared" si="1"/>
        <v>5576000000</v>
      </c>
      <c r="M650" s="75">
        <f t="shared" si="2"/>
        <v>981000000</v>
      </c>
      <c r="N650" s="9">
        <f t="shared" si="3"/>
        <v>1</v>
      </c>
      <c r="O650" s="9">
        <f t="shared" si="4"/>
        <v>0.1759325681</v>
      </c>
    </row>
    <row r="651" hidden="1">
      <c r="A651" s="68">
        <v>676.0</v>
      </c>
      <c r="B651" s="11" t="s">
        <v>419</v>
      </c>
      <c r="C651" s="11" t="s">
        <v>7</v>
      </c>
      <c r="D651" s="73">
        <v>41274.0</v>
      </c>
      <c r="E651" s="74">
        <v>5.011853E9</v>
      </c>
      <c r="F651" s="70">
        <v>0.0</v>
      </c>
      <c r="G651" s="74">
        <v>2.676141E9</v>
      </c>
      <c r="H651" s="70">
        <v>0.0</v>
      </c>
      <c r="I651" s="74">
        <v>1.266807E9</v>
      </c>
      <c r="J651" s="11" t="s">
        <v>362</v>
      </c>
      <c r="K651" s="71" t="s">
        <v>363</v>
      </c>
      <c r="L651" s="51">
        <f t="shared" si="1"/>
        <v>5011853000</v>
      </c>
      <c r="M651" s="75">
        <f t="shared" si="2"/>
        <v>1068905000</v>
      </c>
      <c r="N651" s="9">
        <f t="shared" si="3"/>
        <v>1</v>
      </c>
      <c r="O651" s="9">
        <f t="shared" si="4"/>
        <v>0.2132754093</v>
      </c>
    </row>
    <row r="652" hidden="1">
      <c r="A652" s="68">
        <v>678.0</v>
      </c>
      <c r="B652" s="11" t="s">
        <v>419</v>
      </c>
      <c r="C652" s="11" t="s">
        <v>10</v>
      </c>
      <c r="D652" s="73">
        <v>42004.0</v>
      </c>
      <c r="E652" s="74">
        <v>4.772E9</v>
      </c>
      <c r="F652" s="70">
        <v>0.0</v>
      </c>
      <c r="G652" s="74">
        <v>2.671E9</v>
      </c>
      <c r="H652" s="70">
        <v>0.0</v>
      </c>
      <c r="I652" s="74">
        <v>1.139E9</v>
      </c>
      <c r="J652" s="11" t="s">
        <v>362</v>
      </c>
      <c r="K652" s="71" t="s">
        <v>363</v>
      </c>
      <c r="L652" s="51">
        <f t="shared" si="1"/>
        <v>4772000000</v>
      </c>
      <c r="M652" s="75">
        <f t="shared" si="2"/>
        <v>962000000</v>
      </c>
      <c r="N652" s="9">
        <f t="shared" si="3"/>
        <v>1</v>
      </c>
      <c r="O652" s="9">
        <f t="shared" si="4"/>
        <v>0.2015926236</v>
      </c>
    </row>
    <row r="653" hidden="1">
      <c r="A653" s="68">
        <v>677.0</v>
      </c>
      <c r="B653" s="11" t="s">
        <v>419</v>
      </c>
      <c r="C653" s="11" t="s">
        <v>9</v>
      </c>
      <c r="D653" s="73">
        <v>41639.0</v>
      </c>
      <c r="E653" s="74">
        <v>4.762E9</v>
      </c>
      <c r="F653" s="70">
        <v>0.0</v>
      </c>
      <c r="G653" s="74">
        <v>2.616E9</v>
      </c>
      <c r="H653" s="70">
        <v>0.0</v>
      </c>
      <c r="I653" s="74">
        <v>1.17E9</v>
      </c>
      <c r="J653" s="11" t="s">
        <v>362</v>
      </c>
      <c r="K653" s="71" t="s">
        <v>363</v>
      </c>
      <c r="L653" s="51">
        <f t="shared" si="1"/>
        <v>4762000000</v>
      </c>
      <c r="M653" s="75">
        <f t="shared" si="2"/>
        <v>976000000</v>
      </c>
      <c r="N653" s="9">
        <f t="shared" si="3"/>
        <v>1</v>
      </c>
      <c r="O653" s="9">
        <f t="shared" si="4"/>
        <v>0.2049559009</v>
      </c>
    </row>
    <row r="654" hidden="1">
      <c r="A654" s="68">
        <v>682.0</v>
      </c>
      <c r="B654" s="11" t="s">
        <v>420</v>
      </c>
      <c r="C654" s="11" t="s">
        <v>10</v>
      </c>
      <c r="D654" s="73">
        <v>42369.0</v>
      </c>
      <c r="E654" s="74">
        <v>3.1469E10</v>
      </c>
      <c r="F654" s="74">
        <v>2.5339E10</v>
      </c>
      <c r="G654" s="74">
        <v>1.952E9</v>
      </c>
      <c r="H654" s="70">
        <v>0.0</v>
      </c>
      <c r="I654" s="70">
        <v>0.0</v>
      </c>
      <c r="J654" s="11" t="s">
        <v>69</v>
      </c>
      <c r="K654" s="71" t="s">
        <v>184</v>
      </c>
      <c r="L654" s="51">
        <f t="shared" si="1"/>
        <v>6130000000</v>
      </c>
      <c r="M654" s="75">
        <f t="shared" si="2"/>
        <v>4178000000</v>
      </c>
      <c r="N654" s="9">
        <f t="shared" si="3"/>
        <v>0.1947948775</v>
      </c>
      <c r="O654" s="9">
        <f t="shared" si="4"/>
        <v>0.1327655788</v>
      </c>
    </row>
    <row r="655" hidden="1">
      <c r="A655" s="68">
        <v>683.0</v>
      </c>
      <c r="B655" s="11" t="s">
        <v>420</v>
      </c>
      <c r="C655" s="11" t="s">
        <v>11</v>
      </c>
      <c r="D655" s="73">
        <v>42735.0</v>
      </c>
      <c r="E655" s="74">
        <v>3.1353E10</v>
      </c>
      <c r="F655" s="74">
        <v>2.5104E10</v>
      </c>
      <c r="G655" s="74">
        <v>1.94E9</v>
      </c>
      <c r="H655" s="70">
        <v>0.0</v>
      </c>
      <c r="I655" s="70">
        <v>0.0</v>
      </c>
      <c r="J655" s="11" t="s">
        <v>69</v>
      </c>
      <c r="K655" s="71" t="s">
        <v>184</v>
      </c>
      <c r="L655" s="51">
        <f t="shared" si="1"/>
        <v>6249000000</v>
      </c>
      <c r="M655" s="75">
        <f t="shared" si="2"/>
        <v>4309000000</v>
      </c>
      <c r="N655" s="9">
        <f t="shared" si="3"/>
        <v>0.1993110707</v>
      </c>
      <c r="O655" s="9">
        <f t="shared" si="4"/>
        <v>0.1374350142</v>
      </c>
    </row>
    <row r="656" hidden="1">
      <c r="A656" s="68">
        <v>680.0</v>
      </c>
      <c r="B656" s="11" t="s">
        <v>420</v>
      </c>
      <c r="C656" s="11" t="s">
        <v>7</v>
      </c>
      <c r="D656" s="73">
        <v>41639.0</v>
      </c>
      <c r="E656" s="74">
        <v>3.093E10</v>
      </c>
      <c r="F656" s="74">
        <v>2.5202E10</v>
      </c>
      <c r="G656" s="74">
        <v>2.039E9</v>
      </c>
      <c r="H656" s="70">
        <v>0.0</v>
      </c>
      <c r="I656" s="70">
        <v>0.0</v>
      </c>
      <c r="J656" s="11" t="s">
        <v>69</v>
      </c>
      <c r="K656" s="71" t="s">
        <v>184</v>
      </c>
      <c r="L656" s="51">
        <f t="shared" si="1"/>
        <v>5728000000</v>
      </c>
      <c r="M656" s="75">
        <f t="shared" si="2"/>
        <v>3689000000</v>
      </c>
      <c r="N656" s="9">
        <f t="shared" si="3"/>
        <v>0.1851923699</v>
      </c>
      <c r="O656" s="9">
        <f t="shared" si="4"/>
        <v>0.1192693178</v>
      </c>
    </row>
    <row r="657" hidden="1">
      <c r="A657" s="68">
        <v>681.0</v>
      </c>
      <c r="B657" s="11" t="s">
        <v>420</v>
      </c>
      <c r="C657" s="11" t="s">
        <v>9</v>
      </c>
      <c r="D657" s="73">
        <v>42004.0</v>
      </c>
      <c r="E657" s="74">
        <v>3.0852E10</v>
      </c>
      <c r="F657" s="74">
        <v>2.4979E10</v>
      </c>
      <c r="G657" s="74">
        <v>1.984E9</v>
      </c>
      <c r="H657" s="70">
        <v>0.0</v>
      </c>
      <c r="I657" s="70">
        <v>0.0</v>
      </c>
      <c r="J657" s="11" t="s">
        <v>69</v>
      </c>
      <c r="K657" s="71" t="s">
        <v>184</v>
      </c>
      <c r="L657" s="51">
        <f t="shared" si="1"/>
        <v>5873000000</v>
      </c>
      <c r="M657" s="75">
        <f t="shared" si="2"/>
        <v>3889000000</v>
      </c>
      <c r="N657" s="9">
        <f t="shared" si="3"/>
        <v>0.1903604304</v>
      </c>
      <c r="O657" s="9">
        <f t="shared" si="4"/>
        <v>0.1260534163</v>
      </c>
    </row>
    <row r="658" hidden="1">
      <c r="A658" s="68">
        <v>686.0</v>
      </c>
      <c r="B658" s="11" t="s">
        <v>421</v>
      </c>
      <c r="C658" s="11" t="s">
        <v>10</v>
      </c>
      <c r="D658" s="73">
        <v>42004.0</v>
      </c>
      <c r="E658" s="74">
        <v>2.535559E9</v>
      </c>
      <c r="F658" s="74">
        <v>7.83602E8</v>
      </c>
      <c r="G658" s="74">
        <v>8.8705E7</v>
      </c>
      <c r="H658" s="70">
        <v>0.0</v>
      </c>
      <c r="I658" s="74">
        <v>7.08406E8</v>
      </c>
      <c r="J658" s="11" t="s">
        <v>111</v>
      </c>
      <c r="K658" s="66" t="s">
        <v>615</v>
      </c>
      <c r="L658" s="51">
        <f t="shared" si="1"/>
        <v>1751957000</v>
      </c>
      <c r="M658" s="75">
        <f t="shared" si="2"/>
        <v>954846000</v>
      </c>
      <c r="N658" s="9">
        <f t="shared" si="3"/>
        <v>0.6909549334</v>
      </c>
      <c r="O658" s="9">
        <f t="shared" si="4"/>
        <v>0.3765820476</v>
      </c>
    </row>
    <row r="659" hidden="1">
      <c r="A659" s="68">
        <v>685.0</v>
      </c>
      <c r="B659" s="11" t="s">
        <v>421</v>
      </c>
      <c r="C659" s="11" t="s">
        <v>9</v>
      </c>
      <c r="D659" s="73">
        <v>41639.0</v>
      </c>
      <c r="E659" s="74">
        <v>2.486017E9</v>
      </c>
      <c r="F659" s="74">
        <v>8.15095E8</v>
      </c>
      <c r="G659" s="74">
        <v>7.6864E7</v>
      </c>
      <c r="H659" s="70">
        <v>0.0</v>
      </c>
      <c r="I659" s="74">
        <v>7.49722E8</v>
      </c>
      <c r="J659" s="11" t="s">
        <v>111</v>
      </c>
      <c r="K659" s="11" t="s">
        <v>615</v>
      </c>
      <c r="L659" s="51">
        <f t="shared" si="1"/>
        <v>1670922000</v>
      </c>
      <c r="M659" s="75">
        <f t="shared" si="2"/>
        <v>844336000</v>
      </c>
      <c r="N659" s="9">
        <f t="shared" si="3"/>
        <v>0.6721281472</v>
      </c>
      <c r="O659" s="9">
        <f t="shared" si="4"/>
        <v>0.3396340411</v>
      </c>
    </row>
    <row r="660" hidden="1">
      <c r="A660" s="68">
        <v>684.0</v>
      </c>
      <c r="B660" s="11" t="s">
        <v>421</v>
      </c>
      <c r="C660" s="11" t="s">
        <v>7</v>
      </c>
      <c r="D660" s="73">
        <v>41274.0</v>
      </c>
      <c r="E660" s="74">
        <v>2.426301E9</v>
      </c>
      <c r="F660" s="74">
        <v>8.00336E8</v>
      </c>
      <c r="G660" s="74">
        <v>7.2163E7</v>
      </c>
      <c r="H660" s="70">
        <v>0.0</v>
      </c>
      <c r="I660" s="74">
        <v>7.6882E8</v>
      </c>
      <c r="J660" s="11" t="s">
        <v>111</v>
      </c>
      <c r="K660" s="11" t="s">
        <v>615</v>
      </c>
      <c r="L660" s="51">
        <f t="shared" si="1"/>
        <v>1625965000</v>
      </c>
      <c r="M660" s="75">
        <f t="shared" si="2"/>
        <v>784982000</v>
      </c>
      <c r="N660" s="9">
        <f t="shared" si="3"/>
        <v>0.6701415035</v>
      </c>
      <c r="O660" s="9">
        <f t="shared" si="4"/>
        <v>0.3235303452</v>
      </c>
    </row>
    <row r="661" hidden="1">
      <c r="A661" s="68">
        <v>687.0</v>
      </c>
      <c r="B661" s="11" t="s">
        <v>421</v>
      </c>
      <c r="C661" s="11" t="s">
        <v>11</v>
      </c>
      <c r="D661" s="73">
        <v>42369.0</v>
      </c>
      <c r="E661" s="74">
        <v>2.403906E9</v>
      </c>
      <c r="F661" s="74">
        <v>7.47276E8</v>
      </c>
      <c r="G661" s="74">
        <v>7.2363E7</v>
      </c>
      <c r="H661" s="70">
        <v>0.0</v>
      </c>
      <c r="I661" s="74">
        <v>6.43689E8</v>
      </c>
      <c r="J661" s="11" t="s">
        <v>111</v>
      </c>
      <c r="K661" s="11" t="s">
        <v>615</v>
      </c>
      <c r="L661" s="51">
        <f t="shared" si="1"/>
        <v>1656630000</v>
      </c>
      <c r="M661" s="75">
        <f t="shared" si="2"/>
        <v>940578000</v>
      </c>
      <c r="N661" s="9">
        <f t="shared" si="3"/>
        <v>0.6891409231</v>
      </c>
      <c r="O661" s="9">
        <f t="shared" si="4"/>
        <v>0.3912707069</v>
      </c>
    </row>
    <row r="662" hidden="1">
      <c r="A662" s="68">
        <v>691.0</v>
      </c>
      <c r="B662" s="11" t="s">
        <v>422</v>
      </c>
      <c r="C662" s="11" t="s">
        <v>11</v>
      </c>
      <c r="D662" s="73">
        <v>42369.0</v>
      </c>
      <c r="E662" s="74">
        <v>3.2639E10</v>
      </c>
      <c r="F662" s="74">
        <v>4.006E9</v>
      </c>
      <c r="G662" s="74">
        <v>3.426E9</v>
      </c>
      <c r="H662" s="74">
        <v>3.014E9</v>
      </c>
      <c r="I662" s="70">
        <v>0.0</v>
      </c>
      <c r="J662" s="11" t="s">
        <v>77</v>
      </c>
      <c r="K662" s="11" t="s">
        <v>133</v>
      </c>
      <c r="L662" s="51">
        <f t="shared" si="1"/>
        <v>28633000000</v>
      </c>
      <c r="M662" s="75">
        <f t="shared" si="2"/>
        <v>22193000000</v>
      </c>
      <c r="N662" s="9">
        <f t="shared" si="3"/>
        <v>0.8772633966</v>
      </c>
      <c r="O662" s="9">
        <f t="shared" si="4"/>
        <v>0.6799534299</v>
      </c>
    </row>
    <row r="663" hidden="1">
      <c r="A663" s="68">
        <v>690.0</v>
      </c>
      <c r="B663" s="11" t="s">
        <v>422</v>
      </c>
      <c r="C663" s="11" t="s">
        <v>10</v>
      </c>
      <c r="D663" s="73">
        <v>42004.0</v>
      </c>
      <c r="E663" s="74">
        <v>2.489E10</v>
      </c>
      <c r="F663" s="74">
        <v>3.788E9</v>
      </c>
      <c r="G663" s="74">
        <v>2.983E9</v>
      </c>
      <c r="H663" s="74">
        <v>2.854E9</v>
      </c>
      <c r="I663" s="70">
        <v>0.0</v>
      </c>
      <c r="J663" s="11" t="s">
        <v>77</v>
      </c>
      <c r="K663" s="11" t="s">
        <v>133</v>
      </c>
      <c r="L663" s="51">
        <f t="shared" si="1"/>
        <v>21102000000</v>
      </c>
      <c r="M663" s="75">
        <f t="shared" si="2"/>
        <v>15265000000</v>
      </c>
      <c r="N663" s="9">
        <f t="shared" si="3"/>
        <v>0.8478103656</v>
      </c>
      <c r="O663" s="9">
        <f t="shared" si="4"/>
        <v>0.6132985135</v>
      </c>
    </row>
    <row r="664" hidden="1">
      <c r="A664" s="68">
        <v>689.0</v>
      </c>
      <c r="B664" s="11" t="s">
        <v>422</v>
      </c>
      <c r="C664" s="11" t="s">
        <v>9</v>
      </c>
      <c r="D664" s="73">
        <v>41639.0</v>
      </c>
      <c r="E664" s="74">
        <v>1.1202E10</v>
      </c>
      <c r="F664" s="74">
        <v>2.859E9</v>
      </c>
      <c r="G664" s="74">
        <v>1.699E9</v>
      </c>
      <c r="H664" s="74">
        <v>2.12E9</v>
      </c>
      <c r="I664" s="70">
        <v>0.0</v>
      </c>
      <c r="J664" s="11" t="s">
        <v>77</v>
      </c>
      <c r="K664" s="11" t="s">
        <v>133</v>
      </c>
      <c r="L664" s="51">
        <f t="shared" si="1"/>
        <v>8343000000</v>
      </c>
      <c r="M664" s="75">
        <f t="shared" si="2"/>
        <v>4524000000</v>
      </c>
      <c r="N664" s="9">
        <f t="shared" si="3"/>
        <v>0.7447777183</v>
      </c>
      <c r="O664" s="9">
        <f t="shared" si="4"/>
        <v>0.4038564542</v>
      </c>
    </row>
    <row r="665" hidden="1">
      <c r="A665" s="68">
        <v>688.0</v>
      </c>
      <c r="B665" s="11" t="s">
        <v>422</v>
      </c>
      <c r="C665" s="11" t="s">
        <v>7</v>
      </c>
      <c r="D665" s="73">
        <v>41274.0</v>
      </c>
      <c r="E665" s="74">
        <v>9.702E9</v>
      </c>
      <c r="F665" s="74">
        <v>2.471E9</v>
      </c>
      <c r="G665" s="74">
        <v>1.461E9</v>
      </c>
      <c r="H665" s="74">
        <v>1.76E9</v>
      </c>
      <c r="I665" s="70">
        <v>0.0</v>
      </c>
      <c r="J665" s="11" t="s">
        <v>77</v>
      </c>
      <c r="K665" s="11" t="s">
        <v>133</v>
      </c>
      <c r="L665" s="51">
        <f t="shared" si="1"/>
        <v>7231000000</v>
      </c>
      <c r="M665" s="75">
        <f t="shared" si="2"/>
        <v>4010000000</v>
      </c>
      <c r="N665" s="9">
        <f t="shared" si="3"/>
        <v>0.7453102453</v>
      </c>
      <c r="O665" s="9">
        <f t="shared" si="4"/>
        <v>0.4133168419</v>
      </c>
    </row>
    <row r="666">
      <c r="A666" s="68">
        <v>693.0</v>
      </c>
      <c r="B666" s="11" t="s">
        <v>165</v>
      </c>
      <c r="C666" s="11" t="s">
        <v>9</v>
      </c>
      <c r="D666" s="73">
        <v>41784.0</v>
      </c>
      <c r="E666" s="74">
        <v>1.79096E10</v>
      </c>
      <c r="F666" s="74">
        <v>1.15398E10</v>
      </c>
      <c r="G666" s="74">
        <v>3.4743E9</v>
      </c>
      <c r="H666" s="70">
        <v>0.0</v>
      </c>
      <c r="I666" s="70">
        <v>0.0</v>
      </c>
      <c r="J666" s="11" t="s">
        <v>92</v>
      </c>
      <c r="K666" s="76" t="s">
        <v>122</v>
      </c>
      <c r="L666" s="51">
        <f t="shared" si="1"/>
        <v>6369800000</v>
      </c>
      <c r="M666" s="75">
        <f t="shared" si="2"/>
        <v>2895500000</v>
      </c>
      <c r="N666" s="9">
        <f t="shared" si="3"/>
        <v>0.3556640014</v>
      </c>
      <c r="O666" s="9">
        <f t="shared" si="4"/>
        <v>0.1616730692</v>
      </c>
    </row>
    <row r="667">
      <c r="A667" s="68">
        <v>692.0</v>
      </c>
      <c r="B667" s="11" t="s">
        <v>165</v>
      </c>
      <c r="C667" s="11" t="s">
        <v>7</v>
      </c>
      <c r="D667" s="73">
        <v>41420.0</v>
      </c>
      <c r="E667" s="74">
        <v>1.77741E10</v>
      </c>
      <c r="F667" s="74">
        <v>1.13502E10</v>
      </c>
      <c r="G667" s="74">
        <v>3.5523E9</v>
      </c>
      <c r="H667" s="70">
        <v>0.0</v>
      </c>
      <c r="I667" s="70">
        <v>0.0</v>
      </c>
      <c r="J667" s="11" t="s">
        <v>92</v>
      </c>
      <c r="K667" s="71" t="s">
        <v>122</v>
      </c>
      <c r="L667" s="51">
        <f t="shared" si="1"/>
        <v>6423900000</v>
      </c>
      <c r="M667" s="75">
        <f t="shared" si="2"/>
        <v>2871600000</v>
      </c>
      <c r="N667" s="9">
        <f t="shared" si="3"/>
        <v>0.3614191436</v>
      </c>
      <c r="O667" s="9">
        <f t="shared" si="4"/>
        <v>0.1615609229</v>
      </c>
    </row>
    <row r="668">
      <c r="A668" s="68">
        <v>694.0</v>
      </c>
      <c r="B668" s="11" t="s">
        <v>165</v>
      </c>
      <c r="C668" s="11" t="s">
        <v>10</v>
      </c>
      <c r="D668" s="73">
        <v>42155.0</v>
      </c>
      <c r="E668" s="74">
        <v>1.76303E10</v>
      </c>
      <c r="F668" s="74">
        <v>1.16811E10</v>
      </c>
      <c r="G668" s="74">
        <v>3.328E9</v>
      </c>
      <c r="H668" s="70">
        <v>0.0</v>
      </c>
      <c r="I668" s="70">
        <v>0.0</v>
      </c>
      <c r="J668" s="11" t="s">
        <v>92</v>
      </c>
      <c r="K668" s="71" t="s">
        <v>122</v>
      </c>
      <c r="L668" s="51">
        <f t="shared" si="1"/>
        <v>5949200000</v>
      </c>
      <c r="M668" s="75">
        <f t="shared" si="2"/>
        <v>2621200000</v>
      </c>
      <c r="N668" s="9">
        <f t="shared" si="3"/>
        <v>0.3374417906</v>
      </c>
      <c r="O668" s="9">
        <f t="shared" si="4"/>
        <v>0.1486758592</v>
      </c>
    </row>
    <row r="669">
      <c r="A669" s="68">
        <v>695.0</v>
      </c>
      <c r="B669" s="11" t="s">
        <v>165</v>
      </c>
      <c r="C669" s="11" t="s">
        <v>11</v>
      </c>
      <c r="D669" s="73">
        <v>42519.0</v>
      </c>
      <c r="E669" s="74">
        <v>1.65631E10</v>
      </c>
      <c r="F669" s="74">
        <v>1.07336E10</v>
      </c>
      <c r="G669" s="74">
        <v>3.1189E9</v>
      </c>
      <c r="H669" s="70">
        <v>0.0</v>
      </c>
      <c r="I669" s="70">
        <v>0.0</v>
      </c>
      <c r="J669" s="11" t="s">
        <v>92</v>
      </c>
      <c r="K669" s="71" t="s">
        <v>122</v>
      </c>
      <c r="L669" s="51">
        <f t="shared" si="1"/>
        <v>5829500000</v>
      </c>
      <c r="M669" s="75">
        <f t="shared" si="2"/>
        <v>2710600000</v>
      </c>
      <c r="N669" s="9">
        <f t="shared" si="3"/>
        <v>0.3519570612</v>
      </c>
      <c r="O669" s="9">
        <f t="shared" si="4"/>
        <v>0.1636529394</v>
      </c>
    </row>
    <row r="670" hidden="1">
      <c r="A670" s="68">
        <v>697.0</v>
      </c>
      <c r="B670" s="11" t="s">
        <v>423</v>
      </c>
      <c r="C670" s="11" t="s">
        <v>9</v>
      </c>
      <c r="D670" s="73">
        <v>42004.0</v>
      </c>
      <c r="E670" s="74">
        <v>9.715E9</v>
      </c>
      <c r="F670" s="74">
        <v>5.663E9</v>
      </c>
      <c r="G670" s="74">
        <v>1.202E9</v>
      </c>
      <c r="H670" s="74">
        <v>8.15E8</v>
      </c>
      <c r="I670" s="74">
        <v>3.3E7</v>
      </c>
      <c r="J670" s="11" t="s">
        <v>75</v>
      </c>
      <c r="K670" s="71" t="s">
        <v>182</v>
      </c>
      <c r="L670" s="51">
        <f t="shared" si="1"/>
        <v>4052000000</v>
      </c>
      <c r="M670" s="75">
        <f t="shared" si="2"/>
        <v>2002000000</v>
      </c>
      <c r="N670" s="9">
        <f t="shared" si="3"/>
        <v>0.4170869789</v>
      </c>
      <c r="O670" s="9">
        <f t="shared" si="4"/>
        <v>0.2060730829</v>
      </c>
    </row>
    <row r="671" hidden="1">
      <c r="A671" s="68">
        <v>699.0</v>
      </c>
      <c r="B671" s="11" t="s">
        <v>423</v>
      </c>
      <c r="C671" s="11" t="s">
        <v>11</v>
      </c>
      <c r="D671" s="73">
        <v>42735.0</v>
      </c>
      <c r="E671" s="74">
        <v>9.39E9</v>
      </c>
      <c r="F671" s="74">
        <v>5.644E9</v>
      </c>
      <c r="G671" s="74">
        <v>1.472E9</v>
      </c>
      <c r="H671" s="74">
        <v>7.42E8</v>
      </c>
      <c r="I671" s="74">
        <v>6.4E7</v>
      </c>
      <c r="J671" s="11" t="s">
        <v>75</v>
      </c>
      <c r="K671" s="71" t="s">
        <v>182</v>
      </c>
      <c r="L671" s="51">
        <f t="shared" si="1"/>
        <v>3746000000</v>
      </c>
      <c r="M671" s="75">
        <f t="shared" si="2"/>
        <v>1468000000</v>
      </c>
      <c r="N671" s="9">
        <f t="shared" si="3"/>
        <v>0.3989350373</v>
      </c>
      <c r="O671" s="9">
        <f t="shared" si="4"/>
        <v>0.1563365282</v>
      </c>
    </row>
    <row r="672" hidden="1">
      <c r="A672" s="68">
        <v>698.0</v>
      </c>
      <c r="B672" s="11" t="s">
        <v>423</v>
      </c>
      <c r="C672" s="11" t="s">
        <v>10</v>
      </c>
      <c r="D672" s="73">
        <v>42369.0</v>
      </c>
      <c r="E672" s="74">
        <v>9.111E9</v>
      </c>
      <c r="F672" s="74">
        <v>5.458E9</v>
      </c>
      <c r="G672" s="74">
        <v>1.508E9</v>
      </c>
      <c r="H672" s="74">
        <v>7.69E8</v>
      </c>
      <c r="I672" s="74">
        <v>5.4E7</v>
      </c>
      <c r="J672" s="11" t="s">
        <v>75</v>
      </c>
      <c r="K672" s="71" t="s">
        <v>182</v>
      </c>
      <c r="L672" s="51">
        <f t="shared" si="1"/>
        <v>3653000000</v>
      </c>
      <c r="M672" s="75">
        <f t="shared" si="2"/>
        <v>1322000000</v>
      </c>
      <c r="N672" s="9">
        <f t="shared" si="3"/>
        <v>0.400943914</v>
      </c>
      <c r="O672" s="9">
        <f t="shared" si="4"/>
        <v>0.1450993305</v>
      </c>
    </row>
    <row r="673" hidden="1">
      <c r="A673" s="68">
        <v>696.0</v>
      </c>
      <c r="B673" s="11" t="s">
        <v>423</v>
      </c>
      <c r="C673" s="11" t="s">
        <v>7</v>
      </c>
      <c r="D673" s="73">
        <v>41639.0</v>
      </c>
      <c r="E673" s="74">
        <v>7.819E9</v>
      </c>
      <c r="F673" s="74">
        <v>4.495E9</v>
      </c>
      <c r="G673" s="74">
        <v>1.126E9</v>
      </c>
      <c r="H673" s="74">
        <v>7.1E8</v>
      </c>
      <c r="I673" s="74">
        <v>3.1E7</v>
      </c>
      <c r="J673" s="11" t="s">
        <v>75</v>
      </c>
      <c r="K673" s="71" t="s">
        <v>182</v>
      </c>
      <c r="L673" s="51">
        <f t="shared" si="1"/>
        <v>3324000000</v>
      </c>
      <c r="M673" s="75">
        <f t="shared" si="2"/>
        <v>1457000000</v>
      </c>
      <c r="N673" s="9">
        <f t="shared" si="3"/>
        <v>0.4251183016</v>
      </c>
      <c r="O673" s="9">
        <f t="shared" si="4"/>
        <v>0.1863409643</v>
      </c>
    </row>
    <row r="674" hidden="1">
      <c r="A674" s="68">
        <v>703.0</v>
      </c>
      <c r="B674" s="11" t="s">
        <v>326</v>
      </c>
      <c r="C674" s="11" t="s">
        <v>11</v>
      </c>
      <c r="D674" s="73">
        <v>42735.0</v>
      </c>
      <c r="E674" s="74">
        <v>1.6638E11</v>
      </c>
      <c r="F674" s="74">
        <v>1.45125E11</v>
      </c>
      <c r="G674" s="74">
        <v>1.171E10</v>
      </c>
      <c r="H674" s="70">
        <v>0.0</v>
      </c>
      <c r="I674" s="70">
        <v>0.0</v>
      </c>
      <c r="J674" s="11" t="s">
        <v>73</v>
      </c>
      <c r="K674" s="71" t="s">
        <v>325</v>
      </c>
      <c r="L674" s="51">
        <f t="shared" si="1"/>
        <v>21255000000</v>
      </c>
      <c r="M674" s="75">
        <f t="shared" si="2"/>
        <v>9545000000</v>
      </c>
      <c r="N674" s="9">
        <f t="shared" si="3"/>
        <v>0.1277497295</v>
      </c>
      <c r="O674" s="9">
        <f t="shared" si="4"/>
        <v>0.05736867412</v>
      </c>
    </row>
    <row r="675" hidden="1">
      <c r="A675" s="68">
        <v>701.0</v>
      </c>
      <c r="B675" s="11" t="s">
        <v>326</v>
      </c>
      <c r="C675" s="11" t="s">
        <v>9</v>
      </c>
      <c r="D675" s="73">
        <v>42004.0</v>
      </c>
      <c r="E675" s="74">
        <v>1.55929E11</v>
      </c>
      <c r="F675" s="74">
        <v>1.42121E11</v>
      </c>
      <c r="G675" s="74">
        <v>1.2158E10</v>
      </c>
      <c r="H675" s="70">
        <v>0.0</v>
      </c>
      <c r="I675" s="70">
        <v>0.0</v>
      </c>
      <c r="J675" s="11" t="s">
        <v>73</v>
      </c>
      <c r="K675" s="71" t="s">
        <v>325</v>
      </c>
      <c r="L675" s="51">
        <f t="shared" si="1"/>
        <v>13808000000</v>
      </c>
      <c r="M675" s="75">
        <f t="shared" si="2"/>
        <v>1650000000</v>
      </c>
      <c r="N675" s="9">
        <f t="shared" si="3"/>
        <v>0.08855312354</v>
      </c>
      <c r="O675" s="9">
        <f t="shared" si="4"/>
        <v>0.01058173912</v>
      </c>
    </row>
    <row r="676" hidden="1">
      <c r="A676" s="68">
        <v>700.0</v>
      </c>
      <c r="B676" s="11" t="s">
        <v>326</v>
      </c>
      <c r="C676" s="11" t="s">
        <v>7</v>
      </c>
      <c r="D676" s="73">
        <v>41639.0</v>
      </c>
      <c r="E676" s="74">
        <v>1.55427E11</v>
      </c>
      <c r="F676" s="74">
        <v>1.37373E11</v>
      </c>
      <c r="G676" s="74">
        <v>1.2382E10</v>
      </c>
      <c r="H676" s="70">
        <v>0.0</v>
      </c>
      <c r="I676" s="70">
        <v>0.0</v>
      </c>
      <c r="J676" s="11" t="s">
        <v>73</v>
      </c>
      <c r="K676" s="71" t="s">
        <v>325</v>
      </c>
      <c r="L676" s="51">
        <f t="shared" si="1"/>
        <v>18054000000</v>
      </c>
      <c r="M676" s="75">
        <f t="shared" si="2"/>
        <v>5672000000</v>
      </c>
      <c r="N676" s="9">
        <f t="shared" si="3"/>
        <v>0.1161574244</v>
      </c>
      <c r="O676" s="9">
        <f t="shared" si="4"/>
        <v>0.03649301601</v>
      </c>
    </row>
    <row r="677" hidden="1">
      <c r="A677" s="68">
        <v>702.0</v>
      </c>
      <c r="B677" s="11" t="s">
        <v>326</v>
      </c>
      <c r="C677" s="11" t="s">
        <v>10</v>
      </c>
      <c r="D677" s="73">
        <v>42369.0</v>
      </c>
      <c r="E677" s="74">
        <v>1.52356E11</v>
      </c>
      <c r="F677" s="74">
        <v>1.34054E11</v>
      </c>
      <c r="G677" s="74">
        <v>1.3405E10</v>
      </c>
      <c r="H677" s="70">
        <v>0.0</v>
      </c>
      <c r="I677" s="70">
        <v>0.0</v>
      </c>
      <c r="J677" s="11" t="s">
        <v>73</v>
      </c>
      <c r="K677" s="71" t="s">
        <v>325</v>
      </c>
      <c r="L677" s="51">
        <f t="shared" si="1"/>
        <v>18302000000</v>
      </c>
      <c r="M677" s="75">
        <f t="shared" si="2"/>
        <v>4897000000</v>
      </c>
      <c r="N677" s="9">
        <f t="shared" si="3"/>
        <v>0.1201265457</v>
      </c>
      <c r="O677" s="9">
        <f t="shared" si="4"/>
        <v>0.03214182572</v>
      </c>
    </row>
    <row r="678" hidden="1">
      <c r="A678" s="68">
        <v>706.0</v>
      </c>
      <c r="B678" s="11" t="s">
        <v>229</v>
      </c>
      <c r="C678" s="11" t="s">
        <v>10</v>
      </c>
      <c r="D678" s="73">
        <v>42004.0</v>
      </c>
      <c r="E678" s="74">
        <v>1.5341647E10</v>
      </c>
      <c r="F678" s="74">
        <v>1.0747886E10</v>
      </c>
      <c r="G678" s="74">
        <v>3.31403E9</v>
      </c>
      <c r="H678" s="70">
        <v>0.0</v>
      </c>
      <c r="I678" s="74">
        <v>1.48313E8</v>
      </c>
      <c r="J678" s="11" t="s">
        <v>73</v>
      </c>
      <c r="K678" s="66" t="s">
        <v>163</v>
      </c>
      <c r="L678" s="51">
        <f t="shared" si="1"/>
        <v>4593761000</v>
      </c>
      <c r="M678" s="75">
        <f t="shared" si="2"/>
        <v>1131418000</v>
      </c>
      <c r="N678" s="9">
        <f t="shared" si="3"/>
        <v>0.2994307586</v>
      </c>
      <c r="O678" s="9">
        <f t="shared" si="4"/>
        <v>0.07374814451</v>
      </c>
    </row>
    <row r="679" hidden="1">
      <c r="A679" s="68">
        <v>707.0</v>
      </c>
      <c r="B679" s="11" t="s">
        <v>229</v>
      </c>
      <c r="C679" s="11" t="s">
        <v>11</v>
      </c>
      <c r="D679" s="73">
        <v>42369.0</v>
      </c>
      <c r="E679" s="74">
        <v>1.5280044E10</v>
      </c>
      <c r="F679" s="74">
        <v>1.0724192E10</v>
      </c>
      <c r="G679" s="74">
        <v>3.27739E9</v>
      </c>
      <c r="H679" s="70">
        <v>0.0</v>
      </c>
      <c r="I679" s="74">
        <v>1.41675E8</v>
      </c>
      <c r="J679" s="11" t="s">
        <v>73</v>
      </c>
      <c r="K679" s="11" t="s">
        <v>163</v>
      </c>
      <c r="L679" s="51">
        <f t="shared" si="1"/>
        <v>4555852000</v>
      </c>
      <c r="M679" s="75">
        <f t="shared" si="2"/>
        <v>1136787000</v>
      </c>
      <c r="N679" s="9">
        <f t="shared" si="3"/>
        <v>0.2981569948</v>
      </c>
      <c r="O679" s="9">
        <f t="shared" si="4"/>
        <v>0.07439684074</v>
      </c>
    </row>
    <row r="680" hidden="1">
      <c r="A680" s="68">
        <v>705.0</v>
      </c>
      <c r="B680" s="11" t="s">
        <v>229</v>
      </c>
      <c r="C680" s="11" t="s">
        <v>9</v>
      </c>
      <c r="D680" s="73">
        <v>41639.0</v>
      </c>
      <c r="E680" s="74">
        <v>1.4077843E10</v>
      </c>
      <c r="F680" s="74">
        <v>9.857923E9</v>
      </c>
      <c r="G680" s="74">
        <v>3.028028E9</v>
      </c>
      <c r="H680" s="70">
        <v>0.0</v>
      </c>
      <c r="I680" s="74">
        <v>1.33957E8</v>
      </c>
      <c r="J680" s="11" t="s">
        <v>73</v>
      </c>
      <c r="K680" s="11" t="s">
        <v>163</v>
      </c>
      <c r="L680" s="51">
        <f t="shared" si="1"/>
        <v>4219920000</v>
      </c>
      <c r="M680" s="75">
        <f t="shared" si="2"/>
        <v>1057935000</v>
      </c>
      <c r="N680" s="9">
        <f t="shared" si="3"/>
        <v>0.2997561487</v>
      </c>
      <c r="O680" s="9">
        <f t="shared" si="4"/>
        <v>0.0751489415</v>
      </c>
    </row>
    <row r="681" hidden="1">
      <c r="A681" s="68">
        <v>704.0</v>
      </c>
      <c r="B681" s="11" t="s">
        <v>229</v>
      </c>
      <c r="C681" s="11" t="s">
        <v>7</v>
      </c>
      <c r="D681" s="73">
        <v>41274.0</v>
      </c>
      <c r="E681" s="74">
        <v>1.3013868E10</v>
      </c>
      <c r="F681" s="74">
        <v>9.235777E9</v>
      </c>
      <c r="G681" s="74">
        <v>2.65653E9</v>
      </c>
      <c r="H681" s="70">
        <v>0.0</v>
      </c>
      <c r="I681" s="74">
        <v>9.8383E7</v>
      </c>
      <c r="J681" s="11" t="s">
        <v>73</v>
      </c>
      <c r="K681" s="11" t="s">
        <v>163</v>
      </c>
      <c r="L681" s="51">
        <f t="shared" si="1"/>
        <v>3778091000</v>
      </c>
      <c r="M681" s="75">
        <f t="shared" si="2"/>
        <v>1023178000</v>
      </c>
      <c r="N681" s="9">
        <f t="shared" si="3"/>
        <v>0.290312688</v>
      </c>
      <c r="O681" s="9">
        <f t="shared" si="4"/>
        <v>0.07862212833</v>
      </c>
    </row>
    <row r="682" hidden="1">
      <c r="A682" s="68">
        <v>711.0</v>
      </c>
      <c r="B682" s="11" t="s">
        <v>424</v>
      </c>
      <c r="C682" s="11" t="s">
        <v>11</v>
      </c>
      <c r="D682" s="73">
        <v>42521.0</v>
      </c>
      <c r="E682" s="74">
        <v>2.89815E9</v>
      </c>
      <c r="F682" s="74">
        <v>1.147639E9</v>
      </c>
      <c r="G682" s="74">
        <v>1.325567E9</v>
      </c>
      <c r="H682" s="70">
        <v>0.0</v>
      </c>
      <c r="I682" s="70">
        <v>0.0</v>
      </c>
      <c r="J682" s="11" t="s">
        <v>75</v>
      </c>
      <c r="K682" s="76" t="s">
        <v>97</v>
      </c>
      <c r="L682" s="51">
        <f t="shared" si="1"/>
        <v>1750511000</v>
      </c>
      <c r="M682" s="75">
        <f t="shared" si="2"/>
        <v>424944000</v>
      </c>
      <c r="N682" s="9">
        <f t="shared" si="3"/>
        <v>0.6040097994</v>
      </c>
      <c r="O682" s="9">
        <f t="shared" si="4"/>
        <v>0.146625951</v>
      </c>
    </row>
    <row r="683" hidden="1">
      <c r="A683" s="68">
        <v>710.0</v>
      </c>
      <c r="B683" s="11" t="s">
        <v>424</v>
      </c>
      <c r="C683" s="11" t="s">
        <v>10</v>
      </c>
      <c r="D683" s="73">
        <v>42155.0</v>
      </c>
      <c r="E683" s="74">
        <v>2.773718E9</v>
      </c>
      <c r="F683" s="74">
        <v>1.022107E9</v>
      </c>
      <c r="G683" s="74">
        <v>1.295014E9</v>
      </c>
      <c r="H683" s="70">
        <v>0.0</v>
      </c>
      <c r="I683" s="70">
        <v>0.0</v>
      </c>
      <c r="J683" s="11" t="s">
        <v>75</v>
      </c>
      <c r="K683" s="71" t="s">
        <v>97</v>
      </c>
      <c r="L683" s="51">
        <f t="shared" si="1"/>
        <v>1751611000</v>
      </c>
      <c r="M683" s="75">
        <f t="shared" si="2"/>
        <v>456597000</v>
      </c>
      <c r="N683" s="9">
        <f t="shared" si="3"/>
        <v>0.6315029141</v>
      </c>
      <c r="O683" s="9">
        <f t="shared" si="4"/>
        <v>0.1646155089</v>
      </c>
    </row>
    <row r="684" hidden="1">
      <c r="A684" s="68">
        <v>709.0</v>
      </c>
      <c r="B684" s="11" t="s">
        <v>424</v>
      </c>
      <c r="C684" s="11" t="s">
        <v>9</v>
      </c>
      <c r="D684" s="73">
        <v>41790.0</v>
      </c>
      <c r="E684" s="74">
        <v>2.554236E9</v>
      </c>
      <c r="F684" s="74">
        <v>9.52225E8</v>
      </c>
      <c r="G684" s="74">
        <v>1.196512E9</v>
      </c>
      <c r="H684" s="70">
        <v>0.0</v>
      </c>
      <c r="I684" s="70">
        <v>0.0</v>
      </c>
      <c r="J684" s="11" t="s">
        <v>75</v>
      </c>
      <c r="K684" s="71" t="s">
        <v>97</v>
      </c>
      <c r="L684" s="51">
        <f t="shared" si="1"/>
        <v>1602011000</v>
      </c>
      <c r="M684" s="75">
        <f t="shared" si="2"/>
        <v>405499000</v>
      </c>
      <c r="N684" s="9">
        <f t="shared" si="3"/>
        <v>0.6271977217</v>
      </c>
      <c r="O684" s="9">
        <f t="shared" si="4"/>
        <v>0.1587554948</v>
      </c>
    </row>
    <row r="685" hidden="1">
      <c r="A685" s="68">
        <v>708.0</v>
      </c>
      <c r="B685" s="11" t="s">
        <v>424</v>
      </c>
      <c r="C685" s="11" t="s">
        <v>7</v>
      </c>
      <c r="D685" s="73">
        <v>41425.0</v>
      </c>
      <c r="E685" s="74">
        <v>2.375923E9</v>
      </c>
      <c r="F685" s="74">
        <v>8.62075E8</v>
      </c>
      <c r="G685" s="74">
        <v>1.156635E9</v>
      </c>
      <c r="H685" s="70">
        <v>0.0</v>
      </c>
      <c r="I685" s="70">
        <v>0.0</v>
      </c>
      <c r="J685" s="11" t="s">
        <v>75</v>
      </c>
      <c r="K685" s="71" t="s">
        <v>97</v>
      </c>
      <c r="L685" s="51">
        <f t="shared" si="1"/>
        <v>1513848000</v>
      </c>
      <c r="M685" s="75">
        <f t="shared" si="2"/>
        <v>357213000</v>
      </c>
      <c r="N685" s="9">
        <f t="shared" si="3"/>
        <v>0.6371620629</v>
      </c>
      <c r="O685" s="9">
        <f t="shared" si="4"/>
        <v>0.1503470441</v>
      </c>
    </row>
    <row r="686" hidden="1">
      <c r="A686" s="68">
        <v>714.0</v>
      </c>
      <c r="B686" s="11" t="s">
        <v>274</v>
      </c>
      <c r="C686" s="11" t="s">
        <v>10</v>
      </c>
      <c r="D686" s="73">
        <v>42035.0</v>
      </c>
      <c r="E686" s="74">
        <v>1.6435E10</v>
      </c>
      <c r="F686" s="74">
        <v>1.0146E10</v>
      </c>
      <c r="G686" s="70">
        <v>0.0</v>
      </c>
      <c r="H686" s="70">
        <v>0.0</v>
      </c>
      <c r="I686" s="70">
        <v>0.0</v>
      </c>
      <c r="J686" s="11" t="s">
        <v>73</v>
      </c>
      <c r="K686" s="66" t="s">
        <v>266</v>
      </c>
      <c r="L686" s="51">
        <f t="shared" si="1"/>
        <v>6289000000</v>
      </c>
      <c r="M686" s="75">
        <f t="shared" si="2"/>
        <v>6289000000</v>
      </c>
      <c r="N686" s="9">
        <f t="shared" si="3"/>
        <v>0.3826589595</v>
      </c>
      <c r="O686" s="9">
        <f t="shared" si="4"/>
        <v>0.3826589595</v>
      </c>
    </row>
    <row r="687" hidden="1">
      <c r="A687" s="68">
        <v>713.0</v>
      </c>
      <c r="B687" s="11" t="s">
        <v>274</v>
      </c>
      <c r="C687" s="11" t="s">
        <v>9</v>
      </c>
      <c r="D687" s="73">
        <v>41671.0</v>
      </c>
      <c r="E687" s="74">
        <v>1.6148E10</v>
      </c>
      <c r="F687" s="74">
        <v>9.855E9</v>
      </c>
      <c r="G687" s="70">
        <v>0.0</v>
      </c>
      <c r="H687" s="70">
        <v>0.0</v>
      </c>
      <c r="I687" s="70">
        <v>0.0</v>
      </c>
      <c r="J687" s="11" t="s">
        <v>73</v>
      </c>
      <c r="K687" s="11" t="s">
        <v>266</v>
      </c>
      <c r="L687" s="51">
        <f t="shared" si="1"/>
        <v>6293000000</v>
      </c>
      <c r="M687" s="75">
        <f t="shared" si="2"/>
        <v>6293000000</v>
      </c>
      <c r="N687" s="9">
        <f t="shared" si="3"/>
        <v>0.3897077037</v>
      </c>
      <c r="O687" s="9">
        <f t="shared" si="4"/>
        <v>0.3897077037</v>
      </c>
    </row>
    <row r="688" hidden="1">
      <c r="A688" s="68">
        <v>715.0</v>
      </c>
      <c r="B688" s="11" t="s">
        <v>274</v>
      </c>
      <c r="C688" s="11" t="s">
        <v>11</v>
      </c>
      <c r="D688" s="73">
        <v>42399.0</v>
      </c>
      <c r="E688" s="74">
        <v>1.5797E10</v>
      </c>
      <c r="F688" s="74">
        <v>1.0077E10</v>
      </c>
      <c r="G688" s="70">
        <v>0.0</v>
      </c>
      <c r="H688" s="70">
        <v>0.0</v>
      </c>
      <c r="I688" s="70">
        <v>0.0</v>
      </c>
      <c r="J688" s="11" t="s">
        <v>73</v>
      </c>
      <c r="K688" s="11" t="s">
        <v>266</v>
      </c>
      <c r="L688" s="51">
        <f t="shared" si="1"/>
        <v>5720000000</v>
      </c>
      <c r="M688" s="75">
        <f t="shared" si="2"/>
        <v>5720000000</v>
      </c>
      <c r="N688" s="9">
        <f t="shared" si="3"/>
        <v>0.3620940685</v>
      </c>
      <c r="O688" s="9">
        <f t="shared" si="4"/>
        <v>0.3620940685</v>
      </c>
    </row>
    <row r="689" hidden="1">
      <c r="A689" s="68">
        <v>712.0</v>
      </c>
      <c r="B689" s="11" t="s">
        <v>274</v>
      </c>
      <c r="C689" s="11" t="s">
        <v>7</v>
      </c>
      <c r="D689" s="73">
        <v>41307.0</v>
      </c>
      <c r="E689" s="74">
        <v>1.5651E10</v>
      </c>
      <c r="F689" s="74">
        <v>9.48E9</v>
      </c>
      <c r="G689" s="70">
        <v>0.0</v>
      </c>
      <c r="H689" s="70">
        <v>0.0</v>
      </c>
      <c r="I689" s="70">
        <v>0.0</v>
      </c>
      <c r="J689" s="11" t="s">
        <v>73</v>
      </c>
      <c r="K689" s="11" t="s">
        <v>266</v>
      </c>
      <c r="L689" s="51">
        <f t="shared" si="1"/>
        <v>6171000000</v>
      </c>
      <c r="M689" s="75">
        <f t="shared" si="2"/>
        <v>6171000000</v>
      </c>
      <c r="N689" s="9">
        <f t="shared" si="3"/>
        <v>0.3942879049</v>
      </c>
      <c r="O689" s="9">
        <f t="shared" si="4"/>
        <v>0.3942879049</v>
      </c>
    </row>
    <row r="690" hidden="1">
      <c r="A690" s="68">
        <v>718.0</v>
      </c>
      <c r="B690" s="11" t="s">
        <v>219</v>
      </c>
      <c r="C690" s="11" t="s">
        <v>10</v>
      </c>
      <c r="D690" s="73">
        <v>42000.0</v>
      </c>
      <c r="E690" s="74">
        <v>2.870658E9</v>
      </c>
      <c r="F690" s="74">
        <v>1.266246E9</v>
      </c>
      <c r="G690" s="74">
        <v>5.18665E8</v>
      </c>
      <c r="H690" s="74">
        <v>3.95121E8</v>
      </c>
      <c r="I690" s="70">
        <v>0.0</v>
      </c>
      <c r="J690" s="11" t="s">
        <v>73</v>
      </c>
      <c r="K690" s="76" t="s">
        <v>220</v>
      </c>
      <c r="L690" s="51">
        <f t="shared" si="1"/>
        <v>1604412000</v>
      </c>
      <c r="M690" s="75">
        <f t="shared" si="2"/>
        <v>690626000</v>
      </c>
      <c r="N690" s="9">
        <f t="shared" si="3"/>
        <v>0.5589004333</v>
      </c>
      <c r="O690" s="9">
        <f t="shared" si="4"/>
        <v>0.2405810793</v>
      </c>
    </row>
    <row r="691" hidden="1">
      <c r="A691" s="68">
        <v>719.0</v>
      </c>
      <c r="B691" s="11" t="s">
        <v>219</v>
      </c>
      <c r="C691" s="11" t="s">
        <v>11</v>
      </c>
      <c r="D691" s="73">
        <v>42364.0</v>
      </c>
      <c r="E691" s="74">
        <v>2.82027E9</v>
      </c>
      <c r="F691" s="74">
        <v>1.281566E9</v>
      </c>
      <c r="G691" s="74">
        <v>5.6208E8</v>
      </c>
      <c r="H691" s="74">
        <v>4.27043E8</v>
      </c>
      <c r="I691" s="70">
        <v>0.0</v>
      </c>
      <c r="J691" s="11" t="s">
        <v>73</v>
      </c>
      <c r="K691" s="71" t="s">
        <v>220</v>
      </c>
      <c r="L691" s="51">
        <f t="shared" si="1"/>
        <v>1538704000</v>
      </c>
      <c r="M691" s="75">
        <f t="shared" si="2"/>
        <v>549581000</v>
      </c>
      <c r="N691" s="9">
        <f t="shared" si="3"/>
        <v>0.5455874792</v>
      </c>
      <c r="O691" s="9">
        <f t="shared" si="4"/>
        <v>0.1948682218</v>
      </c>
    </row>
    <row r="692" hidden="1">
      <c r="A692" s="68">
        <v>716.0</v>
      </c>
      <c r="B692" s="11" t="s">
        <v>219</v>
      </c>
      <c r="C692" s="11" t="s">
        <v>7</v>
      </c>
      <c r="D692" s="73">
        <v>41272.0</v>
      </c>
      <c r="E692" s="74">
        <v>2.715675E9</v>
      </c>
      <c r="F692" s="74">
        <v>1.277195E9</v>
      </c>
      <c r="G692" s="74">
        <v>5.08547E8</v>
      </c>
      <c r="H692" s="74">
        <v>3.25773E8</v>
      </c>
      <c r="I692" s="70">
        <v>0.0</v>
      </c>
      <c r="J692" s="11" t="s">
        <v>73</v>
      </c>
      <c r="K692" s="71" t="s">
        <v>220</v>
      </c>
      <c r="L692" s="51">
        <f t="shared" si="1"/>
        <v>1438480000</v>
      </c>
      <c r="M692" s="75">
        <f t="shared" si="2"/>
        <v>604160000</v>
      </c>
      <c r="N692" s="9">
        <f t="shared" si="3"/>
        <v>0.5296951955</v>
      </c>
      <c r="O692" s="9">
        <f t="shared" si="4"/>
        <v>0.2224713929</v>
      </c>
    </row>
    <row r="693" hidden="1">
      <c r="A693" s="68">
        <v>717.0</v>
      </c>
      <c r="B693" s="11" t="s">
        <v>219</v>
      </c>
      <c r="C693" s="11" t="s">
        <v>9</v>
      </c>
      <c r="D693" s="73">
        <v>41636.0</v>
      </c>
      <c r="E693" s="74">
        <v>2.631851E9</v>
      </c>
      <c r="F693" s="74">
        <v>1.224551E9</v>
      </c>
      <c r="G693" s="74">
        <v>4.68345E8</v>
      </c>
      <c r="H693" s="74">
        <v>3.64923E8</v>
      </c>
      <c r="I693" s="70">
        <v>0.0</v>
      </c>
      <c r="J693" s="11" t="s">
        <v>73</v>
      </c>
      <c r="K693" s="71" t="s">
        <v>220</v>
      </c>
      <c r="L693" s="51">
        <f t="shared" si="1"/>
        <v>1407300000</v>
      </c>
      <c r="M693" s="75">
        <f t="shared" si="2"/>
        <v>574032000</v>
      </c>
      <c r="N693" s="9">
        <f t="shared" si="3"/>
        <v>0.5347187208</v>
      </c>
      <c r="O693" s="9">
        <f t="shared" si="4"/>
        <v>0.2181096118</v>
      </c>
    </row>
    <row r="694" hidden="1">
      <c r="A694" s="68">
        <v>720.0</v>
      </c>
      <c r="B694" s="11" t="s">
        <v>327</v>
      </c>
      <c r="C694" s="11" t="s">
        <v>7</v>
      </c>
      <c r="D694" s="73">
        <v>41639.0</v>
      </c>
      <c r="E694" s="74">
        <v>1.954E10</v>
      </c>
      <c r="F694" s="74">
        <v>1.5422E10</v>
      </c>
      <c r="G694" s="74">
        <v>2.816E9</v>
      </c>
      <c r="H694" s="70">
        <v>0.0</v>
      </c>
      <c r="I694" s="70">
        <v>0.0</v>
      </c>
      <c r="J694" s="11" t="s">
        <v>73</v>
      </c>
      <c r="K694" s="66" t="s">
        <v>328</v>
      </c>
      <c r="L694" s="51">
        <f t="shared" si="1"/>
        <v>4118000000</v>
      </c>
      <c r="M694" s="75">
        <f t="shared" si="2"/>
        <v>1302000000</v>
      </c>
      <c r="N694" s="9">
        <f t="shared" si="3"/>
        <v>0.2107471853</v>
      </c>
      <c r="O694" s="9">
        <f t="shared" si="4"/>
        <v>0.06663254862</v>
      </c>
    </row>
    <row r="695" hidden="1">
      <c r="A695" s="68">
        <v>721.0</v>
      </c>
      <c r="B695" s="11" t="s">
        <v>327</v>
      </c>
      <c r="C695" s="11" t="s">
        <v>9</v>
      </c>
      <c r="D695" s="73">
        <v>42004.0</v>
      </c>
      <c r="E695" s="74">
        <v>1.8138E10</v>
      </c>
      <c r="F695" s="74">
        <v>1.3906E10</v>
      </c>
      <c r="G695" s="74">
        <v>2.815E9</v>
      </c>
      <c r="H695" s="70">
        <v>0.0</v>
      </c>
      <c r="I695" s="70">
        <v>0.0</v>
      </c>
      <c r="J695" s="11" t="s">
        <v>73</v>
      </c>
      <c r="K695" s="11" t="s">
        <v>328</v>
      </c>
      <c r="L695" s="51">
        <f t="shared" si="1"/>
        <v>4232000000</v>
      </c>
      <c r="M695" s="75">
        <f t="shared" si="2"/>
        <v>1417000000</v>
      </c>
      <c r="N695" s="9">
        <f t="shared" si="3"/>
        <v>0.2333223068</v>
      </c>
      <c r="O695" s="9">
        <f t="shared" si="4"/>
        <v>0.0781232771</v>
      </c>
    </row>
    <row r="696" hidden="1">
      <c r="A696" s="68">
        <v>722.0</v>
      </c>
      <c r="B696" s="11" t="s">
        <v>327</v>
      </c>
      <c r="C696" s="11" t="s">
        <v>10</v>
      </c>
      <c r="D696" s="73">
        <v>42369.0</v>
      </c>
      <c r="E696" s="74">
        <v>1.6443E10</v>
      </c>
      <c r="F696" s="74">
        <v>1.2164E10</v>
      </c>
      <c r="G696" s="74">
        <v>2.728E9</v>
      </c>
      <c r="H696" s="70">
        <v>0.0</v>
      </c>
      <c r="I696" s="70">
        <v>0.0</v>
      </c>
      <c r="J696" s="11" t="s">
        <v>73</v>
      </c>
      <c r="K696" s="11" t="s">
        <v>328</v>
      </c>
      <c r="L696" s="51">
        <f t="shared" si="1"/>
        <v>4279000000</v>
      </c>
      <c r="M696" s="75">
        <f t="shared" si="2"/>
        <v>1551000000</v>
      </c>
      <c r="N696" s="9">
        <f t="shared" si="3"/>
        <v>0.2602323177</v>
      </c>
      <c r="O696" s="9">
        <f t="shared" si="4"/>
        <v>0.09432585295</v>
      </c>
    </row>
    <row r="697" hidden="1">
      <c r="A697" s="68">
        <v>723.0</v>
      </c>
      <c r="B697" s="11" t="s">
        <v>327</v>
      </c>
      <c r="C697" s="11" t="s">
        <v>11</v>
      </c>
      <c r="D697" s="73">
        <v>42735.0</v>
      </c>
      <c r="E697" s="74">
        <v>1.5158E10</v>
      </c>
      <c r="F697" s="74">
        <v>1.0972E10</v>
      </c>
      <c r="G697" s="74">
        <v>2.617E9</v>
      </c>
      <c r="H697" s="70">
        <v>0.0</v>
      </c>
      <c r="I697" s="70">
        <v>0.0</v>
      </c>
      <c r="J697" s="11" t="s">
        <v>73</v>
      </c>
      <c r="K697" s="11" t="s">
        <v>328</v>
      </c>
      <c r="L697" s="51">
        <f t="shared" si="1"/>
        <v>4186000000</v>
      </c>
      <c r="M697" s="75">
        <f t="shared" si="2"/>
        <v>1569000000</v>
      </c>
      <c r="N697" s="9">
        <f t="shared" si="3"/>
        <v>0.2761578045</v>
      </c>
      <c r="O697" s="9">
        <f t="shared" si="4"/>
        <v>0.1035096978</v>
      </c>
    </row>
    <row r="698" hidden="1">
      <c r="A698" s="68">
        <v>727.0</v>
      </c>
      <c r="B698" s="11" t="s">
        <v>425</v>
      </c>
      <c r="C698" s="11" t="s">
        <v>11</v>
      </c>
      <c r="D698" s="73">
        <v>42369.0</v>
      </c>
      <c r="E698" s="74">
        <v>9.973384E9</v>
      </c>
      <c r="F698" s="74">
        <v>5.741956E9</v>
      </c>
      <c r="G698" s="74">
        <v>2.931108E9</v>
      </c>
      <c r="H698" s="70">
        <v>0.0</v>
      </c>
      <c r="I698" s="70">
        <v>0.0</v>
      </c>
      <c r="J698" s="11" t="s">
        <v>69</v>
      </c>
      <c r="K698" s="76" t="s">
        <v>616</v>
      </c>
      <c r="L698" s="51">
        <f t="shared" si="1"/>
        <v>4231428000</v>
      </c>
      <c r="M698" s="75">
        <f t="shared" si="2"/>
        <v>1300320000</v>
      </c>
      <c r="N698" s="9">
        <f t="shared" si="3"/>
        <v>0.4242720425</v>
      </c>
      <c r="O698" s="9">
        <f t="shared" si="4"/>
        <v>0.1303790168</v>
      </c>
    </row>
    <row r="699" hidden="1">
      <c r="A699" s="68">
        <v>726.0</v>
      </c>
      <c r="B699" s="11" t="s">
        <v>425</v>
      </c>
      <c r="C699" s="11" t="s">
        <v>10</v>
      </c>
      <c r="D699" s="73">
        <v>42004.0</v>
      </c>
      <c r="E699" s="74">
        <v>9.964953E9</v>
      </c>
      <c r="F699" s="74">
        <v>5.650711E9</v>
      </c>
      <c r="G699" s="74">
        <v>2.967125E9</v>
      </c>
      <c r="H699" s="70">
        <v>0.0</v>
      </c>
      <c r="I699" s="70">
        <v>0.0</v>
      </c>
      <c r="J699" s="11" t="s">
        <v>69</v>
      </c>
      <c r="K699" s="71" t="s">
        <v>616</v>
      </c>
      <c r="L699" s="51">
        <f t="shared" si="1"/>
        <v>4314242000</v>
      </c>
      <c r="M699" s="75">
        <f t="shared" si="2"/>
        <v>1347117000</v>
      </c>
      <c r="N699" s="9">
        <f t="shared" si="3"/>
        <v>0.4329415302</v>
      </c>
      <c r="O699" s="9">
        <f t="shared" si="4"/>
        <v>0.1351854846</v>
      </c>
    </row>
    <row r="700" hidden="1">
      <c r="A700" s="68">
        <v>725.0</v>
      </c>
      <c r="B700" s="11" t="s">
        <v>425</v>
      </c>
      <c r="C700" s="11" t="s">
        <v>9</v>
      </c>
      <c r="D700" s="73">
        <v>41639.0</v>
      </c>
      <c r="E700" s="74">
        <v>9.437758E9</v>
      </c>
      <c r="F700" s="74">
        <v>5.301275E9</v>
      </c>
      <c r="G700" s="74">
        <v>2.839629E9</v>
      </c>
      <c r="H700" s="70">
        <v>0.0</v>
      </c>
      <c r="I700" s="70">
        <v>0.0</v>
      </c>
      <c r="J700" s="11" t="s">
        <v>69</v>
      </c>
      <c r="K700" s="71" t="s">
        <v>616</v>
      </c>
      <c r="L700" s="51">
        <f t="shared" si="1"/>
        <v>4136483000</v>
      </c>
      <c r="M700" s="75">
        <f t="shared" si="2"/>
        <v>1296854000</v>
      </c>
      <c r="N700" s="9">
        <f t="shared" si="3"/>
        <v>0.4382908526</v>
      </c>
      <c r="O700" s="9">
        <f t="shared" si="4"/>
        <v>0.1374112369</v>
      </c>
    </row>
    <row r="701" hidden="1">
      <c r="A701" s="68">
        <v>724.0</v>
      </c>
      <c r="B701" s="11" t="s">
        <v>425</v>
      </c>
      <c r="C701" s="11" t="s">
        <v>7</v>
      </c>
      <c r="D701" s="73">
        <v>41274.0</v>
      </c>
      <c r="E701" s="74">
        <v>8.950045E9</v>
      </c>
      <c r="F701" s="74">
        <v>5.033885E9</v>
      </c>
      <c r="G701" s="74">
        <v>2.785035E9</v>
      </c>
      <c r="H701" s="70">
        <v>0.0</v>
      </c>
      <c r="I701" s="70">
        <v>0.0</v>
      </c>
      <c r="J701" s="11" t="s">
        <v>69</v>
      </c>
      <c r="K701" s="71" t="s">
        <v>616</v>
      </c>
      <c r="L701" s="51">
        <f t="shared" si="1"/>
        <v>3916160000</v>
      </c>
      <c r="M701" s="75">
        <f t="shared" si="2"/>
        <v>1131125000</v>
      </c>
      <c r="N701" s="9">
        <f t="shared" si="3"/>
        <v>0.4375575765</v>
      </c>
      <c r="O701" s="9">
        <f t="shared" si="4"/>
        <v>0.1263820461</v>
      </c>
    </row>
    <row r="702" hidden="1">
      <c r="A702" s="68">
        <v>729.0</v>
      </c>
      <c r="B702" s="11" t="s">
        <v>426</v>
      </c>
      <c r="C702" s="11" t="s">
        <v>9</v>
      </c>
      <c r="D702" s="73">
        <v>42004.0</v>
      </c>
      <c r="E702" s="74">
        <v>3.287E10</v>
      </c>
      <c r="F702" s="74">
        <v>2.7334E10</v>
      </c>
      <c r="G702" s="74">
        <v>2.93E8</v>
      </c>
      <c r="H702" s="70">
        <v>0.0</v>
      </c>
      <c r="I702" s="70">
        <v>0.0</v>
      </c>
      <c r="J702" s="11" t="s">
        <v>172</v>
      </c>
      <c r="K702" s="71" t="s">
        <v>217</v>
      </c>
      <c r="L702" s="51">
        <f t="shared" si="1"/>
        <v>5536000000</v>
      </c>
      <c r="M702" s="75">
        <f t="shared" si="2"/>
        <v>5243000000</v>
      </c>
      <c r="N702" s="9">
        <f t="shared" si="3"/>
        <v>0.1684210526</v>
      </c>
      <c r="O702" s="9">
        <f t="shared" si="4"/>
        <v>0.1595071494</v>
      </c>
    </row>
    <row r="703" hidden="1">
      <c r="A703" s="68">
        <v>728.0</v>
      </c>
      <c r="B703" s="11" t="s">
        <v>426</v>
      </c>
      <c r="C703" s="11" t="s">
        <v>7</v>
      </c>
      <c r="D703" s="73">
        <v>41639.0</v>
      </c>
      <c r="E703" s="74">
        <v>2.9402E10</v>
      </c>
      <c r="F703" s="74">
        <v>2.4931E10</v>
      </c>
      <c r="G703" s="74">
        <v>1.333E9</v>
      </c>
      <c r="H703" s="70">
        <v>0.0</v>
      </c>
      <c r="I703" s="70">
        <v>0.0</v>
      </c>
      <c r="J703" s="11" t="s">
        <v>172</v>
      </c>
      <c r="K703" s="71" t="s">
        <v>217</v>
      </c>
      <c r="L703" s="51">
        <f t="shared" si="1"/>
        <v>4471000000</v>
      </c>
      <c r="M703" s="75">
        <f t="shared" si="2"/>
        <v>3138000000</v>
      </c>
      <c r="N703" s="9">
        <f t="shared" si="3"/>
        <v>0.1520644854</v>
      </c>
      <c r="O703" s="9">
        <f t="shared" si="4"/>
        <v>0.1067274335</v>
      </c>
    </row>
    <row r="704" hidden="1">
      <c r="A704" s="68">
        <v>730.0</v>
      </c>
      <c r="B704" s="11" t="s">
        <v>426</v>
      </c>
      <c r="C704" s="11" t="s">
        <v>10</v>
      </c>
      <c r="D704" s="73">
        <v>42369.0</v>
      </c>
      <c r="E704" s="74">
        <v>2.3633E10</v>
      </c>
      <c r="F704" s="74">
        <v>2.1113E10</v>
      </c>
      <c r="G704" s="74">
        <v>2.0E8</v>
      </c>
      <c r="H704" s="70">
        <v>0.0</v>
      </c>
      <c r="I704" s="70">
        <v>0.0</v>
      </c>
      <c r="J704" s="11" t="s">
        <v>172</v>
      </c>
      <c r="K704" s="71" t="s">
        <v>217</v>
      </c>
      <c r="L704" s="51">
        <f t="shared" si="1"/>
        <v>2520000000</v>
      </c>
      <c r="M704" s="75">
        <f t="shared" si="2"/>
        <v>2320000000</v>
      </c>
      <c r="N704" s="9">
        <f t="shared" si="3"/>
        <v>0.106630559</v>
      </c>
      <c r="O704" s="9">
        <f t="shared" si="4"/>
        <v>0.09816781619</v>
      </c>
    </row>
    <row r="705" hidden="1">
      <c r="A705" s="68">
        <v>731.0</v>
      </c>
      <c r="B705" s="11" t="s">
        <v>426</v>
      </c>
      <c r="C705" s="11" t="s">
        <v>11</v>
      </c>
      <c r="D705" s="73">
        <v>42735.0</v>
      </c>
      <c r="E705" s="74">
        <v>1.5887E10</v>
      </c>
      <c r="F705" s="74">
        <v>1.5023E10</v>
      </c>
      <c r="G705" s="74">
        <v>2.28E8</v>
      </c>
      <c r="H705" s="70">
        <v>0.0</v>
      </c>
      <c r="I705" s="70">
        <v>0.0</v>
      </c>
      <c r="J705" s="11" t="s">
        <v>172</v>
      </c>
      <c r="K705" s="71" t="s">
        <v>217</v>
      </c>
      <c r="L705" s="51">
        <f t="shared" si="1"/>
        <v>864000000</v>
      </c>
      <c r="M705" s="75">
        <f t="shared" si="2"/>
        <v>636000000</v>
      </c>
      <c r="N705" s="9">
        <f t="shared" si="3"/>
        <v>0.05438408762</v>
      </c>
      <c r="O705" s="9">
        <f t="shared" si="4"/>
        <v>0.04003273116</v>
      </c>
    </row>
    <row r="706" hidden="1">
      <c r="A706" s="68">
        <v>735.0</v>
      </c>
      <c r="B706" s="11" t="s">
        <v>299</v>
      </c>
      <c r="C706" s="11" t="s">
        <v>11</v>
      </c>
      <c r="D706" s="73">
        <v>42551.0</v>
      </c>
      <c r="E706" s="74">
        <v>6.911676E9</v>
      </c>
      <c r="F706" s="74">
        <v>4.818585E9</v>
      </c>
      <c r="G706" s="74">
        <v>1.513064E9</v>
      </c>
      <c r="H706" s="70">
        <v>0.0</v>
      </c>
      <c r="I706" s="70">
        <v>0.0</v>
      </c>
      <c r="J706" s="11" t="s">
        <v>73</v>
      </c>
      <c r="K706" s="71" t="s">
        <v>220</v>
      </c>
      <c r="L706" s="51">
        <f t="shared" si="1"/>
        <v>2093091000</v>
      </c>
      <c r="M706" s="75">
        <f t="shared" si="2"/>
        <v>580027000</v>
      </c>
      <c r="N706" s="9">
        <f t="shared" si="3"/>
        <v>0.3028340738</v>
      </c>
      <c r="O706" s="9">
        <f t="shared" si="4"/>
        <v>0.08391987703</v>
      </c>
    </row>
    <row r="707" hidden="1">
      <c r="A707" s="68">
        <v>734.0</v>
      </c>
      <c r="B707" s="11" t="s">
        <v>299</v>
      </c>
      <c r="C707" s="11" t="s">
        <v>10</v>
      </c>
      <c r="D707" s="73">
        <v>42185.0</v>
      </c>
      <c r="E707" s="74">
        <v>6.155297E9</v>
      </c>
      <c r="F707" s="74">
        <v>4.338193E9</v>
      </c>
      <c r="G707" s="74">
        <v>1.34751E9</v>
      </c>
      <c r="H707" s="70">
        <v>0.0</v>
      </c>
      <c r="I707" s="70">
        <v>0.0</v>
      </c>
      <c r="J707" s="11" t="s">
        <v>73</v>
      </c>
      <c r="K707" s="71" t="s">
        <v>220</v>
      </c>
      <c r="L707" s="51">
        <f t="shared" si="1"/>
        <v>1817104000</v>
      </c>
      <c r="M707" s="75">
        <f t="shared" si="2"/>
        <v>469594000</v>
      </c>
      <c r="N707" s="9">
        <f t="shared" si="3"/>
        <v>0.2952098006</v>
      </c>
      <c r="O707" s="9">
        <f t="shared" si="4"/>
        <v>0.07629103843</v>
      </c>
    </row>
    <row r="708" hidden="1">
      <c r="A708" s="68">
        <v>733.0</v>
      </c>
      <c r="B708" s="11" t="s">
        <v>299</v>
      </c>
      <c r="C708" s="11" t="s">
        <v>9</v>
      </c>
      <c r="D708" s="73">
        <v>41820.0</v>
      </c>
      <c r="E708" s="74">
        <v>5.348483E9</v>
      </c>
      <c r="F708" s="74">
        <v>3.891816E9</v>
      </c>
      <c r="G708" s="74">
        <v>1.12694E9</v>
      </c>
      <c r="H708" s="70">
        <v>0.0</v>
      </c>
      <c r="I708" s="70">
        <v>0.0</v>
      </c>
      <c r="J708" s="11" t="s">
        <v>73</v>
      </c>
      <c r="K708" s="71" t="s">
        <v>220</v>
      </c>
      <c r="L708" s="51">
        <f t="shared" si="1"/>
        <v>1456667000</v>
      </c>
      <c r="M708" s="75">
        <f t="shared" si="2"/>
        <v>329727000</v>
      </c>
      <c r="N708" s="9">
        <f t="shared" si="3"/>
        <v>0.2723514312</v>
      </c>
      <c r="O708" s="9">
        <f t="shared" si="4"/>
        <v>0.06164869553</v>
      </c>
    </row>
    <row r="709" hidden="1">
      <c r="A709" s="68">
        <v>732.0</v>
      </c>
      <c r="B709" s="11" t="s">
        <v>299</v>
      </c>
      <c r="C709" s="11" t="s">
        <v>7</v>
      </c>
      <c r="D709" s="73">
        <v>41455.0</v>
      </c>
      <c r="E709" s="74">
        <v>4.297842E9</v>
      </c>
      <c r="F709" s="74">
        <v>3.193722E9</v>
      </c>
      <c r="G709" s="74">
        <v>9.02869E8</v>
      </c>
      <c r="H709" s="70">
        <v>0.0</v>
      </c>
      <c r="I709" s="70">
        <v>0.0</v>
      </c>
      <c r="J709" s="11" t="s">
        <v>73</v>
      </c>
      <c r="K709" s="71" t="s">
        <v>220</v>
      </c>
      <c r="L709" s="51">
        <f t="shared" si="1"/>
        <v>1104120000</v>
      </c>
      <c r="M709" s="75">
        <f t="shared" si="2"/>
        <v>201251000</v>
      </c>
      <c r="N709" s="9">
        <f t="shared" si="3"/>
        <v>0.2569010215</v>
      </c>
      <c r="O709" s="9">
        <f t="shared" si="4"/>
        <v>0.04682605829</v>
      </c>
    </row>
    <row r="710" hidden="1">
      <c r="A710" s="68">
        <v>739.0</v>
      </c>
      <c r="B710" s="11" t="s">
        <v>231</v>
      </c>
      <c r="C710" s="11" t="s">
        <v>11</v>
      </c>
      <c r="D710" s="73">
        <v>42365.0</v>
      </c>
      <c r="E710" s="74">
        <v>4.447509E9</v>
      </c>
      <c r="F710" s="74">
        <v>1.677033E9</v>
      </c>
      <c r="G710" s="74">
        <v>1.370183E9</v>
      </c>
      <c r="H710" s="74">
        <v>2.42944E8</v>
      </c>
      <c r="I710" s="74">
        <v>8.6171E7</v>
      </c>
      <c r="J710" s="11" t="s">
        <v>73</v>
      </c>
      <c r="K710" s="66" t="s">
        <v>232</v>
      </c>
      <c r="L710" s="51">
        <f t="shared" si="1"/>
        <v>2770476000</v>
      </c>
      <c r="M710" s="75">
        <f t="shared" si="2"/>
        <v>1071178000</v>
      </c>
      <c r="N710" s="9">
        <f t="shared" si="3"/>
        <v>0.6229275759</v>
      </c>
      <c r="O710" s="9">
        <f t="shared" si="4"/>
        <v>0.2408489786</v>
      </c>
    </row>
    <row r="711" hidden="1">
      <c r="A711" s="68">
        <v>738.0</v>
      </c>
      <c r="B711" s="11" t="s">
        <v>231</v>
      </c>
      <c r="C711" s="11" t="s">
        <v>10</v>
      </c>
      <c r="D711" s="73">
        <v>42001.0</v>
      </c>
      <c r="E711" s="74">
        <v>4.277207E9</v>
      </c>
      <c r="F711" s="74">
        <v>1.698372E9</v>
      </c>
      <c r="G711" s="74">
        <v>1.315793E9</v>
      </c>
      <c r="H711" s="74">
        <v>2.22556E8</v>
      </c>
      <c r="I711" s="74">
        <v>9.9794E7</v>
      </c>
      <c r="J711" s="11" t="s">
        <v>73</v>
      </c>
      <c r="K711" s="11" t="s">
        <v>232</v>
      </c>
      <c r="L711" s="51">
        <f t="shared" si="1"/>
        <v>2578835000</v>
      </c>
      <c r="M711" s="75">
        <f t="shared" si="2"/>
        <v>940692000</v>
      </c>
      <c r="N711" s="9">
        <f t="shared" si="3"/>
        <v>0.6029249929</v>
      </c>
      <c r="O711" s="9">
        <f t="shared" si="4"/>
        <v>0.2199313711</v>
      </c>
    </row>
    <row r="712" hidden="1">
      <c r="A712" s="68">
        <v>736.0</v>
      </c>
      <c r="B712" s="11" t="s">
        <v>231</v>
      </c>
      <c r="C712" s="11" t="s">
        <v>7</v>
      </c>
      <c r="D712" s="73">
        <v>41274.0</v>
      </c>
      <c r="E712" s="74">
        <v>4.088983E9</v>
      </c>
      <c r="F712" s="74">
        <v>1.67198E9</v>
      </c>
      <c r="G712" s="74">
        <v>1.269586E9</v>
      </c>
      <c r="H712" s="74">
        <v>2.01197E8</v>
      </c>
      <c r="I712" s="74">
        <v>9.2369E7</v>
      </c>
      <c r="J712" s="11" t="s">
        <v>73</v>
      </c>
      <c r="K712" s="11" t="s">
        <v>232</v>
      </c>
      <c r="L712" s="51">
        <f t="shared" si="1"/>
        <v>2417003000</v>
      </c>
      <c r="M712" s="75">
        <f t="shared" si="2"/>
        <v>853851000</v>
      </c>
      <c r="N712" s="9">
        <f t="shared" si="3"/>
        <v>0.5911012592</v>
      </c>
      <c r="O712" s="9">
        <f t="shared" si="4"/>
        <v>0.2088174492</v>
      </c>
    </row>
    <row r="713" hidden="1">
      <c r="A713" s="68">
        <v>737.0</v>
      </c>
      <c r="B713" s="11" t="s">
        <v>231</v>
      </c>
      <c r="C713" s="11" t="s">
        <v>9</v>
      </c>
      <c r="D713" s="73">
        <v>41637.0</v>
      </c>
      <c r="E713" s="74">
        <v>4.082157E9</v>
      </c>
      <c r="F713" s="74">
        <v>1.672901E9</v>
      </c>
      <c r="G713" s="74">
        <v>1.269777E9</v>
      </c>
      <c r="H713" s="74">
        <v>2.07591E8</v>
      </c>
      <c r="I713" s="74">
        <v>1.25876E8</v>
      </c>
      <c r="J713" s="11" t="s">
        <v>73</v>
      </c>
      <c r="K713" s="11" t="s">
        <v>232</v>
      </c>
      <c r="L713" s="51">
        <f t="shared" si="1"/>
        <v>2409256000</v>
      </c>
      <c r="M713" s="75">
        <f t="shared" si="2"/>
        <v>806012000</v>
      </c>
      <c r="N713" s="9">
        <f t="shared" si="3"/>
        <v>0.590191901</v>
      </c>
      <c r="O713" s="9">
        <f t="shared" si="4"/>
        <v>0.1974475749</v>
      </c>
    </row>
    <row r="714" hidden="1">
      <c r="A714" s="68">
        <v>743.0</v>
      </c>
      <c r="B714" s="11" t="s">
        <v>427</v>
      </c>
      <c r="C714" s="11" t="s">
        <v>11</v>
      </c>
      <c r="D714" s="73">
        <v>42369.0</v>
      </c>
      <c r="E714" s="74">
        <v>3.153251E9</v>
      </c>
      <c r="F714" s="74">
        <v>8.2175E7</v>
      </c>
      <c r="G714" s="74">
        <v>1.948041E9</v>
      </c>
      <c r="H714" s="70">
        <v>0.0</v>
      </c>
      <c r="I714" s="74">
        <v>1.27821E8</v>
      </c>
      <c r="J714" s="11" t="s">
        <v>106</v>
      </c>
      <c r="K714" s="11" t="s">
        <v>205</v>
      </c>
      <c r="L714" s="51">
        <f t="shared" si="1"/>
        <v>3071076000</v>
      </c>
      <c r="M714" s="75">
        <f t="shared" si="2"/>
        <v>995214000</v>
      </c>
      <c r="N714" s="9">
        <f t="shared" si="3"/>
        <v>0.9739395944</v>
      </c>
      <c r="O714" s="9">
        <f t="shared" si="4"/>
        <v>0.3156152174</v>
      </c>
    </row>
    <row r="715" hidden="1">
      <c r="A715" s="68">
        <v>740.0</v>
      </c>
      <c r="B715" s="11" t="s">
        <v>427</v>
      </c>
      <c r="C715" s="11" t="s">
        <v>7</v>
      </c>
      <c r="D715" s="73">
        <v>41274.0</v>
      </c>
      <c r="E715" s="74">
        <v>3.036584E9</v>
      </c>
      <c r="F715" s="74">
        <v>1.62167E8</v>
      </c>
      <c r="G715" s="74">
        <v>1.789327E9</v>
      </c>
      <c r="H715" s="70">
        <v>0.0</v>
      </c>
      <c r="I715" s="74">
        <v>1.93937E8</v>
      </c>
      <c r="J715" s="11" t="s">
        <v>106</v>
      </c>
      <c r="K715" s="11" t="s">
        <v>205</v>
      </c>
      <c r="L715" s="51">
        <f t="shared" si="1"/>
        <v>2874417000</v>
      </c>
      <c r="M715" s="75">
        <f t="shared" si="2"/>
        <v>891153000</v>
      </c>
      <c r="N715" s="9">
        <f t="shared" si="3"/>
        <v>0.9465955824</v>
      </c>
      <c r="O715" s="9">
        <f t="shared" si="4"/>
        <v>0.2934722043</v>
      </c>
    </row>
    <row r="716" hidden="1">
      <c r="A716" s="68">
        <v>742.0</v>
      </c>
      <c r="B716" s="11" t="s">
        <v>427</v>
      </c>
      <c r="C716" s="11" t="s">
        <v>10</v>
      </c>
      <c r="D716" s="73">
        <v>42004.0</v>
      </c>
      <c r="E716" s="74">
        <v>2.955641E9</v>
      </c>
      <c r="F716" s="74">
        <v>8.6453E7</v>
      </c>
      <c r="G716" s="74">
        <v>1.843069E9</v>
      </c>
      <c r="H716" s="70">
        <v>0.0</v>
      </c>
      <c r="I716" s="74">
        <v>1.20266E8</v>
      </c>
      <c r="J716" s="11" t="s">
        <v>106</v>
      </c>
      <c r="K716" s="11" t="s">
        <v>205</v>
      </c>
      <c r="L716" s="51">
        <f t="shared" si="1"/>
        <v>2869188000</v>
      </c>
      <c r="M716" s="75">
        <f t="shared" si="2"/>
        <v>905853000</v>
      </c>
      <c r="N716" s="9">
        <f t="shared" si="3"/>
        <v>0.9707498306</v>
      </c>
      <c r="O716" s="9">
        <f t="shared" si="4"/>
        <v>0.3064827562</v>
      </c>
    </row>
    <row r="717" hidden="1">
      <c r="A717" s="68">
        <v>741.0</v>
      </c>
      <c r="B717" s="11" t="s">
        <v>427</v>
      </c>
      <c r="C717" s="11" t="s">
        <v>9</v>
      </c>
      <c r="D717" s="73">
        <v>41639.0</v>
      </c>
      <c r="E717" s="74">
        <v>2.872833E9</v>
      </c>
      <c r="F717" s="74">
        <v>1.16241E8</v>
      </c>
      <c r="G717" s="74">
        <v>1.716639E9</v>
      </c>
      <c r="H717" s="70">
        <v>0.0</v>
      </c>
      <c r="I717" s="74">
        <v>1.31409E8</v>
      </c>
      <c r="J717" s="11" t="s">
        <v>106</v>
      </c>
      <c r="K717" s="11" t="s">
        <v>205</v>
      </c>
      <c r="L717" s="51">
        <f t="shared" si="1"/>
        <v>2756592000</v>
      </c>
      <c r="M717" s="75">
        <f t="shared" si="2"/>
        <v>908544000</v>
      </c>
      <c r="N717" s="9">
        <f t="shared" si="3"/>
        <v>0.9595378499</v>
      </c>
      <c r="O717" s="9">
        <f t="shared" si="4"/>
        <v>0.3162536771</v>
      </c>
    </row>
    <row r="718" hidden="1">
      <c r="A718" s="68">
        <v>747.0</v>
      </c>
      <c r="B718" s="11" t="s">
        <v>308</v>
      </c>
      <c r="C718" s="11" t="s">
        <v>11</v>
      </c>
      <c r="D718" s="73">
        <v>42735.0</v>
      </c>
      <c r="E718" s="74">
        <v>6.028199E9</v>
      </c>
      <c r="F718" s="74">
        <v>3.752151E9</v>
      </c>
      <c r="G718" s="74">
        <v>1.500399E9</v>
      </c>
      <c r="H718" s="70">
        <v>0.0</v>
      </c>
      <c r="I718" s="70">
        <v>0.0</v>
      </c>
      <c r="J718" s="11" t="s">
        <v>73</v>
      </c>
      <c r="K718" s="76" t="s">
        <v>258</v>
      </c>
      <c r="L718" s="51">
        <f t="shared" si="1"/>
        <v>2276048000</v>
      </c>
      <c r="M718" s="75">
        <f t="shared" si="2"/>
        <v>775649000</v>
      </c>
      <c r="N718" s="9">
        <f t="shared" si="3"/>
        <v>0.3775668322</v>
      </c>
      <c r="O718" s="9">
        <f t="shared" si="4"/>
        <v>0.1286701053</v>
      </c>
    </row>
    <row r="719" hidden="1">
      <c r="A719" s="68">
        <v>746.0</v>
      </c>
      <c r="B719" s="11" t="s">
        <v>308</v>
      </c>
      <c r="C719" s="11" t="s">
        <v>10</v>
      </c>
      <c r="D719" s="73">
        <v>42371.0</v>
      </c>
      <c r="E719" s="74">
        <v>5.731549E9</v>
      </c>
      <c r="F719" s="74">
        <v>3.595217E9</v>
      </c>
      <c r="G719" s="74">
        <v>1.541214E9</v>
      </c>
      <c r="H719" s="70">
        <v>0.0</v>
      </c>
      <c r="I719" s="70">
        <v>0.0</v>
      </c>
      <c r="J719" s="11" t="s">
        <v>73</v>
      </c>
      <c r="K719" s="71" t="s">
        <v>258</v>
      </c>
      <c r="L719" s="51">
        <f t="shared" si="1"/>
        <v>2136332000</v>
      </c>
      <c r="M719" s="75">
        <f t="shared" si="2"/>
        <v>595118000</v>
      </c>
      <c r="N719" s="9">
        <f t="shared" si="3"/>
        <v>0.3727320485</v>
      </c>
      <c r="O719" s="9">
        <f t="shared" si="4"/>
        <v>0.1038319658</v>
      </c>
    </row>
    <row r="720" hidden="1">
      <c r="A720" s="68">
        <v>745.0</v>
      </c>
      <c r="B720" s="11" t="s">
        <v>308</v>
      </c>
      <c r="C720" s="11" t="s">
        <v>9</v>
      </c>
      <c r="D720" s="73">
        <v>42007.0</v>
      </c>
      <c r="E720" s="74">
        <v>5.324746E9</v>
      </c>
      <c r="F720" s="74">
        <v>3.420339E9</v>
      </c>
      <c r="G720" s="74">
        <v>1.340453E9</v>
      </c>
      <c r="H720" s="70">
        <v>0.0</v>
      </c>
      <c r="I720" s="70">
        <v>0.0</v>
      </c>
      <c r="J720" s="11" t="s">
        <v>73</v>
      </c>
      <c r="K720" s="71" t="s">
        <v>258</v>
      </c>
      <c r="L720" s="51">
        <f t="shared" si="1"/>
        <v>1904407000</v>
      </c>
      <c r="M720" s="75">
        <f t="shared" si="2"/>
        <v>563954000</v>
      </c>
      <c r="N720" s="9">
        <f t="shared" si="3"/>
        <v>0.3576521772</v>
      </c>
      <c r="O720" s="9">
        <f t="shared" si="4"/>
        <v>0.1059119064</v>
      </c>
    </row>
    <row r="721" hidden="1">
      <c r="A721" s="68">
        <v>744.0</v>
      </c>
      <c r="B721" s="11" t="s">
        <v>308</v>
      </c>
      <c r="C721" s="11" t="s">
        <v>7</v>
      </c>
      <c r="D721" s="73">
        <v>41636.0</v>
      </c>
      <c r="E721" s="74">
        <v>4.627802E9</v>
      </c>
      <c r="F721" s="74">
        <v>3.016109E9</v>
      </c>
      <c r="G721" s="74">
        <v>1.096507E9</v>
      </c>
      <c r="H721" s="70">
        <v>0.0</v>
      </c>
      <c r="I721" s="70">
        <v>0.0</v>
      </c>
      <c r="J721" s="11" t="s">
        <v>73</v>
      </c>
      <c r="K721" s="71" t="s">
        <v>258</v>
      </c>
      <c r="L721" s="51">
        <f t="shared" si="1"/>
        <v>1611693000</v>
      </c>
      <c r="M721" s="75">
        <f t="shared" si="2"/>
        <v>515186000</v>
      </c>
      <c r="N721" s="9">
        <f t="shared" si="3"/>
        <v>0.3482631712</v>
      </c>
      <c r="O721" s="9">
        <f t="shared" si="4"/>
        <v>0.1113241232</v>
      </c>
    </row>
    <row r="722" hidden="1">
      <c r="A722" s="68">
        <v>751.0</v>
      </c>
      <c r="B722" s="11" t="s">
        <v>428</v>
      </c>
      <c r="C722" s="11" t="s">
        <v>11</v>
      </c>
      <c r="D722" s="73">
        <v>42369.0</v>
      </c>
      <c r="E722" s="74">
        <v>3.9678E10</v>
      </c>
      <c r="F722" s="74">
        <v>6.638E9</v>
      </c>
      <c r="G722" s="74">
        <v>2.5171E10</v>
      </c>
      <c r="H722" s="70">
        <v>0.0</v>
      </c>
      <c r="I722" s="74">
        <v>1.904E9</v>
      </c>
      <c r="J722" s="11" t="s">
        <v>77</v>
      </c>
      <c r="K722" s="71" t="s">
        <v>382</v>
      </c>
      <c r="L722" s="51">
        <f t="shared" si="1"/>
        <v>33040000000</v>
      </c>
      <c r="M722" s="75">
        <f t="shared" si="2"/>
        <v>5965000000</v>
      </c>
      <c r="N722" s="9">
        <f t="shared" si="3"/>
        <v>0.8327032613</v>
      </c>
      <c r="O722" s="9">
        <f t="shared" si="4"/>
        <v>0.1503351983</v>
      </c>
    </row>
    <row r="723" hidden="1">
      <c r="A723" s="68">
        <v>750.0</v>
      </c>
      <c r="B723" s="11" t="s">
        <v>428</v>
      </c>
      <c r="C723" s="11" t="s">
        <v>10</v>
      </c>
      <c r="D723" s="73">
        <v>42004.0</v>
      </c>
      <c r="E723" s="74">
        <v>3.6918E10</v>
      </c>
      <c r="F723" s="74">
        <v>6.262E9</v>
      </c>
      <c r="G723" s="74">
        <v>2.3271E10</v>
      </c>
      <c r="H723" s="70">
        <v>0.0</v>
      </c>
      <c r="I723" s="74">
        <v>1.82E9</v>
      </c>
      <c r="J723" s="11" t="s">
        <v>77</v>
      </c>
      <c r="K723" s="71" t="s">
        <v>382</v>
      </c>
      <c r="L723" s="51">
        <f t="shared" si="1"/>
        <v>30656000000</v>
      </c>
      <c r="M723" s="75">
        <f t="shared" si="2"/>
        <v>5565000000</v>
      </c>
      <c r="N723" s="9">
        <f t="shared" si="3"/>
        <v>0.830380844</v>
      </c>
      <c r="O723" s="9">
        <f t="shared" si="4"/>
        <v>0.1507394767</v>
      </c>
    </row>
    <row r="724" hidden="1">
      <c r="A724" s="68">
        <v>749.0</v>
      </c>
      <c r="B724" s="11" t="s">
        <v>428</v>
      </c>
      <c r="C724" s="11" t="s">
        <v>9</v>
      </c>
      <c r="D724" s="73">
        <v>41639.0</v>
      </c>
      <c r="E724" s="74">
        <v>3.4182E10</v>
      </c>
      <c r="F724" s="74">
        <v>5.97E9</v>
      </c>
      <c r="G724" s="74">
        <v>2.1667E10</v>
      </c>
      <c r="H724" s="70">
        <v>0.0</v>
      </c>
      <c r="I724" s="74">
        <v>1.753E9</v>
      </c>
      <c r="J724" s="11" t="s">
        <v>77</v>
      </c>
      <c r="K724" s="71" t="s">
        <v>382</v>
      </c>
      <c r="L724" s="51">
        <f t="shared" si="1"/>
        <v>28212000000</v>
      </c>
      <c r="M724" s="75">
        <f t="shared" si="2"/>
        <v>4792000000</v>
      </c>
      <c r="N724" s="9">
        <f t="shared" si="3"/>
        <v>0.8253466737</v>
      </c>
      <c r="O724" s="9">
        <f t="shared" si="4"/>
        <v>0.1401907437</v>
      </c>
    </row>
    <row r="725" hidden="1">
      <c r="A725" s="68">
        <v>748.0</v>
      </c>
      <c r="B725" s="11" t="s">
        <v>428</v>
      </c>
      <c r="C725" s="11" t="s">
        <v>7</v>
      </c>
      <c r="D725" s="73">
        <v>41274.0</v>
      </c>
      <c r="E725" s="74">
        <v>3.3013E10</v>
      </c>
      <c r="F725" s="74">
        <v>5.717E9</v>
      </c>
      <c r="G725" s="74">
        <v>2.0801E10</v>
      </c>
      <c r="H725" s="70">
        <v>0.0</v>
      </c>
      <c r="I725" s="74">
        <v>1.679E9</v>
      </c>
      <c r="J725" s="11" t="s">
        <v>77</v>
      </c>
      <c r="K725" s="71" t="s">
        <v>382</v>
      </c>
      <c r="L725" s="51">
        <f t="shared" si="1"/>
        <v>27296000000</v>
      </c>
      <c r="M725" s="75">
        <f t="shared" si="2"/>
        <v>4816000000</v>
      </c>
      <c r="N725" s="9">
        <f t="shared" si="3"/>
        <v>0.8268257959</v>
      </c>
      <c r="O725" s="9">
        <f t="shared" si="4"/>
        <v>0.1458819253</v>
      </c>
    </row>
    <row r="726" hidden="1">
      <c r="A726" s="68">
        <v>755.0</v>
      </c>
      <c r="B726" s="11" t="s">
        <v>429</v>
      </c>
      <c r="C726" s="11" t="s">
        <v>11</v>
      </c>
      <c r="D726" s="73">
        <v>42369.0</v>
      </c>
      <c r="E726" s="74">
        <v>3.775685E9</v>
      </c>
      <c r="F726" s="74">
        <v>1.622257E9</v>
      </c>
      <c r="G726" s="74">
        <v>2.58342E8</v>
      </c>
      <c r="H726" s="70">
        <v>0.0</v>
      </c>
      <c r="I726" s="74">
        <v>8.2624E8</v>
      </c>
      <c r="J726" s="11" t="s">
        <v>111</v>
      </c>
      <c r="K726" s="66" t="s">
        <v>112</v>
      </c>
      <c r="L726" s="51">
        <f t="shared" si="1"/>
        <v>2153428000</v>
      </c>
      <c r="M726" s="75">
        <f t="shared" si="2"/>
        <v>1068846000</v>
      </c>
      <c r="N726" s="9">
        <f t="shared" si="3"/>
        <v>0.570341011</v>
      </c>
      <c r="O726" s="9">
        <f t="shared" si="4"/>
        <v>0.2830866452</v>
      </c>
    </row>
    <row r="727" hidden="1">
      <c r="A727" s="68">
        <v>754.0</v>
      </c>
      <c r="B727" s="11" t="s">
        <v>429</v>
      </c>
      <c r="C727" s="11" t="s">
        <v>10</v>
      </c>
      <c r="D727" s="73">
        <v>42004.0</v>
      </c>
      <c r="E727" s="74">
        <v>3.305879E9</v>
      </c>
      <c r="F727" s="74">
        <v>1.403358E9</v>
      </c>
      <c r="G727" s="74">
        <v>2.12481E8</v>
      </c>
      <c r="H727" s="70">
        <v>0.0</v>
      </c>
      <c r="I727" s="74">
        <v>8.4413E8</v>
      </c>
      <c r="J727" s="11" t="s">
        <v>111</v>
      </c>
      <c r="K727" s="11" t="s">
        <v>112</v>
      </c>
      <c r="L727" s="51">
        <f t="shared" si="1"/>
        <v>1902521000</v>
      </c>
      <c r="M727" s="75">
        <f t="shared" si="2"/>
        <v>845910000</v>
      </c>
      <c r="N727" s="9">
        <f t="shared" si="3"/>
        <v>0.5754962598</v>
      </c>
      <c r="O727" s="9">
        <f t="shared" si="4"/>
        <v>0.2558805086</v>
      </c>
    </row>
    <row r="728" hidden="1">
      <c r="A728" s="68">
        <v>753.0</v>
      </c>
      <c r="B728" s="11" t="s">
        <v>429</v>
      </c>
      <c r="C728" s="11" t="s">
        <v>9</v>
      </c>
      <c r="D728" s="73">
        <v>41639.0</v>
      </c>
      <c r="E728" s="74">
        <v>2.847945E9</v>
      </c>
      <c r="F728" s="74">
        <v>1.206813E9</v>
      </c>
      <c r="G728" s="74">
        <v>2.41719E8</v>
      </c>
      <c r="H728" s="70">
        <v>0.0</v>
      </c>
      <c r="I728" s="74">
        <v>8.658E8</v>
      </c>
      <c r="J728" s="11" t="s">
        <v>111</v>
      </c>
      <c r="K728" s="11" t="s">
        <v>112</v>
      </c>
      <c r="L728" s="51">
        <f t="shared" si="1"/>
        <v>1641132000</v>
      </c>
      <c r="M728" s="75">
        <f t="shared" si="2"/>
        <v>533613000</v>
      </c>
      <c r="N728" s="9">
        <f t="shared" si="3"/>
        <v>0.576251297</v>
      </c>
      <c r="O728" s="9">
        <f t="shared" si="4"/>
        <v>0.1873677336</v>
      </c>
    </row>
    <row r="729" hidden="1">
      <c r="A729" s="68">
        <v>752.0</v>
      </c>
      <c r="B729" s="11" t="s">
        <v>429</v>
      </c>
      <c r="C729" s="11" t="s">
        <v>7</v>
      </c>
      <c r="D729" s="73">
        <v>41274.0</v>
      </c>
      <c r="E729" s="74">
        <v>1.765979E9</v>
      </c>
      <c r="F729" s="74">
        <v>5.67989E8</v>
      </c>
      <c r="G729" s="74">
        <v>1.5895E8</v>
      </c>
      <c r="H729" s="70">
        <v>0.0</v>
      </c>
      <c r="I729" s="74">
        <v>5.0622E8</v>
      </c>
      <c r="J729" s="11" t="s">
        <v>111</v>
      </c>
      <c r="K729" s="11" t="s">
        <v>112</v>
      </c>
      <c r="L729" s="51">
        <f t="shared" si="1"/>
        <v>1197990000</v>
      </c>
      <c r="M729" s="75">
        <f t="shared" si="2"/>
        <v>532820000</v>
      </c>
      <c r="N729" s="9">
        <f t="shared" si="3"/>
        <v>0.6783716001</v>
      </c>
      <c r="O729" s="9">
        <f t="shared" si="4"/>
        <v>0.301713667</v>
      </c>
    </row>
    <row r="730" hidden="1">
      <c r="A730" s="68">
        <v>759.0</v>
      </c>
      <c r="B730" s="11" t="s">
        <v>430</v>
      </c>
      <c r="C730" s="11" t="s">
        <v>11</v>
      </c>
      <c r="D730" s="73">
        <v>42735.0</v>
      </c>
      <c r="E730" s="74">
        <v>2.040486E9</v>
      </c>
      <c r="F730" s="70">
        <v>0.0</v>
      </c>
      <c r="G730" s="74">
        <v>8.4201E8</v>
      </c>
      <c r="H730" s="70">
        <v>0.0</v>
      </c>
      <c r="I730" s="74">
        <v>5.68108E8</v>
      </c>
      <c r="J730" s="11" t="s">
        <v>111</v>
      </c>
      <c r="K730" s="11" t="s">
        <v>112</v>
      </c>
      <c r="L730" s="51">
        <f t="shared" si="1"/>
        <v>2040486000</v>
      </c>
      <c r="M730" s="75">
        <f t="shared" si="2"/>
        <v>630368000</v>
      </c>
      <c r="N730" s="9">
        <f t="shared" si="3"/>
        <v>1</v>
      </c>
      <c r="O730" s="9">
        <f t="shared" si="4"/>
        <v>0.3089303235</v>
      </c>
    </row>
    <row r="731" hidden="1">
      <c r="A731" s="68">
        <v>756.0</v>
      </c>
      <c r="B731" s="11" t="s">
        <v>430</v>
      </c>
      <c r="C731" s="11" t="s">
        <v>7</v>
      </c>
      <c r="D731" s="73">
        <v>41639.0</v>
      </c>
      <c r="E731" s="74">
        <v>2.013719E9</v>
      </c>
      <c r="F731" s="70">
        <v>0.0</v>
      </c>
      <c r="G731" s="74">
        <v>4.01324E8</v>
      </c>
      <c r="H731" s="70">
        <v>0.0</v>
      </c>
      <c r="I731" s="74">
        <v>4.23312E8</v>
      </c>
      <c r="J731" s="11" t="s">
        <v>111</v>
      </c>
      <c r="K731" s="11" t="s">
        <v>112</v>
      </c>
      <c r="L731" s="51">
        <f t="shared" si="1"/>
        <v>2013719000</v>
      </c>
      <c r="M731" s="75">
        <f t="shared" si="2"/>
        <v>1189083000</v>
      </c>
      <c r="N731" s="9">
        <f t="shared" si="3"/>
        <v>1</v>
      </c>
      <c r="O731" s="9">
        <f t="shared" si="4"/>
        <v>0.5904910268</v>
      </c>
    </row>
    <row r="732" hidden="1">
      <c r="A732" s="68">
        <v>758.0</v>
      </c>
      <c r="B732" s="11" t="s">
        <v>430</v>
      </c>
      <c r="C732" s="11" t="s">
        <v>10</v>
      </c>
      <c r="D732" s="73">
        <v>42369.0</v>
      </c>
      <c r="E732" s="74">
        <v>1.828305E9</v>
      </c>
      <c r="F732" s="70">
        <v>0.0</v>
      </c>
      <c r="G732" s="74">
        <v>7.06644E8</v>
      </c>
      <c r="H732" s="70">
        <v>0.0</v>
      </c>
      <c r="I732" s="74">
        <v>5.04905E8</v>
      </c>
      <c r="J732" s="11" t="s">
        <v>111</v>
      </c>
      <c r="K732" s="11" t="s">
        <v>112</v>
      </c>
      <c r="L732" s="51">
        <f t="shared" si="1"/>
        <v>1828305000</v>
      </c>
      <c r="M732" s="75">
        <f t="shared" si="2"/>
        <v>616756000</v>
      </c>
      <c r="N732" s="9">
        <f t="shared" si="3"/>
        <v>1</v>
      </c>
      <c r="O732" s="9">
        <f t="shared" si="4"/>
        <v>0.3373375886</v>
      </c>
    </row>
    <row r="733" hidden="1">
      <c r="A733" s="68">
        <v>757.0</v>
      </c>
      <c r="B733" s="11" t="s">
        <v>430</v>
      </c>
      <c r="C733" s="11" t="s">
        <v>9</v>
      </c>
      <c r="D733" s="73">
        <v>42004.0</v>
      </c>
      <c r="E733" s="74">
        <v>1.56321E9</v>
      </c>
      <c r="F733" s="70">
        <v>0.0</v>
      </c>
      <c r="G733" s="74">
        <v>4.63059E8</v>
      </c>
      <c r="H733" s="70">
        <v>0.0</v>
      </c>
      <c r="I733" s="74">
        <v>4.55016E8</v>
      </c>
      <c r="J733" s="11" t="s">
        <v>111</v>
      </c>
      <c r="K733" s="11" t="s">
        <v>112</v>
      </c>
      <c r="L733" s="51">
        <f t="shared" si="1"/>
        <v>1563210000</v>
      </c>
      <c r="M733" s="75">
        <f t="shared" si="2"/>
        <v>645135000</v>
      </c>
      <c r="N733" s="9">
        <f t="shared" si="3"/>
        <v>1</v>
      </c>
      <c r="O733" s="9">
        <f t="shared" si="4"/>
        <v>0.4126988696</v>
      </c>
    </row>
    <row r="734" hidden="1">
      <c r="A734" s="68">
        <v>763.0</v>
      </c>
      <c r="B734" s="11" t="s">
        <v>289</v>
      </c>
      <c r="C734" s="11" t="s">
        <v>11</v>
      </c>
      <c r="D734" s="73">
        <v>42400.0</v>
      </c>
      <c r="E734" s="74">
        <v>8.8519E10</v>
      </c>
      <c r="F734" s="74">
        <v>5.8254E10</v>
      </c>
      <c r="G734" s="74">
        <v>1.6801E10</v>
      </c>
      <c r="H734" s="70">
        <v>0.0</v>
      </c>
      <c r="I734" s="74">
        <v>1.69E9</v>
      </c>
      <c r="J734" s="11" t="s">
        <v>73</v>
      </c>
      <c r="K734" s="76" t="s">
        <v>271</v>
      </c>
      <c r="L734" s="51">
        <f t="shared" si="1"/>
        <v>30265000000</v>
      </c>
      <c r="M734" s="75">
        <f t="shared" si="2"/>
        <v>11774000000</v>
      </c>
      <c r="N734" s="9">
        <f t="shared" si="3"/>
        <v>0.341903998</v>
      </c>
      <c r="O734" s="9">
        <f t="shared" si="4"/>
        <v>0.133010992</v>
      </c>
    </row>
    <row r="735" hidden="1">
      <c r="A735" s="68">
        <v>762.0</v>
      </c>
      <c r="B735" s="11" t="s">
        <v>289</v>
      </c>
      <c r="C735" s="11" t="s">
        <v>10</v>
      </c>
      <c r="D735" s="73">
        <v>42036.0</v>
      </c>
      <c r="E735" s="74">
        <v>8.3176E10</v>
      </c>
      <c r="F735" s="74">
        <v>5.4787E10</v>
      </c>
      <c r="G735" s="74">
        <v>1.628E10</v>
      </c>
      <c r="H735" s="70">
        <v>0.0</v>
      </c>
      <c r="I735" s="74">
        <v>1.64E9</v>
      </c>
      <c r="J735" s="11" t="s">
        <v>73</v>
      </c>
      <c r="K735" s="71" t="s">
        <v>271</v>
      </c>
      <c r="L735" s="51">
        <f t="shared" si="1"/>
        <v>28389000000</v>
      </c>
      <c r="M735" s="75">
        <f t="shared" si="2"/>
        <v>10469000000</v>
      </c>
      <c r="N735" s="9">
        <f t="shared" si="3"/>
        <v>0.3413123978</v>
      </c>
      <c r="O735" s="9">
        <f t="shared" si="4"/>
        <v>0.1258656343</v>
      </c>
    </row>
    <row r="736" hidden="1">
      <c r="A736" s="68">
        <v>761.0</v>
      </c>
      <c r="B736" s="11" t="s">
        <v>289</v>
      </c>
      <c r="C736" s="11" t="s">
        <v>9</v>
      </c>
      <c r="D736" s="73">
        <v>41672.0</v>
      </c>
      <c r="E736" s="74">
        <v>7.8812E10</v>
      </c>
      <c r="F736" s="74">
        <v>5.1897E10</v>
      </c>
      <c r="G736" s="74">
        <v>1.6122E10</v>
      </c>
      <c r="H736" s="70">
        <v>0.0</v>
      </c>
      <c r="I736" s="74">
        <v>1.627E9</v>
      </c>
      <c r="J736" s="11" t="s">
        <v>73</v>
      </c>
      <c r="K736" s="71" t="s">
        <v>271</v>
      </c>
      <c r="L736" s="51">
        <f t="shared" si="1"/>
        <v>26915000000</v>
      </c>
      <c r="M736" s="75">
        <f t="shared" si="2"/>
        <v>9166000000</v>
      </c>
      <c r="N736" s="9">
        <f t="shared" si="3"/>
        <v>0.3415089073</v>
      </c>
      <c r="O736" s="9">
        <f t="shared" si="4"/>
        <v>0.116302086</v>
      </c>
    </row>
    <row r="737" hidden="1">
      <c r="A737" s="68">
        <v>760.0</v>
      </c>
      <c r="B737" s="11" t="s">
        <v>289</v>
      </c>
      <c r="C737" s="11" t="s">
        <v>7</v>
      </c>
      <c r="D737" s="73">
        <v>41308.0</v>
      </c>
      <c r="E737" s="74">
        <v>7.4754E10</v>
      </c>
      <c r="F737" s="74">
        <v>4.8912E10</v>
      </c>
      <c r="G737" s="74">
        <v>1.6508E10</v>
      </c>
      <c r="H737" s="70">
        <v>0.0</v>
      </c>
      <c r="I737" s="74">
        <v>1.568E9</v>
      </c>
      <c r="J737" s="11" t="s">
        <v>73</v>
      </c>
      <c r="K737" s="71" t="s">
        <v>271</v>
      </c>
      <c r="L737" s="51">
        <f t="shared" si="1"/>
        <v>25842000000</v>
      </c>
      <c r="M737" s="75">
        <f t="shared" si="2"/>
        <v>7766000000</v>
      </c>
      <c r="N737" s="9">
        <f t="shared" si="3"/>
        <v>0.3456938759</v>
      </c>
      <c r="O737" s="9">
        <f t="shared" si="4"/>
        <v>0.1038874174</v>
      </c>
    </row>
    <row r="738" hidden="1">
      <c r="A738" s="68">
        <v>764.0</v>
      </c>
      <c r="B738" s="11" t="s">
        <v>431</v>
      </c>
      <c r="C738" s="11" t="s">
        <v>7</v>
      </c>
      <c r="D738" s="73">
        <v>41274.0</v>
      </c>
      <c r="E738" s="74">
        <v>1.2245E10</v>
      </c>
      <c r="F738" s="74">
        <v>3.535E9</v>
      </c>
      <c r="G738" s="74">
        <v>1.126E9</v>
      </c>
      <c r="H738" s="70">
        <v>0.0</v>
      </c>
      <c r="I738" s="74">
        <v>2.866E9</v>
      </c>
      <c r="J738" s="11" t="s">
        <v>172</v>
      </c>
      <c r="K738" s="71" t="s">
        <v>330</v>
      </c>
      <c r="L738" s="51">
        <f t="shared" si="1"/>
        <v>8710000000</v>
      </c>
      <c r="M738" s="75">
        <f t="shared" si="2"/>
        <v>4718000000</v>
      </c>
      <c r="N738" s="9">
        <f t="shared" si="3"/>
        <v>0.7113107391</v>
      </c>
      <c r="O738" s="9">
        <f t="shared" si="4"/>
        <v>0.3853001225</v>
      </c>
    </row>
    <row r="739" hidden="1">
      <c r="A739" s="68">
        <v>765.0</v>
      </c>
      <c r="B739" s="11" t="s">
        <v>431</v>
      </c>
      <c r="C739" s="11" t="s">
        <v>9</v>
      </c>
      <c r="D739" s="73">
        <v>41639.0</v>
      </c>
      <c r="E739" s="74">
        <v>1.1905E10</v>
      </c>
      <c r="F739" s="74">
        <v>3.969E9</v>
      </c>
      <c r="G739" s="74">
        <v>1.045E9</v>
      </c>
      <c r="H739" s="70">
        <v>0.0</v>
      </c>
      <c r="I739" s="74">
        <v>2.687E9</v>
      </c>
      <c r="J739" s="11" t="s">
        <v>172</v>
      </c>
      <c r="K739" s="71" t="s">
        <v>330</v>
      </c>
      <c r="L739" s="51">
        <f t="shared" si="1"/>
        <v>7936000000</v>
      </c>
      <c r="M739" s="75">
        <f t="shared" si="2"/>
        <v>4204000000</v>
      </c>
      <c r="N739" s="9">
        <f t="shared" si="3"/>
        <v>0.6666106678</v>
      </c>
      <c r="O739" s="9">
        <f t="shared" si="4"/>
        <v>0.3531289374</v>
      </c>
    </row>
    <row r="740" hidden="1">
      <c r="A740" s="68">
        <v>766.0</v>
      </c>
      <c r="B740" s="11" t="s">
        <v>431</v>
      </c>
      <c r="C740" s="11" t="s">
        <v>10</v>
      </c>
      <c r="D740" s="73">
        <v>42004.0</v>
      </c>
      <c r="E740" s="74">
        <v>1.0737E10</v>
      </c>
      <c r="F740" s="74">
        <v>3.753E9</v>
      </c>
      <c r="G740" s="74">
        <v>8.63E8</v>
      </c>
      <c r="H740" s="70">
        <v>0.0</v>
      </c>
      <c r="I740" s="74">
        <v>3.224E9</v>
      </c>
      <c r="J740" s="11" t="s">
        <v>172</v>
      </c>
      <c r="K740" s="71" t="s">
        <v>330</v>
      </c>
      <c r="L740" s="51">
        <f t="shared" si="1"/>
        <v>6984000000</v>
      </c>
      <c r="M740" s="75">
        <f t="shared" si="2"/>
        <v>2897000000</v>
      </c>
      <c r="N740" s="9">
        <f t="shared" si="3"/>
        <v>0.6504610226</v>
      </c>
      <c r="O740" s="9">
        <f t="shared" si="4"/>
        <v>0.2698146596</v>
      </c>
    </row>
    <row r="741" hidden="1">
      <c r="A741" s="68">
        <v>767.0</v>
      </c>
      <c r="B741" s="11" t="s">
        <v>431</v>
      </c>
      <c r="C741" s="11" t="s">
        <v>11</v>
      </c>
      <c r="D741" s="73">
        <v>42369.0</v>
      </c>
      <c r="E741" s="74">
        <v>6.636E9</v>
      </c>
      <c r="F741" s="74">
        <v>3.323E9</v>
      </c>
      <c r="G741" s="74">
        <v>7.03E8</v>
      </c>
      <c r="H741" s="70">
        <v>0.0</v>
      </c>
      <c r="I741" s="74">
        <v>3.955E9</v>
      </c>
      <c r="J741" s="11" t="s">
        <v>172</v>
      </c>
      <c r="K741" s="71" t="s">
        <v>330</v>
      </c>
      <c r="L741" s="51">
        <f t="shared" si="1"/>
        <v>3313000000</v>
      </c>
      <c r="M741" s="75">
        <f t="shared" si="2"/>
        <v>-1345000000</v>
      </c>
      <c r="N741" s="9">
        <f t="shared" si="3"/>
        <v>0.4992465341</v>
      </c>
      <c r="O741" s="9">
        <f t="shared" si="4"/>
        <v>-0.2026823388</v>
      </c>
    </row>
    <row r="742" hidden="1">
      <c r="A742" s="68">
        <v>768.0</v>
      </c>
      <c r="B742" s="11" t="s">
        <v>432</v>
      </c>
      <c r="C742" s="11" t="s">
        <v>7</v>
      </c>
      <c r="D742" s="73">
        <v>41274.0</v>
      </c>
      <c r="E742" s="74">
        <v>2.2086E10</v>
      </c>
      <c r="F742" s="74">
        <v>1.3195E10</v>
      </c>
      <c r="G742" s="70">
        <v>0.0</v>
      </c>
      <c r="H742" s="70">
        <v>0.0</v>
      </c>
      <c r="I742" s="74">
        <v>7.08E9</v>
      </c>
      <c r="J742" s="11" t="s">
        <v>106</v>
      </c>
      <c r="K742" s="71" t="s">
        <v>109</v>
      </c>
      <c r="L742" s="51">
        <f t="shared" si="1"/>
        <v>8891000000</v>
      </c>
      <c r="M742" s="75">
        <f t="shared" si="2"/>
        <v>1811000000</v>
      </c>
      <c r="N742" s="9">
        <f t="shared" si="3"/>
        <v>0.4025627094</v>
      </c>
      <c r="O742" s="9">
        <f t="shared" si="4"/>
        <v>0.08199764557</v>
      </c>
    </row>
    <row r="743" hidden="1">
      <c r="A743" s="68">
        <v>769.0</v>
      </c>
      <c r="B743" s="11" t="s">
        <v>432</v>
      </c>
      <c r="C743" s="11" t="s">
        <v>9</v>
      </c>
      <c r="D743" s="73">
        <v>41639.0</v>
      </c>
      <c r="E743" s="74">
        <v>2.0673E10</v>
      </c>
      <c r="F743" s="74">
        <v>1.1048E10</v>
      </c>
      <c r="G743" s="70">
        <v>0.0</v>
      </c>
      <c r="H743" s="70">
        <v>0.0</v>
      </c>
      <c r="I743" s="74">
        <v>5.97E9</v>
      </c>
      <c r="J743" s="11" t="s">
        <v>106</v>
      </c>
      <c r="K743" s="71" t="s">
        <v>109</v>
      </c>
      <c r="L743" s="51">
        <f t="shared" si="1"/>
        <v>9625000000</v>
      </c>
      <c r="M743" s="75">
        <f t="shared" si="2"/>
        <v>3655000000</v>
      </c>
      <c r="N743" s="9">
        <f t="shared" si="3"/>
        <v>0.4655831278</v>
      </c>
      <c r="O743" s="9">
        <f t="shared" si="4"/>
        <v>0.1768006579</v>
      </c>
    </row>
    <row r="744" hidden="1">
      <c r="A744" s="68">
        <v>770.0</v>
      </c>
      <c r="B744" s="11" t="s">
        <v>432</v>
      </c>
      <c r="C744" s="11" t="s">
        <v>10</v>
      </c>
      <c r="D744" s="73">
        <v>42004.0</v>
      </c>
      <c r="E744" s="74">
        <v>1.8614E10</v>
      </c>
      <c r="F744" s="74">
        <v>1.0805E10</v>
      </c>
      <c r="G744" s="70">
        <v>0.0</v>
      </c>
      <c r="H744" s="70">
        <v>0.0</v>
      </c>
      <c r="I744" s="74">
        <v>5.757E9</v>
      </c>
      <c r="J744" s="11" t="s">
        <v>106</v>
      </c>
      <c r="K744" s="71" t="s">
        <v>109</v>
      </c>
      <c r="L744" s="51">
        <f t="shared" si="1"/>
        <v>7809000000</v>
      </c>
      <c r="M744" s="75">
        <f t="shared" si="2"/>
        <v>2052000000</v>
      </c>
      <c r="N744" s="9">
        <f t="shared" si="3"/>
        <v>0.4195229397</v>
      </c>
      <c r="O744" s="9">
        <f t="shared" si="4"/>
        <v>0.1102396046</v>
      </c>
    </row>
    <row r="745" hidden="1">
      <c r="A745" s="68">
        <v>771.0</v>
      </c>
      <c r="B745" s="11" t="s">
        <v>432</v>
      </c>
      <c r="C745" s="11" t="s">
        <v>11</v>
      </c>
      <c r="D745" s="73">
        <v>42369.0</v>
      </c>
      <c r="E745" s="74">
        <v>1.8377E10</v>
      </c>
      <c r="F745" s="74">
        <v>1.0775E10</v>
      </c>
      <c r="G745" s="70">
        <v>0.0</v>
      </c>
      <c r="H745" s="70">
        <v>0.0</v>
      </c>
      <c r="I745" s="74">
        <v>5.274E9</v>
      </c>
      <c r="J745" s="11" t="s">
        <v>106</v>
      </c>
      <c r="K745" s="71" t="s">
        <v>109</v>
      </c>
      <c r="L745" s="51">
        <f t="shared" si="1"/>
        <v>7602000000</v>
      </c>
      <c r="M745" s="75">
        <f t="shared" si="2"/>
        <v>2328000000</v>
      </c>
      <c r="N745" s="9">
        <f t="shared" si="3"/>
        <v>0.4136692605</v>
      </c>
      <c r="O745" s="9">
        <f t="shared" si="4"/>
        <v>0.1266800892</v>
      </c>
    </row>
    <row r="746" hidden="1">
      <c r="A746" s="68">
        <v>774.0</v>
      </c>
      <c r="B746" s="11" t="s">
        <v>233</v>
      </c>
      <c r="C746" s="11" t="s">
        <v>10</v>
      </c>
      <c r="D746" s="73">
        <v>42004.0</v>
      </c>
      <c r="E746" s="74">
        <v>6.228508E9</v>
      </c>
      <c r="F746" s="74">
        <v>3.788023E9</v>
      </c>
      <c r="G746" s="74">
        <v>1.159502E9</v>
      </c>
      <c r="H746" s="70">
        <v>0.0</v>
      </c>
      <c r="I746" s="70">
        <v>0.0</v>
      </c>
      <c r="J746" s="11" t="s">
        <v>73</v>
      </c>
      <c r="K746" s="71" t="s">
        <v>234</v>
      </c>
      <c r="L746" s="51">
        <f t="shared" si="1"/>
        <v>2440485000</v>
      </c>
      <c r="M746" s="75">
        <f t="shared" si="2"/>
        <v>1280983000</v>
      </c>
      <c r="N746" s="9">
        <f t="shared" si="3"/>
        <v>0.3918249764</v>
      </c>
      <c r="O746" s="9">
        <f t="shared" si="4"/>
        <v>0.2056645026</v>
      </c>
    </row>
    <row r="747" hidden="1">
      <c r="A747" s="68">
        <v>775.0</v>
      </c>
      <c r="B747" s="11" t="s">
        <v>233</v>
      </c>
      <c r="C747" s="11" t="s">
        <v>11</v>
      </c>
      <c r="D747" s="73">
        <v>42369.0</v>
      </c>
      <c r="E747" s="74">
        <v>5.995402E9</v>
      </c>
      <c r="F747" s="74">
        <v>3.619612E9</v>
      </c>
      <c r="G747" s="74">
        <v>1.220095E9</v>
      </c>
      <c r="H747" s="70">
        <v>0.0</v>
      </c>
      <c r="I747" s="70">
        <v>0.0</v>
      </c>
      <c r="J747" s="11" t="s">
        <v>73</v>
      </c>
      <c r="K747" s="71" t="s">
        <v>234</v>
      </c>
      <c r="L747" s="51">
        <f t="shared" si="1"/>
        <v>2375790000</v>
      </c>
      <c r="M747" s="75">
        <f t="shared" si="2"/>
        <v>1155695000</v>
      </c>
      <c r="N747" s="9">
        <f t="shared" si="3"/>
        <v>0.3962686739</v>
      </c>
      <c r="O747" s="9">
        <f t="shared" si="4"/>
        <v>0.1927635545</v>
      </c>
    </row>
    <row r="748" hidden="1">
      <c r="A748" s="68">
        <v>773.0</v>
      </c>
      <c r="B748" s="11" t="s">
        <v>233</v>
      </c>
      <c r="C748" s="11" t="s">
        <v>9</v>
      </c>
      <c r="D748" s="73">
        <v>41639.0</v>
      </c>
      <c r="E748" s="74">
        <v>5.899872E9</v>
      </c>
      <c r="F748" s="74">
        <v>3.621417E9</v>
      </c>
      <c r="G748" s="74">
        <v>1.124753E9</v>
      </c>
      <c r="H748" s="70">
        <v>0.0</v>
      </c>
      <c r="I748" s="70">
        <v>0.0</v>
      </c>
      <c r="J748" s="11" t="s">
        <v>73</v>
      </c>
      <c r="K748" s="71" t="s">
        <v>234</v>
      </c>
      <c r="L748" s="51">
        <f t="shared" si="1"/>
        <v>2278455000</v>
      </c>
      <c r="M748" s="75">
        <f t="shared" si="2"/>
        <v>1153702000</v>
      </c>
      <c r="N748" s="9">
        <f t="shared" si="3"/>
        <v>0.3861871919</v>
      </c>
      <c r="O748" s="9">
        <f t="shared" si="4"/>
        <v>0.1955469542</v>
      </c>
    </row>
    <row r="749" hidden="1">
      <c r="A749" s="68">
        <v>772.0</v>
      </c>
      <c r="B749" s="11" t="s">
        <v>233</v>
      </c>
      <c r="C749" s="11" t="s">
        <v>7</v>
      </c>
      <c r="D749" s="73">
        <v>41274.0</v>
      </c>
      <c r="E749" s="74">
        <v>5.580506E9</v>
      </c>
      <c r="F749" s="74">
        <v>3.440623E9</v>
      </c>
      <c r="G749" s="74">
        <v>1.111232E9</v>
      </c>
      <c r="H749" s="70">
        <v>0.0</v>
      </c>
      <c r="I749" s="70">
        <v>0.0</v>
      </c>
      <c r="J749" s="11" t="s">
        <v>73</v>
      </c>
      <c r="K749" s="71" t="s">
        <v>234</v>
      </c>
      <c r="L749" s="51">
        <f t="shared" si="1"/>
        <v>2139883000</v>
      </c>
      <c r="M749" s="75">
        <f t="shared" si="2"/>
        <v>1028651000</v>
      </c>
      <c r="N749" s="9">
        <f t="shared" si="3"/>
        <v>0.3834568048</v>
      </c>
      <c r="O749" s="9">
        <f t="shared" si="4"/>
        <v>0.1843293422</v>
      </c>
    </row>
    <row r="750" hidden="1">
      <c r="A750" s="68">
        <v>779.0</v>
      </c>
      <c r="B750" s="11" t="s">
        <v>433</v>
      </c>
      <c r="C750" s="11" t="s">
        <v>11</v>
      </c>
      <c r="D750" s="73">
        <v>42637.0</v>
      </c>
      <c r="E750" s="74">
        <v>2.8327E9</v>
      </c>
      <c r="F750" s="74">
        <v>1.2694E9</v>
      </c>
      <c r="G750" s="74">
        <v>6.824E8</v>
      </c>
      <c r="H750" s="74">
        <v>2.321E8</v>
      </c>
      <c r="I750" s="74">
        <v>8.97E7</v>
      </c>
      <c r="J750" s="11" t="s">
        <v>77</v>
      </c>
      <c r="K750" s="71" t="s">
        <v>83</v>
      </c>
      <c r="L750" s="51">
        <f t="shared" si="1"/>
        <v>1563300000</v>
      </c>
      <c r="M750" s="75">
        <f t="shared" si="2"/>
        <v>559100000</v>
      </c>
      <c r="N750" s="9">
        <f t="shared" si="3"/>
        <v>0.5518763018</v>
      </c>
      <c r="O750" s="9">
        <f t="shared" si="4"/>
        <v>0.1973735306</v>
      </c>
    </row>
    <row r="751" hidden="1">
      <c r="A751" s="68">
        <v>778.0</v>
      </c>
      <c r="B751" s="11" t="s">
        <v>433</v>
      </c>
      <c r="C751" s="11" t="s">
        <v>10</v>
      </c>
      <c r="D751" s="73">
        <v>42273.0</v>
      </c>
      <c r="E751" s="74">
        <v>2.705E9</v>
      </c>
      <c r="F751" s="74">
        <v>1.2723E9</v>
      </c>
      <c r="G751" s="74">
        <v>6.24E8</v>
      </c>
      <c r="H751" s="74">
        <v>2.149E8</v>
      </c>
      <c r="I751" s="74">
        <v>1.102E8</v>
      </c>
      <c r="J751" s="11" t="s">
        <v>77</v>
      </c>
      <c r="K751" s="71" t="s">
        <v>83</v>
      </c>
      <c r="L751" s="51">
        <f t="shared" si="1"/>
        <v>1432700000</v>
      </c>
      <c r="M751" s="75">
        <f t="shared" si="2"/>
        <v>483600000</v>
      </c>
      <c r="N751" s="9">
        <f t="shared" si="3"/>
        <v>0.5296487985</v>
      </c>
      <c r="O751" s="9">
        <f t="shared" si="4"/>
        <v>0.178780037</v>
      </c>
    </row>
    <row r="752" hidden="1">
      <c r="A752" s="68">
        <v>777.0</v>
      </c>
      <c r="B752" s="11" t="s">
        <v>433</v>
      </c>
      <c r="C752" s="11" t="s">
        <v>9</v>
      </c>
      <c r="D752" s="73">
        <v>41909.0</v>
      </c>
      <c r="E752" s="74">
        <v>2.5307E9</v>
      </c>
      <c r="F752" s="74">
        <v>1.2852E9</v>
      </c>
      <c r="G752" s="74">
        <v>5.915E8</v>
      </c>
      <c r="H752" s="74">
        <v>2.032E8</v>
      </c>
      <c r="I752" s="74">
        <v>1.138E8</v>
      </c>
      <c r="J752" s="11" t="s">
        <v>77</v>
      </c>
      <c r="K752" s="71" t="s">
        <v>83</v>
      </c>
      <c r="L752" s="51">
        <f t="shared" si="1"/>
        <v>1245500000</v>
      </c>
      <c r="M752" s="75">
        <f t="shared" si="2"/>
        <v>337000000</v>
      </c>
      <c r="N752" s="9">
        <f t="shared" si="3"/>
        <v>0.4921563204</v>
      </c>
      <c r="O752" s="9">
        <f t="shared" si="4"/>
        <v>0.133164737</v>
      </c>
    </row>
    <row r="753" hidden="1">
      <c r="A753" s="68">
        <v>776.0</v>
      </c>
      <c r="B753" s="11" t="s">
        <v>433</v>
      </c>
      <c r="C753" s="11" t="s">
        <v>7</v>
      </c>
      <c r="D753" s="73">
        <v>41545.0</v>
      </c>
      <c r="E753" s="74">
        <v>2.4923E9</v>
      </c>
      <c r="F753" s="74">
        <v>1.3309E9</v>
      </c>
      <c r="G753" s="74">
        <v>6.611E8</v>
      </c>
      <c r="H753" s="74">
        <v>1.976E8</v>
      </c>
      <c r="I753" s="74">
        <v>1.126E8</v>
      </c>
      <c r="J753" s="11" t="s">
        <v>77</v>
      </c>
      <c r="K753" s="71" t="s">
        <v>83</v>
      </c>
      <c r="L753" s="51">
        <f t="shared" si="1"/>
        <v>1161400000</v>
      </c>
      <c r="M753" s="75">
        <f t="shared" si="2"/>
        <v>190100000</v>
      </c>
      <c r="N753" s="9">
        <f t="shared" si="3"/>
        <v>0.4659952654</v>
      </c>
      <c r="O753" s="9">
        <f t="shared" si="4"/>
        <v>0.07627492677</v>
      </c>
    </row>
    <row r="754" hidden="1">
      <c r="A754" s="68">
        <v>781.0</v>
      </c>
      <c r="B754" s="11" t="s">
        <v>434</v>
      </c>
      <c r="C754" s="11" t="s">
        <v>9</v>
      </c>
      <c r="D754" s="73">
        <v>42004.0</v>
      </c>
      <c r="E754" s="74">
        <v>4.0306E10</v>
      </c>
      <c r="F754" s="74">
        <v>2.8957E10</v>
      </c>
      <c r="G754" s="74">
        <v>5.518E9</v>
      </c>
      <c r="H754" s="70">
        <v>0.0</v>
      </c>
      <c r="I754" s="70">
        <v>0.0</v>
      </c>
      <c r="J754" s="11" t="s">
        <v>69</v>
      </c>
      <c r="K754" s="71" t="s">
        <v>347</v>
      </c>
      <c r="L754" s="51">
        <f t="shared" si="1"/>
        <v>11349000000</v>
      </c>
      <c r="M754" s="75">
        <f t="shared" si="2"/>
        <v>5831000000</v>
      </c>
      <c r="N754" s="9">
        <f t="shared" si="3"/>
        <v>0.281570982</v>
      </c>
      <c r="O754" s="9">
        <f t="shared" si="4"/>
        <v>0.1446682876</v>
      </c>
    </row>
    <row r="755" hidden="1">
      <c r="A755" s="68">
        <v>783.0</v>
      </c>
      <c r="B755" s="11" t="s">
        <v>434</v>
      </c>
      <c r="C755" s="11" t="s">
        <v>11</v>
      </c>
      <c r="D755" s="73">
        <v>42735.0</v>
      </c>
      <c r="E755" s="74">
        <v>3.9302E10</v>
      </c>
      <c r="F755" s="74">
        <v>2.715E10</v>
      </c>
      <c r="G755" s="74">
        <v>5.469E9</v>
      </c>
      <c r="H755" s="70">
        <v>0.0</v>
      </c>
      <c r="I755" s="70">
        <v>0.0</v>
      </c>
      <c r="J755" s="11" t="s">
        <v>69</v>
      </c>
      <c r="K755" s="71" t="s">
        <v>347</v>
      </c>
      <c r="L755" s="51">
        <f t="shared" si="1"/>
        <v>12152000000</v>
      </c>
      <c r="M755" s="75">
        <f t="shared" si="2"/>
        <v>6683000000</v>
      </c>
      <c r="N755" s="9">
        <f t="shared" si="3"/>
        <v>0.3091954608</v>
      </c>
      <c r="O755" s="9">
        <f t="shared" si="4"/>
        <v>0.170042237</v>
      </c>
    </row>
    <row r="756" hidden="1">
      <c r="A756" s="68">
        <v>780.0</v>
      </c>
      <c r="B756" s="11" t="s">
        <v>434</v>
      </c>
      <c r="C756" s="11" t="s">
        <v>7</v>
      </c>
      <c r="D756" s="73">
        <v>41639.0</v>
      </c>
      <c r="E756" s="74">
        <v>3.9055E10</v>
      </c>
      <c r="F756" s="74">
        <v>2.8364E10</v>
      </c>
      <c r="G756" s="74">
        <v>5.19E9</v>
      </c>
      <c r="H756" s="70">
        <v>0.0</v>
      </c>
      <c r="I756" s="70">
        <v>0.0</v>
      </c>
      <c r="J756" s="11" t="s">
        <v>69</v>
      </c>
      <c r="K756" s="71" t="s">
        <v>347</v>
      </c>
      <c r="L756" s="51">
        <f t="shared" si="1"/>
        <v>10691000000</v>
      </c>
      <c r="M756" s="75">
        <f t="shared" si="2"/>
        <v>5501000000</v>
      </c>
      <c r="N756" s="9">
        <f t="shared" si="3"/>
        <v>0.2737421585</v>
      </c>
      <c r="O756" s="9">
        <f t="shared" si="4"/>
        <v>0.1408526437</v>
      </c>
    </row>
    <row r="757" hidden="1">
      <c r="A757" s="68">
        <v>782.0</v>
      </c>
      <c r="B757" s="11" t="s">
        <v>434</v>
      </c>
      <c r="C757" s="11" t="s">
        <v>10</v>
      </c>
      <c r="D757" s="73">
        <v>42369.0</v>
      </c>
      <c r="E757" s="74">
        <v>3.8581E10</v>
      </c>
      <c r="F757" s="74">
        <v>2.6747E10</v>
      </c>
      <c r="G757" s="74">
        <v>5.006E9</v>
      </c>
      <c r="H757" s="70">
        <v>0.0</v>
      </c>
      <c r="I757" s="70">
        <v>0.0</v>
      </c>
      <c r="J757" s="11" t="s">
        <v>69</v>
      </c>
      <c r="K757" s="71" t="s">
        <v>347</v>
      </c>
      <c r="L757" s="51">
        <f t="shared" si="1"/>
        <v>11834000000</v>
      </c>
      <c r="M757" s="75">
        <f t="shared" si="2"/>
        <v>6828000000</v>
      </c>
      <c r="N757" s="9">
        <f t="shared" si="3"/>
        <v>0.3067312926</v>
      </c>
      <c r="O757" s="9">
        <f t="shared" si="4"/>
        <v>0.1769783054</v>
      </c>
    </row>
    <row r="758" hidden="1">
      <c r="A758" s="68">
        <v>785.0</v>
      </c>
      <c r="B758" s="11" t="s">
        <v>435</v>
      </c>
      <c r="C758" s="11" t="s">
        <v>9</v>
      </c>
      <c r="D758" s="73">
        <v>41912.0</v>
      </c>
      <c r="E758" s="74">
        <v>3.715968E9</v>
      </c>
      <c r="F758" s="74">
        <v>2.006715E9</v>
      </c>
      <c r="G758" s="74">
        <v>1.1619E8</v>
      </c>
      <c r="H758" s="74">
        <v>1.5905E7</v>
      </c>
      <c r="I758" s="74">
        <v>5.23984E8</v>
      </c>
      <c r="J758" s="11" t="s">
        <v>172</v>
      </c>
      <c r="K758" s="71" t="s">
        <v>617</v>
      </c>
      <c r="L758" s="51">
        <f t="shared" si="1"/>
        <v>1709253000</v>
      </c>
      <c r="M758" s="75">
        <f t="shared" si="2"/>
        <v>1053174000</v>
      </c>
      <c r="N758" s="9">
        <f t="shared" si="3"/>
        <v>0.4599751666</v>
      </c>
      <c r="O758" s="9">
        <f t="shared" si="4"/>
        <v>0.2834184794</v>
      </c>
    </row>
    <row r="759" hidden="1">
      <c r="A759" s="68">
        <v>784.0</v>
      </c>
      <c r="B759" s="11" t="s">
        <v>435</v>
      </c>
      <c r="C759" s="11" t="s">
        <v>7</v>
      </c>
      <c r="D759" s="73">
        <v>41547.0</v>
      </c>
      <c r="E759" s="74">
        <v>3.387614E9</v>
      </c>
      <c r="F759" s="74">
        <v>1.852768E9</v>
      </c>
      <c r="G759" s="74">
        <v>1.2625E8</v>
      </c>
      <c r="H759" s="74">
        <v>1.5235E7</v>
      </c>
      <c r="I759" s="74">
        <v>4.55623E8</v>
      </c>
      <c r="J759" s="11" t="s">
        <v>172</v>
      </c>
      <c r="K759" s="71" t="s">
        <v>617</v>
      </c>
      <c r="L759" s="51">
        <f t="shared" si="1"/>
        <v>1534846000</v>
      </c>
      <c r="M759" s="75">
        <f t="shared" si="2"/>
        <v>937738000</v>
      </c>
      <c r="N759" s="9">
        <f t="shared" si="3"/>
        <v>0.4530758227</v>
      </c>
      <c r="O759" s="9">
        <f t="shared" si="4"/>
        <v>0.2768137102</v>
      </c>
    </row>
    <row r="760" hidden="1">
      <c r="A760" s="68">
        <v>786.0</v>
      </c>
      <c r="B760" s="11" t="s">
        <v>435</v>
      </c>
      <c r="C760" s="11" t="s">
        <v>10</v>
      </c>
      <c r="D760" s="73">
        <v>42277.0</v>
      </c>
      <c r="E760" s="74">
        <v>3.161702E9</v>
      </c>
      <c r="F760" s="74">
        <v>1.703476E9</v>
      </c>
      <c r="G760" s="74">
        <v>1.22878E8</v>
      </c>
      <c r="H760" s="74">
        <v>1.6104E7</v>
      </c>
      <c r="I760" s="74">
        <v>6.08039E8</v>
      </c>
      <c r="J760" s="11" t="s">
        <v>172</v>
      </c>
      <c r="K760" s="71" t="s">
        <v>617</v>
      </c>
      <c r="L760" s="51">
        <f t="shared" si="1"/>
        <v>1458226000</v>
      </c>
      <c r="M760" s="75">
        <f t="shared" si="2"/>
        <v>711205000</v>
      </c>
      <c r="N760" s="9">
        <f t="shared" si="3"/>
        <v>0.4612155099</v>
      </c>
      <c r="O760" s="9">
        <f t="shared" si="4"/>
        <v>0.224943717</v>
      </c>
    </row>
    <row r="761" hidden="1">
      <c r="A761" s="68">
        <v>787.0</v>
      </c>
      <c r="B761" s="11" t="s">
        <v>435</v>
      </c>
      <c r="C761" s="11" t="s">
        <v>11</v>
      </c>
      <c r="D761" s="73">
        <v>42643.0</v>
      </c>
      <c r="E761" s="74">
        <v>1.624232E9</v>
      </c>
      <c r="F761" s="74">
        <v>8.98805E8</v>
      </c>
      <c r="G761" s="74">
        <v>1.36287E8</v>
      </c>
      <c r="H761" s="74">
        <v>1.0269E7</v>
      </c>
      <c r="I761" s="74">
        <v>5.98587E8</v>
      </c>
      <c r="J761" s="11" t="s">
        <v>172</v>
      </c>
      <c r="K761" s="71" t="s">
        <v>617</v>
      </c>
      <c r="L761" s="51">
        <f t="shared" si="1"/>
        <v>725427000</v>
      </c>
      <c r="M761" s="75">
        <f t="shared" si="2"/>
        <v>-19716000</v>
      </c>
      <c r="N761" s="9">
        <f t="shared" si="3"/>
        <v>0.4466276985</v>
      </c>
      <c r="O761" s="9">
        <f t="shared" si="4"/>
        <v>-0.01213865999</v>
      </c>
    </row>
    <row r="762" hidden="1">
      <c r="A762" s="68">
        <v>788.0</v>
      </c>
      <c r="B762" s="11" t="s">
        <v>436</v>
      </c>
      <c r="C762" s="11" t="s">
        <v>7</v>
      </c>
      <c r="D762" s="73">
        <v>41943.0</v>
      </c>
      <c r="E762" s="74">
        <v>5.5123E10</v>
      </c>
      <c r="F762" s="74">
        <v>3.9486E10</v>
      </c>
      <c r="G762" s="74">
        <v>8.717E9</v>
      </c>
      <c r="H762" s="74">
        <v>2.197E9</v>
      </c>
      <c r="I762" s="74">
        <v>9.06E8</v>
      </c>
      <c r="J762" s="11" t="s">
        <v>75</v>
      </c>
      <c r="K762" s="71" t="s">
        <v>618</v>
      </c>
      <c r="L762" s="51">
        <f t="shared" si="1"/>
        <v>15637000000</v>
      </c>
      <c r="M762" s="75">
        <f t="shared" si="2"/>
        <v>3817000000</v>
      </c>
      <c r="N762" s="9">
        <f t="shared" si="3"/>
        <v>0.2836746911</v>
      </c>
      <c r="O762" s="9">
        <f t="shared" si="4"/>
        <v>0.06924514268</v>
      </c>
    </row>
    <row r="763" hidden="1">
      <c r="A763" s="68">
        <v>789.0</v>
      </c>
      <c r="B763" s="11" t="s">
        <v>436</v>
      </c>
      <c r="C763" s="11" t="s">
        <v>9</v>
      </c>
      <c r="D763" s="73">
        <v>42308.0</v>
      </c>
      <c r="E763" s="74">
        <v>5.2107E10</v>
      </c>
      <c r="F763" s="74">
        <v>3.7168E10</v>
      </c>
      <c r="G763" s="74">
        <v>9.047E9</v>
      </c>
      <c r="H763" s="74">
        <v>2.338E9</v>
      </c>
      <c r="I763" s="74">
        <v>8.52E8</v>
      </c>
      <c r="J763" s="11" t="s">
        <v>75</v>
      </c>
      <c r="K763" s="71" t="s">
        <v>618</v>
      </c>
      <c r="L763" s="51">
        <f t="shared" si="1"/>
        <v>14939000000</v>
      </c>
      <c r="M763" s="75">
        <f t="shared" si="2"/>
        <v>2702000000</v>
      </c>
      <c r="N763" s="9">
        <f t="shared" si="3"/>
        <v>0.2866985242</v>
      </c>
      <c r="O763" s="9">
        <f t="shared" si="4"/>
        <v>0.05185483716</v>
      </c>
    </row>
    <row r="764" hidden="1">
      <c r="A764" s="68">
        <v>790.0</v>
      </c>
      <c r="B764" s="11" t="s">
        <v>436</v>
      </c>
      <c r="C764" s="11" t="s">
        <v>10</v>
      </c>
      <c r="D764" s="73">
        <v>42674.0</v>
      </c>
      <c r="E764" s="74">
        <v>5.0123E10</v>
      </c>
      <c r="F764" s="74">
        <v>3.5507E10</v>
      </c>
      <c r="G764" s="74">
        <v>8.419E9</v>
      </c>
      <c r="H764" s="74">
        <v>2.298E9</v>
      </c>
      <c r="I764" s="74">
        <v>7.55E8</v>
      </c>
      <c r="J764" s="11" t="s">
        <v>75</v>
      </c>
      <c r="K764" s="71" t="s">
        <v>618</v>
      </c>
      <c r="L764" s="51">
        <f t="shared" si="1"/>
        <v>14616000000</v>
      </c>
      <c r="M764" s="75">
        <f t="shared" si="2"/>
        <v>3144000000</v>
      </c>
      <c r="N764" s="9">
        <f t="shared" si="3"/>
        <v>0.2916026575</v>
      </c>
      <c r="O764" s="9">
        <f t="shared" si="4"/>
        <v>0.06272569479</v>
      </c>
    </row>
    <row r="765" hidden="1">
      <c r="A765" s="68">
        <v>791.0</v>
      </c>
      <c r="B765" s="11" t="s">
        <v>437</v>
      </c>
      <c r="C765" s="11" t="s">
        <v>7</v>
      </c>
      <c r="D765" s="73">
        <v>41578.0</v>
      </c>
      <c r="E765" s="74">
        <v>1.12298E11</v>
      </c>
      <c r="F765" s="74">
        <v>8.638E10</v>
      </c>
      <c r="G765" s="74">
        <v>1.3267E10</v>
      </c>
      <c r="H765" s="74">
        <v>3.135E9</v>
      </c>
      <c r="I765" s="74">
        <v>1.373E9</v>
      </c>
      <c r="J765" s="11" t="s">
        <v>75</v>
      </c>
      <c r="K765" s="71" t="s">
        <v>76</v>
      </c>
      <c r="L765" s="51">
        <f t="shared" si="1"/>
        <v>25918000000</v>
      </c>
      <c r="M765" s="75">
        <f t="shared" si="2"/>
        <v>8143000000</v>
      </c>
      <c r="N765" s="9">
        <f t="shared" si="3"/>
        <v>0.2307966304</v>
      </c>
      <c r="O765" s="9">
        <f t="shared" si="4"/>
        <v>0.0725124223</v>
      </c>
    </row>
    <row r="766" hidden="1">
      <c r="A766" s="68">
        <v>792.0</v>
      </c>
      <c r="B766" s="11" t="s">
        <v>437</v>
      </c>
      <c r="C766" s="11" t="s">
        <v>9</v>
      </c>
      <c r="D766" s="73">
        <v>41943.0</v>
      </c>
      <c r="E766" s="74">
        <v>5.6651E10</v>
      </c>
      <c r="F766" s="74">
        <v>4.5431E10</v>
      </c>
      <c r="G766" s="74">
        <v>5.361E9</v>
      </c>
      <c r="H766" s="74">
        <v>1.298E9</v>
      </c>
      <c r="I766" s="74">
        <v>1.29E8</v>
      </c>
      <c r="J766" s="11" t="s">
        <v>75</v>
      </c>
      <c r="K766" s="71" t="s">
        <v>76</v>
      </c>
      <c r="L766" s="51">
        <f t="shared" si="1"/>
        <v>11220000000</v>
      </c>
      <c r="M766" s="75">
        <f t="shared" si="2"/>
        <v>4432000000</v>
      </c>
      <c r="N766" s="9">
        <f t="shared" si="3"/>
        <v>0.1980547563</v>
      </c>
      <c r="O766" s="9">
        <f t="shared" si="4"/>
        <v>0.07823339394</v>
      </c>
    </row>
    <row r="767" hidden="1">
      <c r="A767" s="68">
        <v>793.0</v>
      </c>
      <c r="B767" s="11" t="s">
        <v>437</v>
      </c>
      <c r="C767" s="11" t="s">
        <v>10</v>
      </c>
      <c r="D767" s="73">
        <v>42308.0</v>
      </c>
      <c r="E767" s="74">
        <v>5.1463E10</v>
      </c>
      <c r="F767" s="74">
        <v>4.1524E10</v>
      </c>
      <c r="G767" s="74">
        <v>4.663E9</v>
      </c>
      <c r="H767" s="74">
        <v>1.191E9</v>
      </c>
      <c r="I767" s="74">
        <v>1.02E8</v>
      </c>
      <c r="J767" s="11" t="s">
        <v>75</v>
      </c>
      <c r="K767" s="71" t="s">
        <v>76</v>
      </c>
      <c r="L767" s="51">
        <f t="shared" si="1"/>
        <v>9939000000</v>
      </c>
      <c r="M767" s="75">
        <f t="shared" si="2"/>
        <v>3983000000</v>
      </c>
      <c r="N767" s="9">
        <f t="shared" si="3"/>
        <v>0.1931290442</v>
      </c>
      <c r="O767" s="9">
        <f t="shared" si="4"/>
        <v>0.07739541029</v>
      </c>
    </row>
    <row r="768" hidden="1">
      <c r="A768" s="68">
        <v>794.0</v>
      </c>
      <c r="B768" s="11" t="s">
        <v>437</v>
      </c>
      <c r="C768" s="11" t="s">
        <v>11</v>
      </c>
      <c r="D768" s="73">
        <v>42674.0</v>
      </c>
      <c r="E768" s="74">
        <v>4.8238E10</v>
      </c>
      <c r="F768" s="74">
        <v>3.924E10</v>
      </c>
      <c r="G768" s="74">
        <v>4.019E9</v>
      </c>
      <c r="H768" s="74">
        <v>1.209E9</v>
      </c>
      <c r="I768" s="74">
        <v>1.6E7</v>
      </c>
      <c r="J768" s="11" t="s">
        <v>75</v>
      </c>
      <c r="K768" s="71" t="s">
        <v>76</v>
      </c>
      <c r="L768" s="51">
        <f t="shared" si="1"/>
        <v>8998000000</v>
      </c>
      <c r="M768" s="75">
        <f t="shared" si="2"/>
        <v>3754000000</v>
      </c>
      <c r="N768" s="9">
        <f t="shared" si="3"/>
        <v>0.1865334384</v>
      </c>
      <c r="O768" s="9">
        <f t="shared" si="4"/>
        <v>0.07782246362</v>
      </c>
    </row>
    <row r="769" hidden="1">
      <c r="A769" s="68">
        <v>797.0</v>
      </c>
      <c r="B769" s="11" t="s">
        <v>438</v>
      </c>
      <c r="C769" s="11" t="s">
        <v>10</v>
      </c>
      <c r="D769" s="73">
        <v>42124.0</v>
      </c>
      <c r="E769" s="74">
        <v>3.078658E9</v>
      </c>
      <c r="F769" s="74">
        <v>1.231104E9</v>
      </c>
      <c r="G769" s="74">
        <v>8.18091E8</v>
      </c>
      <c r="H769" s="70">
        <v>0.0</v>
      </c>
      <c r="I769" s="74">
        <v>1.59804E8</v>
      </c>
      <c r="J769" s="11" t="s">
        <v>106</v>
      </c>
      <c r="K769" s="71" t="s">
        <v>196</v>
      </c>
      <c r="L769" s="51">
        <f t="shared" si="1"/>
        <v>1847554000</v>
      </c>
      <c r="M769" s="75">
        <f t="shared" si="2"/>
        <v>869659000</v>
      </c>
      <c r="N769" s="9">
        <f t="shared" si="3"/>
        <v>0.6001166742</v>
      </c>
      <c r="O769" s="9">
        <f t="shared" si="4"/>
        <v>0.2824798987</v>
      </c>
    </row>
    <row r="770" hidden="1">
      <c r="A770" s="68">
        <v>798.0</v>
      </c>
      <c r="B770" s="11" t="s">
        <v>438</v>
      </c>
      <c r="C770" s="11" t="s">
        <v>11</v>
      </c>
      <c r="D770" s="73">
        <v>42490.0</v>
      </c>
      <c r="E770" s="74">
        <v>3.038153E9</v>
      </c>
      <c r="F770" s="74">
        <v>1.25032E9</v>
      </c>
      <c r="G770" s="74">
        <v>9.05648E8</v>
      </c>
      <c r="H770" s="70">
        <v>0.0</v>
      </c>
      <c r="I770" s="74">
        <v>1.73598E8</v>
      </c>
      <c r="J770" s="11" t="s">
        <v>106</v>
      </c>
      <c r="K770" s="71" t="s">
        <v>196</v>
      </c>
      <c r="L770" s="51">
        <f t="shared" si="1"/>
        <v>1787833000</v>
      </c>
      <c r="M770" s="75">
        <f t="shared" si="2"/>
        <v>708587000</v>
      </c>
      <c r="N770" s="9">
        <f t="shared" si="3"/>
        <v>0.588460489</v>
      </c>
      <c r="O770" s="9">
        <f t="shared" si="4"/>
        <v>0.2332295312</v>
      </c>
    </row>
    <row r="771" hidden="1">
      <c r="A771" s="68">
        <v>796.0</v>
      </c>
      <c r="B771" s="11" t="s">
        <v>438</v>
      </c>
      <c r="C771" s="11" t="s">
        <v>9</v>
      </c>
      <c r="D771" s="73">
        <v>41759.0</v>
      </c>
      <c r="E771" s="74">
        <v>3.024295E9</v>
      </c>
      <c r="F771" s="74">
        <v>1.179405E9</v>
      </c>
      <c r="G771" s="74">
        <v>8.30789E8</v>
      </c>
      <c r="H771" s="70">
        <v>0.0</v>
      </c>
      <c r="I771" s="74">
        <v>1.15604E8</v>
      </c>
      <c r="J771" s="11" t="s">
        <v>106</v>
      </c>
      <c r="K771" s="71" t="s">
        <v>196</v>
      </c>
      <c r="L771" s="51">
        <f t="shared" si="1"/>
        <v>1844890000</v>
      </c>
      <c r="M771" s="75">
        <f t="shared" si="2"/>
        <v>898497000</v>
      </c>
      <c r="N771" s="9">
        <f t="shared" si="3"/>
        <v>0.6100231624</v>
      </c>
      <c r="O771" s="9">
        <f t="shared" si="4"/>
        <v>0.2970930415</v>
      </c>
    </row>
    <row r="772" hidden="1">
      <c r="A772" s="68">
        <v>795.0</v>
      </c>
      <c r="B772" s="11" t="s">
        <v>438</v>
      </c>
      <c r="C772" s="11" t="s">
        <v>7</v>
      </c>
      <c r="D772" s="73">
        <v>41394.0</v>
      </c>
      <c r="E772" s="74">
        <v>2.807114E9</v>
      </c>
      <c r="F772" s="74">
        <v>1.123773E9</v>
      </c>
      <c r="G772" s="74">
        <v>8.28095E8</v>
      </c>
      <c r="H772" s="70">
        <v>0.0</v>
      </c>
      <c r="I772" s="74">
        <v>9.2407E7</v>
      </c>
      <c r="J772" s="11" t="s">
        <v>106</v>
      </c>
      <c r="K772" s="71" t="s">
        <v>196</v>
      </c>
      <c r="L772" s="51">
        <f t="shared" si="1"/>
        <v>1683341000</v>
      </c>
      <c r="M772" s="75">
        <f t="shared" si="2"/>
        <v>762839000</v>
      </c>
      <c r="N772" s="9">
        <f t="shared" si="3"/>
        <v>0.5996696251</v>
      </c>
      <c r="O772" s="9">
        <f t="shared" si="4"/>
        <v>0.2717520557</v>
      </c>
    </row>
    <row r="773">
      <c r="A773" s="68">
        <v>802.0</v>
      </c>
      <c r="B773" s="11" t="s">
        <v>171</v>
      </c>
      <c r="C773" s="11" t="s">
        <v>11</v>
      </c>
      <c r="D773" s="73">
        <v>42673.0</v>
      </c>
      <c r="E773" s="74">
        <v>9.523224E9</v>
      </c>
      <c r="F773" s="74">
        <v>7.365049E9</v>
      </c>
      <c r="G773" s="74">
        <v>8.71974E8</v>
      </c>
      <c r="H773" s="70">
        <v>0.0</v>
      </c>
      <c r="I773" s="70">
        <v>0.0</v>
      </c>
      <c r="J773" s="11" t="s">
        <v>92</v>
      </c>
      <c r="K773" s="71" t="s">
        <v>122</v>
      </c>
      <c r="L773" s="51">
        <f t="shared" si="1"/>
        <v>2158175000</v>
      </c>
      <c r="M773" s="75">
        <f t="shared" si="2"/>
        <v>1286201000</v>
      </c>
      <c r="N773" s="9">
        <f t="shared" si="3"/>
        <v>0.2266223077</v>
      </c>
      <c r="O773" s="9">
        <f t="shared" si="4"/>
        <v>0.1350594085</v>
      </c>
    </row>
    <row r="774">
      <c r="A774" s="68">
        <v>800.0</v>
      </c>
      <c r="B774" s="11" t="s">
        <v>171</v>
      </c>
      <c r="C774" s="11" t="s">
        <v>9</v>
      </c>
      <c r="D774" s="73">
        <v>41938.0</v>
      </c>
      <c r="E774" s="74">
        <v>9.316256E9</v>
      </c>
      <c r="F774" s="74">
        <v>7.751273E9</v>
      </c>
      <c r="G774" s="74">
        <v>6.50948E8</v>
      </c>
      <c r="H774" s="70">
        <v>0.0</v>
      </c>
      <c r="I774" s="70">
        <v>0.0</v>
      </c>
      <c r="J774" s="11" t="s">
        <v>92</v>
      </c>
      <c r="K774" s="71" t="s">
        <v>122</v>
      </c>
      <c r="L774" s="51">
        <f t="shared" si="1"/>
        <v>1564983000</v>
      </c>
      <c r="M774" s="75">
        <f t="shared" si="2"/>
        <v>914035000</v>
      </c>
      <c r="N774" s="9">
        <f t="shared" si="3"/>
        <v>0.1679841129</v>
      </c>
      <c r="O774" s="9">
        <f t="shared" si="4"/>
        <v>0.09811183806</v>
      </c>
    </row>
    <row r="775">
      <c r="A775" s="68">
        <v>801.0</v>
      </c>
      <c r="B775" s="11" t="s">
        <v>171</v>
      </c>
      <c r="C775" s="11" t="s">
        <v>10</v>
      </c>
      <c r="D775" s="73">
        <v>42308.0</v>
      </c>
      <c r="E775" s="74">
        <v>9.263863E9</v>
      </c>
      <c r="F775" s="74">
        <v>7.455282E9</v>
      </c>
      <c r="G775" s="74">
        <v>7.43611E8</v>
      </c>
      <c r="H775" s="70">
        <v>0.0</v>
      </c>
      <c r="I775" s="70">
        <v>0.0</v>
      </c>
      <c r="J775" s="11" t="s">
        <v>92</v>
      </c>
      <c r="K775" s="71" t="s">
        <v>122</v>
      </c>
      <c r="L775" s="51">
        <f t="shared" si="1"/>
        <v>1808581000</v>
      </c>
      <c r="M775" s="75">
        <f t="shared" si="2"/>
        <v>1064970000</v>
      </c>
      <c r="N775" s="9">
        <f t="shared" si="3"/>
        <v>0.195229679</v>
      </c>
      <c r="O775" s="9">
        <f t="shared" si="4"/>
        <v>0.1149596016</v>
      </c>
    </row>
    <row r="776">
      <c r="A776" s="68">
        <v>799.0</v>
      </c>
      <c r="B776" s="11" t="s">
        <v>171</v>
      </c>
      <c r="C776" s="11" t="s">
        <v>7</v>
      </c>
      <c r="D776" s="73">
        <v>41574.0</v>
      </c>
      <c r="E776" s="74">
        <v>8.751654E9</v>
      </c>
      <c r="F776" s="74">
        <v>7.338838E9</v>
      </c>
      <c r="G776" s="74">
        <v>6.2734E8</v>
      </c>
      <c r="H776" s="70">
        <v>0.0</v>
      </c>
      <c r="I776" s="70">
        <v>0.0</v>
      </c>
      <c r="J776" s="11" t="s">
        <v>92</v>
      </c>
      <c r="K776" s="71" t="s">
        <v>122</v>
      </c>
      <c r="L776" s="51">
        <f t="shared" si="1"/>
        <v>1412816000</v>
      </c>
      <c r="M776" s="75">
        <f t="shared" si="2"/>
        <v>785476000</v>
      </c>
      <c r="N776" s="9">
        <f t="shared" si="3"/>
        <v>0.16143417</v>
      </c>
      <c r="O776" s="9">
        <f t="shared" si="4"/>
        <v>0.08975172007</v>
      </c>
    </row>
    <row r="777" hidden="1">
      <c r="A777" s="68">
        <v>806.0</v>
      </c>
      <c r="B777" s="11" t="s">
        <v>439</v>
      </c>
      <c r="C777" s="11" t="s">
        <v>11</v>
      </c>
      <c r="D777" s="73">
        <v>42552.0</v>
      </c>
      <c r="E777" s="74">
        <v>7.467E9</v>
      </c>
      <c r="F777" s="74">
        <v>5.132E9</v>
      </c>
      <c r="G777" s="74">
        <v>1.186E9</v>
      </c>
      <c r="H777" s="70">
        <v>0.0</v>
      </c>
      <c r="I777" s="70">
        <v>0.0</v>
      </c>
      <c r="J777" s="11" t="s">
        <v>75</v>
      </c>
      <c r="K777" s="71" t="s">
        <v>619</v>
      </c>
      <c r="L777" s="51">
        <f t="shared" si="1"/>
        <v>2335000000</v>
      </c>
      <c r="M777" s="75">
        <f t="shared" si="2"/>
        <v>1149000000</v>
      </c>
      <c r="N777" s="9">
        <f t="shared" si="3"/>
        <v>0.3127092541</v>
      </c>
      <c r="O777" s="9">
        <f t="shared" si="4"/>
        <v>0.1538770591</v>
      </c>
    </row>
    <row r="778" hidden="1">
      <c r="A778" s="68">
        <v>803.0</v>
      </c>
      <c r="B778" s="11" t="s">
        <v>439</v>
      </c>
      <c r="C778" s="11" t="s">
        <v>7</v>
      </c>
      <c r="D778" s="73">
        <v>41453.0</v>
      </c>
      <c r="E778" s="74">
        <v>5.112E9</v>
      </c>
      <c r="F778" s="74">
        <v>3.385E9</v>
      </c>
      <c r="G778" s="74">
        <v>9.14E8</v>
      </c>
      <c r="H778" s="70">
        <v>0.0</v>
      </c>
      <c r="I778" s="70">
        <v>0.0</v>
      </c>
      <c r="J778" s="11" t="s">
        <v>75</v>
      </c>
      <c r="K778" s="71" t="s">
        <v>619</v>
      </c>
      <c r="L778" s="51">
        <f t="shared" si="1"/>
        <v>1727000000</v>
      </c>
      <c r="M778" s="75">
        <f t="shared" si="2"/>
        <v>813000000</v>
      </c>
      <c r="N778" s="9">
        <f t="shared" si="3"/>
        <v>0.3378325509</v>
      </c>
      <c r="O778" s="9">
        <f t="shared" si="4"/>
        <v>0.1590375587</v>
      </c>
    </row>
    <row r="779" hidden="1">
      <c r="A779" s="68">
        <v>805.0</v>
      </c>
      <c r="B779" s="11" t="s">
        <v>439</v>
      </c>
      <c r="C779" s="11" t="s">
        <v>10</v>
      </c>
      <c r="D779" s="73">
        <v>42188.0</v>
      </c>
      <c r="E779" s="74">
        <v>5.083E9</v>
      </c>
      <c r="F779" s="74">
        <v>3.348E9</v>
      </c>
      <c r="G779" s="74">
        <v>9.76E8</v>
      </c>
      <c r="H779" s="70">
        <v>0.0</v>
      </c>
      <c r="I779" s="70">
        <v>0.0</v>
      </c>
      <c r="J779" s="11" t="s">
        <v>75</v>
      </c>
      <c r="K779" s="71" t="s">
        <v>619</v>
      </c>
      <c r="L779" s="51">
        <f t="shared" si="1"/>
        <v>1735000000</v>
      </c>
      <c r="M779" s="75">
        <f t="shared" si="2"/>
        <v>759000000</v>
      </c>
      <c r="N779" s="9">
        <f t="shared" si="3"/>
        <v>0.341333858</v>
      </c>
      <c r="O779" s="9">
        <f t="shared" si="4"/>
        <v>0.149321267</v>
      </c>
    </row>
    <row r="780" hidden="1">
      <c r="A780" s="68">
        <v>804.0</v>
      </c>
      <c r="B780" s="11" t="s">
        <v>439</v>
      </c>
      <c r="C780" s="11" t="s">
        <v>9</v>
      </c>
      <c r="D780" s="73">
        <v>41817.0</v>
      </c>
      <c r="E780" s="74">
        <v>5.012E9</v>
      </c>
      <c r="F780" s="74">
        <v>3.31E9</v>
      </c>
      <c r="G780" s="74">
        <v>8.2E8</v>
      </c>
      <c r="H780" s="70">
        <v>0.0</v>
      </c>
      <c r="I780" s="70">
        <v>0.0</v>
      </c>
      <c r="J780" s="11" t="s">
        <v>75</v>
      </c>
      <c r="K780" s="71" t="s">
        <v>619</v>
      </c>
      <c r="L780" s="51">
        <f t="shared" si="1"/>
        <v>1702000000</v>
      </c>
      <c r="M780" s="75">
        <f t="shared" si="2"/>
        <v>882000000</v>
      </c>
      <c r="N780" s="9">
        <f t="shared" si="3"/>
        <v>0.339584996</v>
      </c>
      <c r="O780" s="9">
        <f t="shared" si="4"/>
        <v>0.1759776536</v>
      </c>
    </row>
    <row r="781" hidden="1">
      <c r="A781" s="68">
        <v>810.0</v>
      </c>
      <c r="B781" s="11" t="s">
        <v>440</v>
      </c>
      <c r="C781" s="11" t="s">
        <v>11</v>
      </c>
      <c r="D781" s="73">
        <v>42364.0</v>
      </c>
      <c r="E781" s="74">
        <v>1.0629719E10</v>
      </c>
      <c r="F781" s="74">
        <v>7.61746E9</v>
      </c>
      <c r="G781" s="74">
        <v>2.243356E9</v>
      </c>
      <c r="H781" s="70">
        <v>0.0</v>
      </c>
      <c r="I781" s="70">
        <v>0.0</v>
      </c>
      <c r="J781" s="11" t="s">
        <v>77</v>
      </c>
      <c r="K781" s="71" t="s">
        <v>80</v>
      </c>
      <c r="L781" s="51">
        <f t="shared" si="1"/>
        <v>3012259000</v>
      </c>
      <c r="M781" s="75">
        <f t="shared" si="2"/>
        <v>768903000</v>
      </c>
      <c r="N781" s="9">
        <f t="shared" si="3"/>
        <v>0.2833808683</v>
      </c>
      <c r="O781" s="9">
        <f t="shared" si="4"/>
        <v>0.07233521413</v>
      </c>
    </row>
    <row r="782" hidden="1">
      <c r="A782" s="68">
        <v>809.0</v>
      </c>
      <c r="B782" s="11" t="s">
        <v>440</v>
      </c>
      <c r="C782" s="11" t="s">
        <v>10</v>
      </c>
      <c r="D782" s="73">
        <v>42000.0</v>
      </c>
      <c r="E782" s="74">
        <v>1.037139E10</v>
      </c>
      <c r="F782" s="74">
        <v>7.460075E9</v>
      </c>
      <c r="G782" s="74">
        <v>2.196173E9</v>
      </c>
      <c r="H782" s="70">
        <v>0.0</v>
      </c>
      <c r="I782" s="70">
        <v>0.0</v>
      </c>
      <c r="J782" s="11" t="s">
        <v>77</v>
      </c>
      <c r="K782" s="71" t="s">
        <v>80</v>
      </c>
      <c r="L782" s="51">
        <f t="shared" si="1"/>
        <v>2911315000</v>
      </c>
      <c r="M782" s="75">
        <f t="shared" si="2"/>
        <v>715142000</v>
      </c>
      <c r="N782" s="9">
        <f t="shared" si="3"/>
        <v>0.280706347</v>
      </c>
      <c r="O782" s="9">
        <f t="shared" si="4"/>
        <v>0.06895334184</v>
      </c>
    </row>
    <row r="783" hidden="1">
      <c r="A783" s="68">
        <v>808.0</v>
      </c>
      <c r="B783" s="11" t="s">
        <v>440</v>
      </c>
      <c r="C783" s="11" t="s">
        <v>9</v>
      </c>
      <c r="D783" s="73">
        <v>41636.0</v>
      </c>
      <c r="E783" s="74">
        <v>9.560647E9</v>
      </c>
      <c r="F783" s="74">
        <v>6.904633E9</v>
      </c>
      <c r="G783" s="74">
        <v>1.97896E9</v>
      </c>
      <c r="H783" s="70">
        <v>0.0</v>
      </c>
      <c r="I783" s="70">
        <v>0.0</v>
      </c>
      <c r="J783" s="11" t="s">
        <v>77</v>
      </c>
      <c r="K783" s="71" t="s">
        <v>80</v>
      </c>
      <c r="L783" s="51">
        <f t="shared" si="1"/>
        <v>2656014000</v>
      </c>
      <c r="M783" s="75">
        <f t="shared" si="2"/>
        <v>677054000</v>
      </c>
      <c r="N783" s="9">
        <f t="shared" si="3"/>
        <v>0.2778069308</v>
      </c>
      <c r="O783" s="9">
        <f t="shared" si="4"/>
        <v>0.07081675539</v>
      </c>
    </row>
    <row r="784" hidden="1">
      <c r="A784" s="68">
        <v>807.0</v>
      </c>
      <c r="B784" s="11" t="s">
        <v>440</v>
      </c>
      <c r="C784" s="11" t="s">
        <v>7</v>
      </c>
      <c r="D784" s="73">
        <v>41272.0</v>
      </c>
      <c r="E784" s="74">
        <v>8.939967E9</v>
      </c>
      <c r="F784" s="74">
        <v>6.432454E9</v>
      </c>
      <c r="G784" s="74">
        <v>1.87336E9</v>
      </c>
      <c r="H784" s="70">
        <v>0.0</v>
      </c>
      <c r="I784" s="70">
        <v>0.0</v>
      </c>
      <c r="J784" s="11" t="s">
        <v>77</v>
      </c>
      <c r="K784" s="71" t="s">
        <v>80</v>
      </c>
      <c r="L784" s="51">
        <f t="shared" si="1"/>
        <v>2507513000</v>
      </c>
      <c r="M784" s="75">
        <f t="shared" si="2"/>
        <v>634153000</v>
      </c>
      <c r="N784" s="9">
        <f t="shared" si="3"/>
        <v>0.2804834738</v>
      </c>
      <c r="O784" s="9">
        <f t="shared" si="4"/>
        <v>0.07093460188</v>
      </c>
    </row>
    <row r="785" hidden="1">
      <c r="A785" s="68">
        <v>814.0</v>
      </c>
      <c r="B785" s="11" t="s">
        <v>441</v>
      </c>
      <c r="C785" s="11" t="s">
        <v>11</v>
      </c>
      <c r="D785" s="73">
        <v>42369.0</v>
      </c>
      <c r="E785" s="74">
        <v>5.387E9</v>
      </c>
      <c r="F785" s="74">
        <v>2.012E9</v>
      </c>
      <c r="G785" s="74">
        <v>2.011E9</v>
      </c>
      <c r="H785" s="70">
        <v>0.0</v>
      </c>
      <c r="I785" s="74">
        <v>7.16E8</v>
      </c>
      <c r="J785" s="11" t="s">
        <v>111</v>
      </c>
      <c r="K785" s="66" t="s">
        <v>112</v>
      </c>
      <c r="L785" s="51">
        <f t="shared" si="1"/>
        <v>3375000000</v>
      </c>
      <c r="M785" s="75">
        <f t="shared" si="2"/>
        <v>648000000</v>
      </c>
      <c r="N785" s="9">
        <f t="shared" si="3"/>
        <v>0.6265082606</v>
      </c>
      <c r="O785" s="9">
        <f t="shared" si="4"/>
        <v>0.120289586</v>
      </c>
    </row>
    <row r="786" hidden="1">
      <c r="A786" s="68">
        <v>813.0</v>
      </c>
      <c r="B786" s="11" t="s">
        <v>441</v>
      </c>
      <c r="C786" s="11" t="s">
        <v>10</v>
      </c>
      <c r="D786" s="73">
        <v>42004.0</v>
      </c>
      <c r="E786" s="74">
        <v>5.354E9</v>
      </c>
      <c r="F786" s="74">
        <v>2.033E9</v>
      </c>
      <c r="G786" s="74">
        <v>1.92E9</v>
      </c>
      <c r="H786" s="70">
        <v>0.0</v>
      </c>
      <c r="I786" s="74">
        <v>7.01E8</v>
      </c>
      <c r="J786" s="11" t="s">
        <v>111</v>
      </c>
      <c r="K786" s="11" t="s">
        <v>112</v>
      </c>
      <c r="L786" s="51">
        <f t="shared" si="1"/>
        <v>3321000000</v>
      </c>
      <c r="M786" s="75">
        <f t="shared" si="2"/>
        <v>700000000</v>
      </c>
      <c r="N786" s="9">
        <f t="shared" si="3"/>
        <v>0.6202838999</v>
      </c>
      <c r="O786" s="9">
        <f t="shared" si="4"/>
        <v>0.1307433694</v>
      </c>
    </row>
    <row r="787" hidden="1">
      <c r="A787" s="68">
        <v>812.0</v>
      </c>
      <c r="B787" s="11" t="s">
        <v>441</v>
      </c>
      <c r="C787" s="11" t="s">
        <v>9</v>
      </c>
      <c r="D787" s="73">
        <v>41639.0</v>
      </c>
      <c r="E787" s="74">
        <v>5.166E9</v>
      </c>
      <c r="F787" s="74">
        <v>1.989E9</v>
      </c>
      <c r="G787" s="74">
        <v>1.968E9</v>
      </c>
      <c r="H787" s="70">
        <v>0.0</v>
      </c>
      <c r="I787" s="74">
        <v>6.97E8</v>
      </c>
      <c r="J787" s="11" t="s">
        <v>111</v>
      </c>
      <c r="K787" s="11" t="s">
        <v>112</v>
      </c>
      <c r="L787" s="51">
        <f t="shared" si="1"/>
        <v>3177000000</v>
      </c>
      <c r="M787" s="75">
        <f t="shared" si="2"/>
        <v>512000000</v>
      </c>
      <c r="N787" s="9">
        <f t="shared" si="3"/>
        <v>0.6149825784</v>
      </c>
      <c r="O787" s="9">
        <f t="shared" si="4"/>
        <v>0.09910956252</v>
      </c>
    </row>
    <row r="788" hidden="1">
      <c r="A788" s="68">
        <v>811.0</v>
      </c>
      <c r="B788" s="11" t="s">
        <v>441</v>
      </c>
      <c r="C788" s="11" t="s">
        <v>7</v>
      </c>
      <c r="D788" s="73">
        <v>41274.0</v>
      </c>
      <c r="E788" s="74">
        <v>5.059E9</v>
      </c>
      <c r="F788" s="74">
        <v>1.885E9</v>
      </c>
      <c r="G788" s="74">
        <v>2.101E9</v>
      </c>
      <c r="H788" s="70">
        <v>0.0</v>
      </c>
      <c r="I788" s="74">
        <v>7.22E8</v>
      </c>
      <c r="J788" s="11" t="s">
        <v>111</v>
      </c>
      <c r="K788" s="11" t="s">
        <v>112</v>
      </c>
      <c r="L788" s="51">
        <f t="shared" si="1"/>
        <v>3174000000</v>
      </c>
      <c r="M788" s="75">
        <f t="shared" si="2"/>
        <v>351000000</v>
      </c>
      <c r="N788" s="9">
        <f t="shared" si="3"/>
        <v>0.6273967187</v>
      </c>
      <c r="O788" s="9">
        <f t="shared" si="4"/>
        <v>0.06938130065</v>
      </c>
    </row>
    <row r="789">
      <c r="A789" s="68">
        <v>817.0</v>
      </c>
      <c r="B789" s="11" t="s">
        <v>134</v>
      </c>
      <c r="C789" s="11" t="s">
        <v>10</v>
      </c>
      <c r="D789" s="73">
        <v>42004.0</v>
      </c>
      <c r="E789" s="74">
        <v>7.421768E9</v>
      </c>
      <c r="F789" s="74">
        <v>4.085602E9</v>
      </c>
      <c r="G789" s="74">
        <v>1.898284E9</v>
      </c>
      <c r="H789" s="70">
        <v>0.0</v>
      </c>
      <c r="I789" s="70">
        <v>0.0</v>
      </c>
      <c r="J789" s="11" t="s">
        <v>92</v>
      </c>
      <c r="K789" s="76" t="s">
        <v>122</v>
      </c>
      <c r="L789" s="51">
        <f t="shared" si="1"/>
        <v>3336166000</v>
      </c>
      <c r="M789" s="75">
        <f t="shared" si="2"/>
        <v>1437882000</v>
      </c>
      <c r="N789" s="9">
        <f t="shared" si="3"/>
        <v>0.4495109521</v>
      </c>
      <c r="O789" s="9">
        <f t="shared" si="4"/>
        <v>0.1937384731</v>
      </c>
    </row>
    <row r="790">
      <c r="A790" s="68">
        <v>818.0</v>
      </c>
      <c r="B790" s="11" t="s">
        <v>134</v>
      </c>
      <c r="C790" s="11" t="s">
        <v>11</v>
      </c>
      <c r="D790" s="73">
        <v>42369.0</v>
      </c>
      <c r="E790" s="74">
        <v>7.386626E9</v>
      </c>
      <c r="F790" s="74">
        <v>4.003951E9</v>
      </c>
      <c r="G790" s="74">
        <v>1.969308E9</v>
      </c>
      <c r="H790" s="70">
        <v>0.0</v>
      </c>
      <c r="I790" s="70">
        <v>0.0</v>
      </c>
      <c r="J790" s="11" t="s">
        <v>92</v>
      </c>
      <c r="K790" s="71" t="s">
        <v>122</v>
      </c>
      <c r="L790" s="51">
        <f t="shared" si="1"/>
        <v>3382675000</v>
      </c>
      <c r="M790" s="75">
        <f t="shared" si="2"/>
        <v>1413367000</v>
      </c>
      <c r="N790" s="9">
        <f t="shared" si="3"/>
        <v>0.4579458876</v>
      </c>
      <c r="O790" s="9">
        <f t="shared" si="4"/>
        <v>0.1913413512</v>
      </c>
    </row>
    <row r="791">
      <c r="A791" s="68">
        <v>816.0</v>
      </c>
      <c r="B791" s="11" t="s">
        <v>134</v>
      </c>
      <c r="C791" s="11" t="s">
        <v>9</v>
      </c>
      <c r="D791" s="73">
        <v>41639.0</v>
      </c>
      <c r="E791" s="74">
        <v>7.146079E9</v>
      </c>
      <c r="F791" s="74">
        <v>3.865231E9</v>
      </c>
      <c r="G791" s="74">
        <v>1.924132E9</v>
      </c>
      <c r="H791" s="70">
        <v>0.0</v>
      </c>
      <c r="I791" s="70">
        <v>0.0</v>
      </c>
      <c r="J791" s="11" t="s">
        <v>92</v>
      </c>
      <c r="K791" s="71" t="s">
        <v>122</v>
      </c>
      <c r="L791" s="51">
        <f t="shared" si="1"/>
        <v>3280848000</v>
      </c>
      <c r="M791" s="75">
        <f t="shared" si="2"/>
        <v>1356716000</v>
      </c>
      <c r="N791" s="9">
        <f t="shared" si="3"/>
        <v>0.4591116331</v>
      </c>
      <c r="O791" s="9">
        <f t="shared" si="4"/>
        <v>0.1898546042</v>
      </c>
    </row>
    <row r="792">
      <c r="A792" s="68">
        <v>815.0</v>
      </c>
      <c r="B792" s="11" t="s">
        <v>134</v>
      </c>
      <c r="C792" s="11" t="s">
        <v>7</v>
      </c>
      <c r="D792" s="73">
        <v>41274.0</v>
      </c>
      <c r="E792" s="74">
        <v>6.644252E9</v>
      </c>
      <c r="F792" s="74">
        <v>3.78437E9</v>
      </c>
      <c r="G792" s="74">
        <v>1.703796E9</v>
      </c>
      <c r="H792" s="70">
        <v>0.0</v>
      </c>
      <c r="I792" s="70">
        <v>0.0</v>
      </c>
      <c r="J792" s="11" t="s">
        <v>92</v>
      </c>
      <c r="K792" s="71" t="s">
        <v>122</v>
      </c>
      <c r="L792" s="51">
        <f t="shared" si="1"/>
        <v>2859882000</v>
      </c>
      <c r="M792" s="75">
        <f t="shared" si="2"/>
        <v>1156086000</v>
      </c>
      <c r="N792" s="9">
        <f t="shared" si="3"/>
        <v>0.43042949</v>
      </c>
      <c r="O792" s="9">
        <f t="shared" si="4"/>
        <v>0.1739979158</v>
      </c>
    </row>
    <row r="793" hidden="1">
      <c r="A793" s="68">
        <v>822.0</v>
      </c>
      <c r="B793" s="11" t="s">
        <v>442</v>
      </c>
      <c r="C793" s="11" t="s">
        <v>11</v>
      </c>
      <c r="D793" s="73">
        <v>42735.0</v>
      </c>
      <c r="E793" s="74">
        <v>5.4379E10</v>
      </c>
      <c r="F793" s="74">
        <v>4.5007E10</v>
      </c>
      <c r="G793" s="70">
        <v>0.0</v>
      </c>
      <c r="H793" s="70">
        <v>0.0</v>
      </c>
      <c r="I793" s="74">
        <v>7.631E9</v>
      </c>
      <c r="J793" s="11" t="s">
        <v>77</v>
      </c>
      <c r="K793" s="71" t="s">
        <v>167</v>
      </c>
      <c r="L793" s="51">
        <f t="shared" si="1"/>
        <v>9372000000</v>
      </c>
      <c r="M793" s="75">
        <f t="shared" si="2"/>
        <v>1741000000</v>
      </c>
      <c r="N793" s="9">
        <f t="shared" si="3"/>
        <v>0.1723459424</v>
      </c>
      <c r="O793" s="9">
        <f t="shared" si="4"/>
        <v>0.0320160356</v>
      </c>
    </row>
    <row r="794" hidden="1">
      <c r="A794" s="68">
        <v>821.0</v>
      </c>
      <c r="B794" s="11" t="s">
        <v>442</v>
      </c>
      <c r="C794" s="11" t="s">
        <v>10</v>
      </c>
      <c r="D794" s="73">
        <v>42369.0</v>
      </c>
      <c r="E794" s="74">
        <v>5.4289E10</v>
      </c>
      <c r="F794" s="74">
        <v>4.4269E10</v>
      </c>
      <c r="G794" s="70">
        <v>0.0</v>
      </c>
      <c r="H794" s="70">
        <v>0.0</v>
      </c>
      <c r="I794" s="74">
        <v>7.673E9</v>
      </c>
      <c r="J794" s="11" t="s">
        <v>77</v>
      </c>
      <c r="K794" s="71" t="s">
        <v>167</v>
      </c>
      <c r="L794" s="51">
        <f t="shared" si="1"/>
        <v>10020000000</v>
      </c>
      <c r="M794" s="75">
        <f t="shared" si="2"/>
        <v>2347000000</v>
      </c>
      <c r="N794" s="9">
        <f t="shared" si="3"/>
        <v>0.1845677762</v>
      </c>
      <c r="O794" s="9">
        <f t="shared" si="4"/>
        <v>0.04323159388</v>
      </c>
    </row>
    <row r="795" hidden="1">
      <c r="A795" s="68">
        <v>820.0</v>
      </c>
      <c r="B795" s="11" t="s">
        <v>442</v>
      </c>
      <c r="C795" s="11" t="s">
        <v>9</v>
      </c>
      <c r="D795" s="73">
        <v>42004.0</v>
      </c>
      <c r="E795" s="74">
        <v>4.85E10</v>
      </c>
      <c r="F795" s="74">
        <v>3.8166E10</v>
      </c>
      <c r="G795" s="70">
        <v>0.0</v>
      </c>
      <c r="H795" s="70">
        <v>0.0</v>
      </c>
      <c r="I795" s="74">
        <v>7.972E9</v>
      </c>
      <c r="J795" s="11" t="s">
        <v>77</v>
      </c>
      <c r="K795" s="71" t="s">
        <v>167</v>
      </c>
      <c r="L795" s="51">
        <f t="shared" si="1"/>
        <v>10334000000</v>
      </c>
      <c r="M795" s="75">
        <f t="shared" si="2"/>
        <v>2362000000</v>
      </c>
      <c r="N795" s="9">
        <f t="shared" si="3"/>
        <v>0.2130721649</v>
      </c>
      <c r="O795" s="9">
        <f t="shared" si="4"/>
        <v>0.04870103093</v>
      </c>
    </row>
    <row r="796" hidden="1">
      <c r="A796" s="68">
        <v>819.0</v>
      </c>
      <c r="B796" s="11" t="s">
        <v>442</v>
      </c>
      <c r="C796" s="11" t="s">
        <v>7</v>
      </c>
      <c r="D796" s="73">
        <v>41639.0</v>
      </c>
      <c r="E796" s="74">
        <v>4.1313E10</v>
      </c>
      <c r="F796" s="74">
        <v>3.2564E10</v>
      </c>
      <c r="G796" s="70">
        <v>0.0</v>
      </c>
      <c r="H796" s="70">
        <v>0.0</v>
      </c>
      <c r="I796" s="74">
        <v>6.688E9</v>
      </c>
      <c r="J796" s="11" t="s">
        <v>77</v>
      </c>
      <c r="K796" s="71" t="s">
        <v>167</v>
      </c>
      <c r="L796" s="51">
        <f t="shared" si="1"/>
        <v>8749000000</v>
      </c>
      <c r="M796" s="75">
        <f t="shared" si="2"/>
        <v>2061000000</v>
      </c>
      <c r="N796" s="9">
        <f t="shared" si="3"/>
        <v>0.2117735338</v>
      </c>
      <c r="O796" s="9">
        <f t="shared" si="4"/>
        <v>0.04988744463</v>
      </c>
    </row>
    <row r="797" hidden="1">
      <c r="A797" s="68">
        <v>823.0</v>
      </c>
      <c r="B797" s="11" t="s">
        <v>443</v>
      </c>
      <c r="C797" s="11" t="s">
        <v>7</v>
      </c>
      <c r="D797" s="73">
        <v>41274.0</v>
      </c>
      <c r="E797" s="74">
        <v>1.02874E11</v>
      </c>
      <c r="F797" s="74">
        <v>5.2513E10</v>
      </c>
      <c r="G797" s="74">
        <v>2.2389E10</v>
      </c>
      <c r="H797" s="74">
        <v>5.816E9</v>
      </c>
      <c r="I797" s="70">
        <v>0.0</v>
      </c>
      <c r="J797" s="11" t="s">
        <v>75</v>
      </c>
      <c r="K797" s="71" t="s">
        <v>356</v>
      </c>
      <c r="L797" s="51">
        <f t="shared" si="1"/>
        <v>50361000000</v>
      </c>
      <c r="M797" s="75">
        <f t="shared" si="2"/>
        <v>22156000000</v>
      </c>
      <c r="N797" s="9">
        <f t="shared" si="3"/>
        <v>0.4895406031</v>
      </c>
      <c r="O797" s="9">
        <f t="shared" si="4"/>
        <v>0.2153702588</v>
      </c>
    </row>
    <row r="798" hidden="1">
      <c r="A798" s="68">
        <v>824.0</v>
      </c>
      <c r="B798" s="11" t="s">
        <v>443</v>
      </c>
      <c r="C798" s="11" t="s">
        <v>9</v>
      </c>
      <c r="D798" s="73">
        <v>41639.0</v>
      </c>
      <c r="E798" s="74">
        <v>9.8367E10</v>
      </c>
      <c r="F798" s="74">
        <v>4.9683E10</v>
      </c>
      <c r="G798" s="74">
        <v>2.2629E10</v>
      </c>
      <c r="H798" s="74">
        <v>5.743E9</v>
      </c>
      <c r="I798" s="70">
        <v>0.0</v>
      </c>
      <c r="J798" s="11" t="s">
        <v>75</v>
      </c>
      <c r="K798" s="71" t="s">
        <v>356</v>
      </c>
      <c r="L798" s="51">
        <f t="shared" si="1"/>
        <v>48684000000</v>
      </c>
      <c r="M798" s="75">
        <f t="shared" si="2"/>
        <v>20312000000</v>
      </c>
      <c r="N798" s="9">
        <f t="shared" si="3"/>
        <v>0.4949220775</v>
      </c>
      <c r="O798" s="9">
        <f t="shared" si="4"/>
        <v>0.2064920146</v>
      </c>
    </row>
    <row r="799" hidden="1">
      <c r="A799" s="68">
        <v>825.0</v>
      </c>
      <c r="B799" s="11" t="s">
        <v>443</v>
      </c>
      <c r="C799" s="11" t="s">
        <v>10</v>
      </c>
      <c r="D799" s="73">
        <v>42004.0</v>
      </c>
      <c r="E799" s="74">
        <v>9.2793E10</v>
      </c>
      <c r="F799" s="74">
        <v>4.6386E10</v>
      </c>
      <c r="G799" s="74">
        <v>2.2438E10</v>
      </c>
      <c r="H799" s="74">
        <v>5.437E9</v>
      </c>
      <c r="I799" s="70">
        <v>0.0</v>
      </c>
      <c r="J799" s="11" t="s">
        <v>75</v>
      </c>
      <c r="K799" s="71" t="s">
        <v>356</v>
      </c>
      <c r="L799" s="51">
        <f t="shared" si="1"/>
        <v>46407000000</v>
      </c>
      <c r="M799" s="75">
        <f t="shared" si="2"/>
        <v>18532000000</v>
      </c>
      <c r="N799" s="9">
        <f t="shared" si="3"/>
        <v>0.5001131551</v>
      </c>
      <c r="O799" s="9">
        <f t="shared" si="4"/>
        <v>0.1997133404</v>
      </c>
    </row>
    <row r="800" hidden="1">
      <c r="A800" s="68">
        <v>826.0</v>
      </c>
      <c r="B800" s="11" t="s">
        <v>443</v>
      </c>
      <c r="C800" s="11" t="s">
        <v>11</v>
      </c>
      <c r="D800" s="73">
        <v>42369.0</v>
      </c>
      <c r="E800" s="74">
        <v>8.1741E10</v>
      </c>
      <c r="F800" s="74">
        <v>4.1057E10</v>
      </c>
      <c r="G800" s="74">
        <v>1.9748E10</v>
      </c>
      <c r="H800" s="74">
        <v>5.247E9</v>
      </c>
      <c r="I800" s="70">
        <v>0.0</v>
      </c>
      <c r="J800" s="11" t="s">
        <v>75</v>
      </c>
      <c r="K800" s="71" t="s">
        <v>356</v>
      </c>
      <c r="L800" s="51">
        <f t="shared" si="1"/>
        <v>40684000000</v>
      </c>
      <c r="M800" s="75">
        <f t="shared" si="2"/>
        <v>15689000000</v>
      </c>
      <c r="N800" s="9">
        <f t="shared" si="3"/>
        <v>0.4977184032</v>
      </c>
      <c r="O800" s="9">
        <f t="shared" si="4"/>
        <v>0.1919355036</v>
      </c>
    </row>
    <row r="801" hidden="1">
      <c r="A801" s="68">
        <v>830.0</v>
      </c>
      <c r="B801" s="11" t="s">
        <v>444</v>
      </c>
      <c r="C801" s="11" t="s">
        <v>11</v>
      </c>
      <c r="D801" s="73">
        <v>42369.0</v>
      </c>
      <c r="E801" s="74">
        <v>1.601892E9</v>
      </c>
      <c r="F801" s="74">
        <v>7.11622E8</v>
      </c>
      <c r="G801" s="74">
        <v>4.82465E8</v>
      </c>
      <c r="H801" s="74">
        <v>9.9681E7</v>
      </c>
      <c r="I801" s="70">
        <v>0.0</v>
      </c>
      <c r="J801" s="11" t="s">
        <v>77</v>
      </c>
      <c r="K801" s="71" t="s">
        <v>83</v>
      </c>
      <c r="L801" s="51">
        <f t="shared" si="1"/>
        <v>890270000</v>
      </c>
      <c r="M801" s="75">
        <f t="shared" si="2"/>
        <v>308124000</v>
      </c>
      <c r="N801" s="9">
        <f t="shared" si="3"/>
        <v>0.555761562</v>
      </c>
      <c r="O801" s="9">
        <f t="shared" si="4"/>
        <v>0.1923500461</v>
      </c>
    </row>
    <row r="802" hidden="1">
      <c r="A802" s="68">
        <v>829.0</v>
      </c>
      <c r="B802" s="11" t="s">
        <v>444</v>
      </c>
      <c r="C802" s="11" t="s">
        <v>10</v>
      </c>
      <c r="D802" s="73">
        <v>42004.0</v>
      </c>
      <c r="E802" s="74">
        <v>1.485807E9</v>
      </c>
      <c r="F802" s="74">
        <v>6.69691E8</v>
      </c>
      <c r="G802" s="74">
        <v>4.57598E8</v>
      </c>
      <c r="H802" s="74">
        <v>9.8263E7</v>
      </c>
      <c r="I802" s="70">
        <v>0.0</v>
      </c>
      <c r="J802" s="11" t="s">
        <v>77</v>
      </c>
      <c r="K802" s="71" t="s">
        <v>83</v>
      </c>
      <c r="L802" s="51">
        <f t="shared" si="1"/>
        <v>816116000</v>
      </c>
      <c r="M802" s="75">
        <f t="shared" si="2"/>
        <v>260255000</v>
      </c>
      <c r="N802" s="9">
        <f t="shared" si="3"/>
        <v>0.5492745693</v>
      </c>
      <c r="O802" s="9">
        <f t="shared" si="4"/>
        <v>0.1751607039</v>
      </c>
    </row>
    <row r="803" hidden="1">
      <c r="A803" s="68">
        <v>828.0</v>
      </c>
      <c r="B803" s="11" t="s">
        <v>444</v>
      </c>
      <c r="C803" s="11" t="s">
        <v>9</v>
      </c>
      <c r="D803" s="73">
        <v>41639.0</v>
      </c>
      <c r="E803" s="74">
        <v>1.377058E9</v>
      </c>
      <c r="F803" s="74">
        <v>6.2094E8</v>
      </c>
      <c r="G803" s="74">
        <v>4.01353E8</v>
      </c>
      <c r="H803" s="74">
        <v>8.8003E7</v>
      </c>
      <c r="I803" s="70">
        <v>0.0</v>
      </c>
      <c r="J803" s="11" t="s">
        <v>77</v>
      </c>
      <c r="K803" s="71" t="s">
        <v>83</v>
      </c>
      <c r="L803" s="51">
        <f t="shared" si="1"/>
        <v>756118000</v>
      </c>
      <c r="M803" s="75">
        <f t="shared" si="2"/>
        <v>266762000</v>
      </c>
      <c r="N803" s="9">
        <f t="shared" si="3"/>
        <v>0.5490821737</v>
      </c>
      <c r="O803" s="9">
        <f t="shared" si="4"/>
        <v>0.1937187831</v>
      </c>
    </row>
    <row r="804" hidden="1">
      <c r="A804" s="68">
        <v>827.0</v>
      </c>
      <c r="B804" s="11" t="s">
        <v>444</v>
      </c>
      <c r="C804" s="11" t="s">
        <v>7</v>
      </c>
      <c r="D804" s="73">
        <v>41274.0</v>
      </c>
      <c r="E804" s="74">
        <v>1.293338E9</v>
      </c>
      <c r="F804" s="74">
        <v>5.9419E8</v>
      </c>
      <c r="G804" s="74">
        <v>3.54571E8</v>
      </c>
      <c r="H804" s="74">
        <v>8.2014E7</v>
      </c>
      <c r="I804" s="70">
        <v>0.0</v>
      </c>
      <c r="J804" s="11" t="s">
        <v>77</v>
      </c>
      <c r="K804" s="71" t="s">
        <v>83</v>
      </c>
      <c r="L804" s="51">
        <f t="shared" si="1"/>
        <v>699148000</v>
      </c>
      <c r="M804" s="75">
        <f t="shared" si="2"/>
        <v>262563000</v>
      </c>
      <c r="N804" s="9">
        <f t="shared" si="3"/>
        <v>0.5405764</v>
      </c>
      <c r="O804" s="9">
        <f t="shared" si="4"/>
        <v>0.2030118963</v>
      </c>
    </row>
    <row r="805" hidden="1">
      <c r="A805" s="68">
        <v>833.0</v>
      </c>
      <c r="B805" s="11" t="s">
        <v>445</v>
      </c>
      <c r="C805" s="11" t="s">
        <v>10</v>
      </c>
      <c r="D805" s="73">
        <v>42004.0</v>
      </c>
      <c r="E805" s="74">
        <v>3.088533E9</v>
      </c>
      <c r="F805" s="74">
        <v>1.726383E9</v>
      </c>
      <c r="G805" s="74">
        <v>5.14891E8</v>
      </c>
      <c r="H805" s="74">
        <v>2.5364E8</v>
      </c>
      <c r="I805" s="70">
        <v>0.0</v>
      </c>
      <c r="J805" s="11" t="s">
        <v>119</v>
      </c>
      <c r="K805" s="71" t="s">
        <v>120</v>
      </c>
      <c r="L805" s="51">
        <f t="shared" si="1"/>
        <v>1362150000</v>
      </c>
      <c r="M805" s="75">
        <f t="shared" si="2"/>
        <v>593619000</v>
      </c>
      <c r="N805" s="9">
        <f t="shared" si="3"/>
        <v>0.4410346271</v>
      </c>
      <c r="O805" s="9">
        <f t="shared" si="4"/>
        <v>0.1922009575</v>
      </c>
    </row>
    <row r="806" hidden="1">
      <c r="A806" s="68">
        <v>834.0</v>
      </c>
      <c r="B806" s="11" t="s">
        <v>445</v>
      </c>
      <c r="C806" s="11" t="s">
        <v>11</v>
      </c>
      <c r="D806" s="73">
        <v>42369.0</v>
      </c>
      <c r="E806" s="74">
        <v>3.023189E9</v>
      </c>
      <c r="F806" s="74">
        <v>1.67159E9</v>
      </c>
      <c r="G806" s="74">
        <v>5.09557E8</v>
      </c>
      <c r="H806" s="74">
        <v>2.46101E8</v>
      </c>
      <c r="I806" s="70">
        <v>0.0</v>
      </c>
      <c r="J806" s="11" t="s">
        <v>119</v>
      </c>
      <c r="K806" s="71" t="s">
        <v>120</v>
      </c>
      <c r="L806" s="51">
        <f t="shared" si="1"/>
        <v>1351599000</v>
      </c>
      <c r="M806" s="75">
        <f t="shared" si="2"/>
        <v>595941000</v>
      </c>
      <c r="N806" s="9">
        <f t="shared" si="3"/>
        <v>0.4470772419</v>
      </c>
      <c r="O806" s="9">
        <f t="shared" si="4"/>
        <v>0.1971233026</v>
      </c>
    </row>
    <row r="807" hidden="1">
      <c r="A807" s="68">
        <v>832.0</v>
      </c>
      <c r="B807" s="11" t="s">
        <v>445</v>
      </c>
      <c r="C807" s="11" t="s">
        <v>9</v>
      </c>
      <c r="D807" s="73">
        <v>41639.0</v>
      </c>
      <c r="E807" s="74">
        <v>2.952896E9</v>
      </c>
      <c r="F807" s="74">
        <v>1.668691E9</v>
      </c>
      <c r="G807" s="74">
        <v>5.05877E8</v>
      </c>
      <c r="H807" s="74">
        <v>2.59838E8</v>
      </c>
      <c r="I807" s="70">
        <v>0.0</v>
      </c>
      <c r="J807" s="11" t="s">
        <v>119</v>
      </c>
      <c r="K807" s="71" t="s">
        <v>120</v>
      </c>
      <c r="L807" s="51">
        <f t="shared" si="1"/>
        <v>1284205000</v>
      </c>
      <c r="M807" s="75">
        <f t="shared" si="2"/>
        <v>518490000</v>
      </c>
      <c r="N807" s="9">
        <f t="shared" si="3"/>
        <v>0.4348967928</v>
      </c>
      <c r="O807" s="9">
        <f t="shared" si="4"/>
        <v>0.1755869492</v>
      </c>
    </row>
    <row r="808" hidden="1">
      <c r="A808" s="68">
        <v>831.0</v>
      </c>
      <c r="B808" s="11" t="s">
        <v>445</v>
      </c>
      <c r="C808" s="11" t="s">
        <v>7</v>
      </c>
      <c r="D808" s="73">
        <v>41274.0</v>
      </c>
      <c r="E808" s="74">
        <v>2.821446E9</v>
      </c>
      <c r="F808" s="74">
        <v>1.645912E9</v>
      </c>
      <c r="G808" s="74">
        <v>4.53535E8</v>
      </c>
      <c r="H808" s="74">
        <v>2.33713E8</v>
      </c>
      <c r="I808" s="70">
        <v>0.0</v>
      </c>
      <c r="J808" s="11" t="s">
        <v>119</v>
      </c>
      <c r="K808" s="71" t="s">
        <v>120</v>
      </c>
      <c r="L808" s="51">
        <f t="shared" si="1"/>
        <v>1175534000</v>
      </c>
      <c r="M808" s="75">
        <f t="shared" si="2"/>
        <v>488286000</v>
      </c>
      <c r="N808" s="9">
        <f t="shared" si="3"/>
        <v>0.4166423883</v>
      </c>
      <c r="O808" s="9">
        <f t="shared" si="4"/>
        <v>0.1730623234</v>
      </c>
    </row>
    <row r="809" hidden="1">
      <c r="A809" s="68">
        <v>838.0</v>
      </c>
      <c r="B809" s="11" t="s">
        <v>446</v>
      </c>
      <c r="C809" s="11" t="s">
        <v>11</v>
      </c>
      <c r="D809" s="73">
        <v>42736.0</v>
      </c>
      <c r="E809" s="74">
        <v>2.398373E9</v>
      </c>
      <c r="F809" s="74">
        <v>7.31925E8</v>
      </c>
      <c r="G809" s="74">
        <v>5.84491E8</v>
      </c>
      <c r="H809" s="74">
        <v>5.04415E8</v>
      </c>
      <c r="I809" s="70">
        <v>0.0</v>
      </c>
      <c r="J809" s="11" t="s">
        <v>77</v>
      </c>
      <c r="K809" s="71" t="s">
        <v>620</v>
      </c>
      <c r="L809" s="51">
        <f t="shared" si="1"/>
        <v>1666448000</v>
      </c>
      <c r="M809" s="75">
        <f t="shared" si="2"/>
        <v>577542000</v>
      </c>
      <c r="N809" s="9">
        <f t="shared" si="3"/>
        <v>0.6948243664</v>
      </c>
      <c r="O809" s="9">
        <f t="shared" si="4"/>
        <v>0.2408057462</v>
      </c>
    </row>
    <row r="810" hidden="1">
      <c r="A810" s="68">
        <v>837.0</v>
      </c>
      <c r="B810" s="11" t="s">
        <v>446</v>
      </c>
      <c r="C810" s="11" t="s">
        <v>10</v>
      </c>
      <c r="D810" s="73">
        <v>42372.0</v>
      </c>
      <c r="E810" s="74">
        <v>2.219762E9</v>
      </c>
      <c r="F810" s="74">
        <v>6.70472E8</v>
      </c>
      <c r="G810" s="74">
        <v>5.22046E8</v>
      </c>
      <c r="H810" s="74">
        <v>4.01527E8</v>
      </c>
      <c r="I810" s="70">
        <v>0.0</v>
      </c>
      <c r="J810" s="11" t="s">
        <v>77</v>
      </c>
      <c r="K810" s="71" t="s">
        <v>620</v>
      </c>
      <c r="L810" s="51">
        <f t="shared" si="1"/>
        <v>1549290000</v>
      </c>
      <c r="M810" s="75">
        <f t="shared" si="2"/>
        <v>625717000</v>
      </c>
      <c r="N810" s="9">
        <f t="shared" si="3"/>
        <v>0.697953204</v>
      </c>
      <c r="O810" s="9">
        <f t="shared" si="4"/>
        <v>0.2818847246</v>
      </c>
    </row>
    <row r="811" hidden="1">
      <c r="A811" s="68">
        <v>836.0</v>
      </c>
      <c r="B811" s="11" t="s">
        <v>446</v>
      </c>
      <c r="C811" s="11" t="s">
        <v>9</v>
      </c>
      <c r="D811" s="73">
        <v>42001.0</v>
      </c>
      <c r="E811" s="74">
        <v>1.861358E9</v>
      </c>
      <c r="F811" s="74">
        <v>5.63648E8</v>
      </c>
      <c r="G811" s="74">
        <v>4.71921E8</v>
      </c>
      <c r="H811" s="74">
        <v>3.88055E8</v>
      </c>
      <c r="I811" s="70">
        <v>0.0</v>
      </c>
      <c r="J811" s="11" t="s">
        <v>77</v>
      </c>
      <c r="K811" s="71" t="s">
        <v>620</v>
      </c>
      <c r="L811" s="51">
        <f t="shared" si="1"/>
        <v>1297710000</v>
      </c>
      <c r="M811" s="75">
        <f t="shared" si="2"/>
        <v>437734000</v>
      </c>
      <c r="N811" s="9">
        <f t="shared" si="3"/>
        <v>0.6971845287</v>
      </c>
      <c r="O811" s="9">
        <f t="shared" si="4"/>
        <v>0.2351691614</v>
      </c>
    </row>
    <row r="812" hidden="1">
      <c r="A812" s="68">
        <v>835.0</v>
      </c>
      <c r="B812" s="11" t="s">
        <v>446</v>
      </c>
      <c r="C812" s="11" t="s">
        <v>7</v>
      </c>
      <c r="D812" s="73">
        <v>41637.0</v>
      </c>
      <c r="E812" s="74">
        <v>1.421178E9</v>
      </c>
      <c r="F812" s="74">
        <v>5.09291E8</v>
      </c>
      <c r="G812" s="74">
        <v>3.97285E8</v>
      </c>
      <c r="H812" s="74">
        <v>2.76743E8</v>
      </c>
      <c r="I812" s="70">
        <v>0.0</v>
      </c>
      <c r="J812" s="11" t="s">
        <v>77</v>
      </c>
      <c r="K812" s="71" t="s">
        <v>620</v>
      </c>
      <c r="L812" s="51">
        <f t="shared" si="1"/>
        <v>911887000</v>
      </c>
      <c r="M812" s="75">
        <f t="shared" si="2"/>
        <v>237859000</v>
      </c>
      <c r="N812" s="9">
        <f t="shared" si="3"/>
        <v>0.6416416522</v>
      </c>
      <c r="O812" s="9">
        <f t="shared" si="4"/>
        <v>0.1673674937</v>
      </c>
    </row>
    <row r="813" hidden="1">
      <c r="A813" s="68">
        <v>842.0</v>
      </c>
      <c r="B813" s="11" t="s">
        <v>447</v>
      </c>
      <c r="C813" s="11" t="s">
        <v>11</v>
      </c>
      <c r="D813" s="73">
        <v>42735.0</v>
      </c>
      <c r="E813" s="74">
        <v>5.9387E10</v>
      </c>
      <c r="F813" s="74">
        <v>2.3196E10</v>
      </c>
      <c r="G813" s="74">
        <v>8.397E9</v>
      </c>
      <c r="H813" s="74">
        <v>1.274E10</v>
      </c>
      <c r="I813" s="74">
        <v>2.94E8</v>
      </c>
      <c r="J813" s="11" t="s">
        <v>75</v>
      </c>
      <c r="K813" s="66" t="s">
        <v>87</v>
      </c>
      <c r="L813" s="51">
        <f t="shared" si="1"/>
        <v>36191000000</v>
      </c>
      <c r="M813" s="75">
        <f t="shared" si="2"/>
        <v>14760000000</v>
      </c>
      <c r="N813" s="9">
        <f t="shared" si="3"/>
        <v>0.6094094667</v>
      </c>
      <c r="O813" s="9">
        <f t="shared" si="4"/>
        <v>0.2485392426</v>
      </c>
    </row>
    <row r="814" hidden="1">
      <c r="A814" s="68">
        <v>840.0</v>
      </c>
      <c r="B814" s="11" t="s">
        <v>447</v>
      </c>
      <c r="C814" s="11" t="s">
        <v>9</v>
      </c>
      <c r="D814" s="73">
        <v>42000.0</v>
      </c>
      <c r="E814" s="74">
        <v>5.587E10</v>
      </c>
      <c r="F814" s="74">
        <v>2.0261E10</v>
      </c>
      <c r="G814" s="74">
        <v>8.136E9</v>
      </c>
      <c r="H814" s="74">
        <v>1.1537E10</v>
      </c>
      <c r="I814" s="74">
        <v>2.94E8</v>
      </c>
      <c r="J814" s="11" t="s">
        <v>75</v>
      </c>
      <c r="K814" s="11" t="s">
        <v>87</v>
      </c>
      <c r="L814" s="51">
        <f t="shared" si="1"/>
        <v>35609000000</v>
      </c>
      <c r="M814" s="75">
        <f t="shared" si="2"/>
        <v>15642000000</v>
      </c>
      <c r="N814" s="9">
        <f t="shared" si="3"/>
        <v>0.6373545731</v>
      </c>
      <c r="O814" s="9">
        <f t="shared" si="4"/>
        <v>0.2799713621</v>
      </c>
    </row>
    <row r="815" hidden="1">
      <c r="A815" s="68">
        <v>841.0</v>
      </c>
      <c r="B815" s="11" t="s">
        <v>447</v>
      </c>
      <c r="C815" s="11" t="s">
        <v>10</v>
      </c>
      <c r="D815" s="73">
        <v>42364.0</v>
      </c>
      <c r="E815" s="74">
        <v>5.5355E10</v>
      </c>
      <c r="F815" s="74">
        <v>2.0676E10</v>
      </c>
      <c r="G815" s="74">
        <v>7.93E9</v>
      </c>
      <c r="H815" s="74">
        <v>1.2128E10</v>
      </c>
      <c r="I815" s="74">
        <v>2.65E8</v>
      </c>
      <c r="J815" s="11" t="s">
        <v>75</v>
      </c>
      <c r="K815" s="11" t="s">
        <v>87</v>
      </c>
      <c r="L815" s="51">
        <f t="shared" si="1"/>
        <v>34679000000</v>
      </c>
      <c r="M815" s="75">
        <f t="shared" si="2"/>
        <v>14356000000</v>
      </c>
      <c r="N815" s="9">
        <f t="shared" si="3"/>
        <v>0.6264836058</v>
      </c>
      <c r="O815" s="9">
        <f t="shared" si="4"/>
        <v>0.2593442327</v>
      </c>
    </row>
    <row r="816" hidden="1">
      <c r="A816" s="68">
        <v>839.0</v>
      </c>
      <c r="B816" s="11" t="s">
        <v>447</v>
      </c>
      <c r="C816" s="11" t="s">
        <v>7</v>
      </c>
      <c r="D816" s="73">
        <v>41636.0</v>
      </c>
      <c r="E816" s="74">
        <v>5.2708E10</v>
      </c>
      <c r="F816" s="74">
        <v>2.1187E10</v>
      </c>
      <c r="G816" s="74">
        <v>8.088E9</v>
      </c>
      <c r="H816" s="74">
        <v>1.0611E10</v>
      </c>
      <c r="I816" s="74">
        <v>2.91E8</v>
      </c>
      <c r="J816" s="11" t="s">
        <v>75</v>
      </c>
      <c r="K816" s="11" t="s">
        <v>87</v>
      </c>
      <c r="L816" s="51">
        <f t="shared" si="1"/>
        <v>31521000000</v>
      </c>
      <c r="M816" s="75">
        <f t="shared" si="2"/>
        <v>12531000000</v>
      </c>
      <c r="N816" s="9">
        <f t="shared" si="3"/>
        <v>0.5980306595</v>
      </c>
      <c r="O816" s="9">
        <f t="shared" si="4"/>
        <v>0.237743796</v>
      </c>
    </row>
    <row r="817" hidden="1">
      <c r="A817" s="68">
        <v>846.0</v>
      </c>
      <c r="B817" s="11" t="s">
        <v>448</v>
      </c>
      <c r="C817" s="11" t="s">
        <v>11</v>
      </c>
      <c r="D817" s="73">
        <v>42582.0</v>
      </c>
      <c r="E817" s="74">
        <v>4.694E9</v>
      </c>
      <c r="F817" s="74">
        <v>7.3E8</v>
      </c>
      <c r="G817" s="74">
        <v>1.807E9</v>
      </c>
      <c r="H817" s="74">
        <v>8.81E8</v>
      </c>
      <c r="I817" s="74">
        <v>3.4E7</v>
      </c>
      <c r="J817" s="11" t="s">
        <v>75</v>
      </c>
      <c r="K817" s="76" t="s">
        <v>116</v>
      </c>
      <c r="L817" s="51">
        <f t="shared" si="1"/>
        <v>3964000000</v>
      </c>
      <c r="M817" s="75">
        <f t="shared" si="2"/>
        <v>1242000000</v>
      </c>
      <c r="N817" s="9">
        <f t="shared" si="3"/>
        <v>0.8444823179</v>
      </c>
      <c r="O817" s="9">
        <f t="shared" si="4"/>
        <v>0.2645930976</v>
      </c>
    </row>
    <row r="818" hidden="1">
      <c r="A818" s="68">
        <v>844.0</v>
      </c>
      <c r="B818" s="11" t="s">
        <v>448</v>
      </c>
      <c r="C818" s="11" t="s">
        <v>9</v>
      </c>
      <c r="D818" s="73">
        <v>41851.0</v>
      </c>
      <c r="E818" s="74">
        <v>4.243E9</v>
      </c>
      <c r="F818" s="74">
        <v>6.03E8</v>
      </c>
      <c r="G818" s="74">
        <v>1.601E9</v>
      </c>
      <c r="H818" s="74">
        <v>7.14E8</v>
      </c>
      <c r="I818" s="74">
        <v>2.5E7</v>
      </c>
      <c r="J818" s="11" t="s">
        <v>75</v>
      </c>
      <c r="K818" s="71" t="s">
        <v>116</v>
      </c>
      <c r="L818" s="51">
        <f t="shared" si="1"/>
        <v>3640000000</v>
      </c>
      <c r="M818" s="75">
        <f t="shared" si="2"/>
        <v>1300000000</v>
      </c>
      <c r="N818" s="9">
        <f t="shared" si="3"/>
        <v>0.8578835729</v>
      </c>
      <c r="O818" s="9">
        <f t="shared" si="4"/>
        <v>0.3063869903</v>
      </c>
    </row>
    <row r="819" hidden="1">
      <c r="A819" s="68">
        <v>845.0</v>
      </c>
      <c r="B819" s="11" t="s">
        <v>448</v>
      </c>
      <c r="C819" s="11" t="s">
        <v>10</v>
      </c>
      <c r="D819" s="73">
        <v>42216.0</v>
      </c>
      <c r="E819" s="74">
        <v>4.192E9</v>
      </c>
      <c r="F819" s="74">
        <v>6.95E8</v>
      </c>
      <c r="G819" s="74">
        <v>1.771E9</v>
      </c>
      <c r="H819" s="74">
        <v>7.98E8</v>
      </c>
      <c r="I819" s="74">
        <v>4.2E7</v>
      </c>
      <c r="J819" s="11" t="s">
        <v>75</v>
      </c>
      <c r="K819" s="71" t="s">
        <v>116</v>
      </c>
      <c r="L819" s="51">
        <f t="shared" si="1"/>
        <v>3497000000</v>
      </c>
      <c r="M819" s="75">
        <f t="shared" si="2"/>
        <v>886000000</v>
      </c>
      <c r="N819" s="9">
        <f t="shared" si="3"/>
        <v>0.8342080153</v>
      </c>
      <c r="O819" s="9">
        <f t="shared" si="4"/>
        <v>0.2113549618</v>
      </c>
    </row>
    <row r="820" hidden="1">
      <c r="A820" s="68">
        <v>843.0</v>
      </c>
      <c r="B820" s="11" t="s">
        <v>448</v>
      </c>
      <c r="C820" s="11" t="s">
        <v>7</v>
      </c>
      <c r="D820" s="73">
        <v>41486.0</v>
      </c>
      <c r="E820" s="74">
        <v>3.946E9</v>
      </c>
      <c r="F820" s="74">
        <v>5.27E8</v>
      </c>
      <c r="G820" s="74">
        <v>1.534E9</v>
      </c>
      <c r="H820" s="74">
        <v>6.47E8</v>
      </c>
      <c r="I820" s="74">
        <v>3.0E7</v>
      </c>
      <c r="J820" s="11" t="s">
        <v>75</v>
      </c>
      <c r="K820" s="71" t="s">
        <v>116</v>
      </c>
      <c r="L820" s="51">
        <f t="shared" si="1"/>
        <v>3419000000</v>
      </c>
      <c r="M820" s="75">
        <f t="shared" si="2"/>
        <v>1208000000</v>
      </c>
      <c r="N820" s="9">
        <f t="shared" si="3"/>
        <v>0.866447035</v>
      </c>
      <c r="O820" s="9">
        <f t="shared" si="4"/>
        <v>0.3061327927</v>
      </c>
    </row>
    <row r="821" hidden="1">
      <c r="A821" s="68">
        <v>849.0</v>
      </c>
      <c r="B821" s="11" t="s">
        <v>449</v>
      </c>
      <c r="C821" s="11" t="s">
        <v>10</v>
      </c>
      <c r="D821" s="73">
        <v>42004.0</v>
      </c>
      <c r="E821" s="74">
        <v>2.3617E10</v>
      </c>
      <c r="F821" s="74">
        <v>1.6254E10</v>
      </c>
      <c r="G821" s="74">
        <v>3.494E9</v>
      </c>
      <c r="H821" s="70">
        <v>0.0</v>
      </c>
      <c r="I821" s="74">
        <v>1.406E9</v>
      </c>
      <c r="J821" s="11" t="s">
        <v>119</v>
      </c>
      <c r="K821" s="71" t="s">
        <v>191</v>
      </c>
      <c r="L821" s="51">
        <f t="shared" si="1"/>
        <v>7363000000</v>
      </c>
      <c r="M821" s="75">
        <f t="shared" si="2"/>
        <v>2463000000</v>
      </c>
      <c r="N821" s="9">
        <f t="shared" si="3"/>
        <v>0.3117669475</v>
      </c>
      <c r="O821" s="9">
        <f t="shared" si="4"/>
        <v>0.1042892831</v>
      </c>
    </row>
    <row r="822" hidden="1">
      <c r="A822" s="68">
        <v>848.0</v>
      </c>
      <c r="B822" s="11" t="s">
        <v>449</v>
      </c>
      <c r="C822" s="11" t="s">
        <v>9</v>
      </c>
      <c r="D822" s="73">
        <v>41639.0</v>
      </c>
      <c r="E822" s="74">
        <v>2.3483E10</v>
      </c>
      <c r="F822" s="74">
        <v>1.6282E10</v>
      </c>
      <c r="G822" s="74">
        <v>3.557E9</v>
      </c>
      <c r="H822" s="70">
        <v>0.0</v>
      </c>
      <c r="I822" s="74">
        <v>1.531E9</v>
      </c>
      <c r="J822" s="11" t="s">
        <v>119</v>
      </c>
      <c r="K822" s="71" t="s">
        <v>191</v>
      </c>
      <c r="L822" s="51">
        <f t="shared" si="1"/>
        <v>7201000000</v>
      </c>
      <c r="M822" s="75">
        <f t="shared" si="2"/>
        <v>2113000000</v>
      </c>
      <c r="N822" s="9">
        <f t="shared" si="3"/>
        <v>0.3066473619</v>
      </c>
      <c r="O822" s="9">
        <f t="shared" si="4"/>
        <v>0.08997998552</v>
      </c>
    </row>
    <row r="823" hidden="1">
      <c r="A823" s="68">
        <v>850.0</v>
      </c>
      <c r="B823" s="11" t="s">
        <v>449</v>
      </c>
      <c r="C823" s="11" t="s">
        <v>11</v>
      </c>
      <c r="D823" s="73">
        <v>42369.0</v>
      </c>
      <c r="E823" s="74">
        <v>2.2365E10</v>
      </c>
      <c r="F823" s="74">
        <v>1.5468E10</v>
      </c>
      <c r="G823" s="74">
        <v>3.219E9</v>
      </c>
      <c r="H823" s="70">
        <v>0.0</v>
      </c>
      <c r="I823" s="74">
        <v>1.294E9</v>
      </c>
      <c r="J823" s="11" t="s">
        <v>119</v>
      </c>
      <c r="K823" s="71" t="s">
        <v>191</v>
      </c>
      <c r="L823" s="51">
        <f t="shared" si="1"/>
        <v>6897000000</v>
      </c>
      <c r="M823" s="75">
        <f t="shared" si="2"/>
        <v>2384000000</v>
      </c>
      <c r="N823" s="9">
        <f t="shared" si="3"/>
        <v>0.3083836351</v>
      </c>
      <c r="O823" s="9">
        <f t="shared" si="4"/>
        <v>0.1065951263</v>
      </c>
    </row>
    <row r="824" hidden="1">
      <c r="A824" s="68">
        <v>847.0</v>
      </c>
      <c r="B824" s="11" t="s">
        <v>449</v>
      </c>
      <c r="C824" s="11" t="s">
        <v>7</v>
      </c>
      <c r="D824" s="73">
        <v>41274.0</v>
      </c>
      <c r="E824" s="74">
        <v>2.1852E10</v>
      </c>
      <c r="F824" s="74">
        <v>1.5287E10</v>
      </c>
      <c r="G824" s="74">
        <v>3.303E9</v>
      </c>
      <c r="H824" s="70">
        <v>0.0</v>
      </c>
      <c r="I824" s="74">
        <v>1.473E9</v>
      </c>
      <c r="J824" s="11" t="s">
        <v>119</v>
      </c>
      <c r="K824" s="71" t="s">
        <v>191</v>
      </c>
      <c r="L824" s="51">
        <f t="shared" si="1"/>
        <v>6565000000</v>
      </c>
      <c r="M824" s="75">
        <f t="shared" si="2"/>
        <v>1789000000</v>
      </c>
      <c r="N824" s="9">
        <f t="shared" si="3"/>
        <v>0.3004301666</v>
      </c>
      <c r="O824" s="9">
        <f t="shared" si="4"/>
        <v>0.08186893648</v>
      </c>
    </row>
    <row r="825" hidden="1">
      <c r="A825" s="68">
        <v>854.0</v>
      </c>
      <c r="B825" s="11" t="s">
        <v>235</v>
      </c>
      <c r="C825" s="11" t="s">
        <v>11</v>
      </c>
      <c r="D825" s="73">
        <v>42369.0</v>
      </c>
      <c r="E825" s="74">
        <v>7.6138E9</v>
      </c>
      <c r="F825" s="70">
        <v>0.0</v>
      </c>
      <c r="G825" s="74">
        <v>6.7427E9</v>
      </c>
      <c r="H825" s="70">
        <v>0.0</v>
      </c>
      <c r="I825" s="70">
        <v>0.0</v>
      </c>
      <c r="J825" s="11" t="s">
        <v>73</v>
      </c>
      <c r="K825" s="66" t="s">
        <v>236</v>
      </c>
      <c r="L825" s="51">
        <f t="shared" si="1"/>
        <v>7613800000</v>
      </c>
      <c r="M825" s="75">
        <f t="shared" si="2"/>
        <v>871100000</v>
      </c>
      <c r="N825" s="9">
        <f t="shared" si="3"/>
        <v>1</v>
      </c>
      <c r="O825" s="9">
        <f t="shared" si="4"/>
        <v>0.1144106754</v>
      </c>
    </row>
    <row r="826" hidden="1">
      <c r="A826" s="68">
        <v>853.0</v>
      </c>
      <c r="B826" s="11" t="s">
        <v>235</v>
      </c>
      <c r="C826" s="11" t="s">
        <v>10</v>
      </c>
      <c r="D826" s="73">
        <v>42004.0</v>
      </c>
      <c r="E826" s="74">
        <v>7.5371E9</v>
      </c>
      <c r="F826" s="70">
        <v>0.0</v>
      </c>
      <c r="G826" s="74">
        <v>6.7485E9</v>
      </c>
      <c r="H826" s="70">
        <v>0.0</v>
      </c>
      <c r="I826" s="70">
        <v>0.0</v>
      </c>
      <c r="J826" s="11" t="s">
        <v>73</v>
      </c>
      <c r="K826" s="11" t="s">
        <v>236</v>
      </c>
      <c r="L826" s="51">
        <f t="shared" si="1"/>
        <v>7537100000</v>
      </c>
      <c r="M826" s="75">
        <f t="shared" si="2"/>
        <v>788600000</v>
      </c>
      <c r="N826" s="9">
        <f t="shared" si="3"/>
        <v>1</v>
      </c>
      <c r="O826" s="9">
        <f t="shared" si="4"/>
        <v>0.1046291014</v>
      </c>
    </row>
    <row r="827" hidden="1">
      <c r="A827" s="68">
        <v>852.0</v>
      </c>
      <c r="B827" s="11" t="s">
        <v>235</v>
      </c>
      <c r="C827" s="11" t="s">
        <v>9</v>
      </c>
      <c r="D827" s="73">
        <v>41639.0</v>
      </c>
      <c r="E827" s="74">
        <v>7.1223E9</v>
      </c>
      <c r="F827" s="70">
        <v>0.0</v>
      </c>
      <c r="G827" s="74">
        <v>6.4634E9</v>
      </c>
      <c r="H827" s="70">
        <v>0.0</v>
      </c>
      <c r="I827" s="70">
        <v>0.0</v>
      </c>
      <c r="J827" s="11" t="s">
        <v>73</v>
      </c>
      <c r="K827" s="11" t="s">
        <v>236</v>
      </c>
      <c r="L827" s="51">
        <f t="shared" si="1"/>
        <v>7122300000</v>
      </c>
      <c r="M827" s="75">
        <f t="shared" si="2"/>
        <v>658900000</v>
      </c>
      <c r="N827" s="9">
        <f t="shared" si="3"/>
        <v>1</v>
      </c>
      <c r="O827" s="9">
        <f t="shared" si="4"/>
        <v>0.09251225026</v>
      </c>
    </row>
    <row r="828" hidden="1">
      <c r="A828" s="68">
        <v>851.0</v>
      </c>
      <c r="B828" s="11" t="s">
        <v>235</v>
      </c>
      <c r="C828" s="11" t="s">
        <v>7</v>
      </c>
      <c r="D828" s="73">
        <v>41274.0</v>
      </c>
      <c r="E828" s="74">
        <v>6.9562E9</v>
      </c>
      <c r="F828" s="70">
        <v>0.0</v>
      </c>
      <c r="G828" s="74">
        <v>6.2791E9</v>
      </c>
      <c r="H828" s="70">
        <v>0.0</v>
      </c>
      <c r="I828" s="70">
        <v>0.0</v>
      </c>
      <c r="J828" s="11" t="s">
        <v>73</v>
      </c>
      <c r="K828" s="11" t="s">
        <v>236</v>
      </c>
      <c r="L828" s="51">
        <f t="shared" si="1"/>
        <v>6956200000</v>
      </c>
      <c r="M828" s="75">
        <f t="shared" si="2"/>
        <v>677100000</v>
      </c>
      <c r="N828" s="9">
        <f t="shared" si="3"/>
        <v>1</v>
      </c>
      <c r="O828" s="9">
        <f t="shared" si="4"/>
        <v>0.09733762687</v>
      </c>
    </row>
    <row r="829" hidden="1">
      <c r="A829" s="68">
        <v>857.0</v>
      </c>
      <c r="B829" s="11" t="s">
        <v>450</v>
      </c>
      <c r="C829" s="11" t="s">
        <v>10</v>
      </c>
      <c r="D829" s="73">
        <v>42004.0</v>
      </c>
      <c r="E829" s="74">
        <v>3.117693E9</v>
      </c>
      <c r="F829" s="74">
        <v>1.344636E9</v>
      </c>
      <c r="G829" s="74">
        <v>8.69572E8</v>
      </c>
      <c r="H829" s="70">
        <v>0.0</v>
      </c>
      <c r="I829" s="74">
        <v>3.53143E8</v>
      </c>
      <c r="J829" s="11" t="s">
        <v>111</v>
      </c>
      <c r="K829" s="11" t="s">
        <v>112</v>
      </c>
      <c r="L829" s="51">
        <f t="shared" si="1"/>
        <v>1773057000</v>
      </c>
      <c r="M829" s="75">
        <f t="shared" si="2"/>
        <v>550342000</v>
      </c>
      <c r="N829" s="9">
        <f t="shared" si="3"/>
        <v>0.5687080158</v>
      </c>
      <c r="O829" s="9">
        <f t="shared" si="4"/>
        <v>0.1765221912</v>
      </c>
    </row>
    <row r="830" hidden="1">
      <c r="A830" s="68">
        <v>856.0</v>
      </c>
      <c r="B830" s="11" t="s">
        <v>450</v>
      </c>
      <c r="C830" s="11" t="s">
        <v>9</v>
      </c>
      <c r="D830" s="73">
        <v>41639.0</v>
      </c>
      <c r="E830" s="74">
        <v>3.024623E9</v>
      </c>
      <c r="F830" s="74">
        <v>1.288878E9</v>
      </c>
      <c r="G830" s="74">
        <v>9.24031E8</v>
      </c>
      <c r="H830" s="70">
        <v>0.0</v>
      </c>
      <c r="I830" s="74">
        <v>3.22037E8</v>
      </c>
      <c r="J830" s="11" t="s">
        <v>111</v>
      </c>
      <c r="K830" s="11" t="s">
        <v>112</v>
      </c>
      <c r="L830" s="51">
        <f t="shared" si="1"/>
        <v>1735745000</v>
      </c>
      <c r="M830" s="75">
        <f t="shared" si="2"/>
        <v>489677000</v>
      </c>
      <c r="N830" s="9">
        <f t="shared" si="3"/>
        <v>0.5738715205</v>
      </c>
      <c r="O830" s="9">
        <f t="shared" si="4"/>
        <v>0.1618968711</v>
      </c>
    </row>
    <row r="831" hidden="1">
      <c r="A831" s="68">
        <v>858.0</v>
      </c>
      <c r="B831" s="11" t="s">
        <v>450</v>
      </c>
      <c r="C831" s="11" t="s">
        <v>11</v>
      </c>
      <c r="D831" s="73">
        <v>42369.0</v>
      </c>
      <c r="E831" s="74">
        <v>3.007976E9</v>
      </c>
      <c r="F831" s="74">
        <v>1.290025E9</v>
      </c>
      <c r="G831" s="74">
        <v>8.4496E8</v>
      </c>
      <c r="H831" s="70">
        <v>0.0</v>
      </c>
      <c r="I831" s="74">
        <v>3.45464E8</v>
      </c>
      <c r="J831" s="11" t="s">
        <v>111</v>
      </c>
      <c r="K831" s="11" t="s">
        <v>112</v>
      </c>
      <c r="L831" s="51">
        <f t="shared" si="1"/>
        <v>1717951000</v>
      </c>
      <c r="M831" s="75">
        <f t="shared" si="2"/>
        <v>527527000</v>
      </c>
      <c r="N831" s="9">
        <f t="shared" si="3"/>
        <v>0.571131884</v>
      </c>
      <c r="O831" s="9">
        <f t="shared" si="4"/>
        <v>0.1753760668</v>
      </c>
    </row>
    <row r="832" hidden="1">
      <c r="A832" s="68">
        <v>855.0</v>
      </c>
      <c r="B832" s="11" t="s">
        <v>450</v>
      </c>
      <c r="C832" s="11" t="s">
        <v>7</v>
      </c>
      <c r="D832" s="73">
        <v>41274.0</v>
      </c>
      <c r="E832" s="74">
        <v>3.003955E9</v>
      </c>
      <c r="F832" s="74">
        <v>1.277113E9</v>
      </c>
      <c r="G832" s="74">
        <v>8.50371E8</v>
      </c>
      <c r="H832" s="70">
        <v>0.0</v>
      </c>
      <c r="I832" s="74">
        <v>3.16344E8</v>
      </c>
      <c r="J832" s="11" t="s">
        <v>111</v>
      </c>
      <c r="K832" s="11" t="s">
        <v>112</v>
      </c>
      <c r="L832" s="51">
        <f t="shared" si="1"/>
        <v>1726842000</v>
      </c>
      <c r="M832" s="75">
        <f t="shared" si="2"/>
        <v>560127000</v>
      </c>
      <c r="N832" s="9">
        <f t="shared" si="3"/>
        <v>0.574856148</v>
      </c>
      <c r="O832" s="9">
        <f t="shared" si="4"/>
        <v>0.1864631794</v>
      </c>
    </row>
    <row r="833" hidden="1">
      <c r="A833" s="68">
        <v>862.0</v>
      </c>
      <c r="B833" s="11" t="s">
        <v>451</v>
      </c>
      <c r="C833" s="11" t="s">
        <v>11</v>
      </c>
      <c r="D833" s="73">
        <v>42735.0</v>
      </c>
      <c r="E833" s="74">
        <v>2.7044E9</v>
      </c>
      <c r="F833" s="74">
        <v>8.143E8</v>
      </c>
      <c r="G833" s="74">
        <v>7.053E8</v>
      </c>
      <c r="H833" s="74">
        <v>2.396E8</v>
      </c>
      <c r="I833" s="70">
        <v>0.0</v>
      </c>
      <c r="J833" s="11" t="s">
        <v>77</v>
      </c>
      <c r="K833" s="76" t="s">
        <v>83</v>
      </c>
      <c r="L833" s="51">
        <f t="shared" si="1"/>
        <v>1890100000</v>
      </c>
      <c r="M833" s="75">
        <f t="shared" si="2"/>
        <v>945200000</v>
      </c>
      <c r="N833" s="9">
        <f t="shared" si="3"/>
        <v>0.698898092</v>
      </c>
      <c r="O833" s="9">
        <f t="shared" si="4"/>
        <v>0.3495045112</v>
      </c>
    </row>
    <row r="834" hidden="1">
      <c r="A834" s="68">
        <v>861.0</v>
      </c>
      <c r="B834" s="11" t="s">
        <v>451</v>
      </c>
      <c r="C834" s="11" t="s">
        <v>10</v>
      </c>
      <c r="D834" s="73">
        <v>42369.0</v>
      </c>
      <c r="E834" s="74">
        <v>2.3844E9</v>
      </c>
      <c r="F834" s="74">
        <v>8.065E8</v>
      </c>
      <c r="G834" s="74">
        <v>6.405E8</v>
      </c>
      <c r="H834" s="74">
        <v>1.974E8</v>
      </c>
      <c r="I834" s="70">
        <v>0.0</v>
      </c>
      <c r="J834" s="11" t="s">
        <v>77</v>
      </c>
      <c r="K834" s="71" t="s">
        <v>83</v>
      </c>
      <c r="L834" s="51">
        <f t="shared" si="1"/>
        <v>1577900000</v>
      </c>
      <c r="M834" s="75">
        <f t="shared" si="2"/>
        <v>740000000</v>
      </c>
      <c r="N834" s="9">
        <f t="shared" si="3"/>
        <v>0.6617597719</v>
      </c>
      <c r="O834" s="9">
        <f t="shared" si="4"/>
        <v>0.3103506123</v>
      </c>
    </row>
    <row r="835" hidden="1">
      <c r="A835" s="68">
        <v>859.0</v>
      </c>
      <c r="B835" s="11" t="s">
        <v>451</v>
      </c>
      <c r="C835" s="11" t="s">
        <v>7</v>
      </c>
      <c r="D835" s="73">
        <v>41639.0</v>
      </c>
      <c r="E835" s="74">
        <v>2.2651E9</v>
      </c>
      <c r="F835" s="74">
        <v>6.709E8</v>
      </c>
      <c r="G835" s="74">
        <v>5.74E8</v>
      </c>
      <c r="H835" s="74">
        <v>1.677E8</v>
      </c>
      <c r="I835" s="70">
        <v>0.0</v>
      </c>
      <c r="J835" s="11" t="s">
        <v>77</v>
      </c>
      <c r="K835" s="71" t="s">
        <v>83</v>
      </c>
      <c r="L835" s="51">
        <f t="shared" si="1"/>
        <v>1594200000</v>
      </c>
      <c r="M835" s="75">
        <f t="shared" si="2"/>
        <v>852500000</v>
      </c>
      <c r="N835" s="9">
        <f t="shared" si="3"/>
        <v>0.7038099863</v>
      </c>
      <c r="O835" s="9">
        <f t="shared" si="4"/>
        <v>0.3763630745</v>
      </c>
    </row>
    <row r="836" hidden="1">
      <c r="A836" s="68">
        <v>860.0</v>
      </c>
      <c r="B836" s="11" t="s">
        <v>451</v>
      </c>
      <c r="C836" s="11" t="s">
        <v>9</v>
      </c>
      <c r="D836" s="73">
        <v>42004.0</v>
      </c>
      <c r="E836" s="74">
        <v>2.1317E9</v>
      </c>
      <c r="F836" s="74">
        <v>7.179E8</v>
      </c>
      <c r="G836" s="74">
        <v>6.91E8</v>
      </c>
      <c r="H836" s="74">
        <v>1.78E8</v>
      </c>
      <c r="I836" s="70">
        <v>0.0</v>
      </c>
      <c r="J836" s="11" t="s">
        <v>77</v>
      </c>
      <c r="K836" s="71" t="s">
        <v>83</v>
      </c>
      <c r="L836" s="51">
        <f t="shared" si="1"/>
        <v>1413800000</v>
      </c>
      <c r="M836" s="75">
        <f t="shared" si="2"/>
        <v>544800000</v>
      </c>
      <c r="N836" s="9">
        <f t="shared" si="3"/>
        <v>0.6632265328</v>
      </c>
      <c r="O836" s="9">
        <f t="shared" si="4"/>
        <v>0.2555706713</v>
      </c>
    </row>
    <row r="837" hidden="1">
      <c r="A837" s="68">
        <v>864.0</v>
      </c>
      <c r="B837" s="11" t="s">
        <v>452</v>
      </c>
      <c r="C837" s="11" t="s">
        <v>9</v>
      </c>
      <c r="D837" s="73">
        <v>42004.0</v>
      </c>
      <c r="E837" s="74">
        <v>1.4484E10</v>
      </c>
      <c r="F837" s="74">
        <v>8.673E9</v>
      </c>
      <c r="G837" s="74">
        <v>2.678E9</v>
      </c>
      <c r="H837" s="70">
        <v>0.0</v>
      </c>
      <c r="I837" s="74">
        <v>2.45E8</v>
      </c>
      <c r="J837" s="11" t="s">
        <v>69</v>
      </c>
      <c r="K837" s="71" t="s">
        <v>340</v>
      </c>
      <c r="L837" s="51">
        <f t="shared" si="1"/>
        <v>5811000000</v>
      </c>
      <c r="M837" s="75">
        <f t="shared" si="2"/>
        <v>2888000000</v>
      </c>
      <c r="N837" s="9">
        <f t="shared" si="3"/>
        <v>0.4012013256</v>
      </c>
      <c r="O837" s="9">
        <f t="shared" si="4"/>
        <v>0.199392433</v>
      </c>
    </row>
    <row r="838" hidden="1">
      <c r="A838" s="68">
        <v>863.0</v>
      </c>
      <c r="B838" s="11" t="s">
        <v>452</v>
      </c>
      <c r="C838" s="11" t="s">
        <v>7</v>
      </c>
      <c r="D838" s="73">
        <v>41639.0</v>
      </c>
      <c r="E838" s="74">
        <v>1.4135E10</v>
      </c>
      <c r="F838" s="74">
        <v>8.554E9</v>
      </c>
      <c r="G838" s="74">
        <v>2.815E9</v>
      </c>
      <c r="H838" s="70">
        <v>0.0</v>
      </c>
      <c r="I838" s="74">
        <v>2.5E8</v>
      </c>
      <c r="J838" s="11" t="s">
        <v>69</v>
      </c>
      <c r="K838" s="71" t="s">
        <v>340</v>
      </c>
      <c r="L838" s="51">
        <f t="shared" si="1"/>
        <v>5581000000</v>
      </c>
      <c r="M838" s="75">
        <f t="shared" si="2"/>
        <v>2516000000</v>
      </c>
      <c r="N838" s="9">
        <f t="shared" si="3"/>
        <v>0.3948355147</v>
      </c>
      <c r="O838" s="9">
        <f t="shared" si="4"/>
        <v>0.1779978776</v>
      </c>
    </row>
    <row r="839" hidden="1">
      <c r="A839" s="68">
        <v>866.0</v>
      </c>
      <c r="B839" s="11" t="s">
        <v>452</v>
      </c>
      <c r="C839" s="11" t="s">
        <v>11</v>
      </c>
      <c r="D839" s="73">
        <v>42735.0</v>
      </c>
      <c r="E839" s="74">
        <v>1.3599E10</v>
      </c>
      <c r="F839" s="74">
        <v>7.896E9</v>
      </c>
      <c r="G839" s="74">
        <v>2.415E9</v>
      </c>
      <c r="H839" s="70">
        <v>0.0</v>
      </c>
      <c r="I839" s="74">
        <v>2.24E8</v>
      </c>
      <c r="J839" s="11" t="s">
        <v>69</v>
      </c>
      <c r="K839" s="71" t="s">
        <v>340</v>
      </c>
      <c r="L839" s="51">
        <f t="shared" si="1"/>
        <v>5703000000</v>
      </c>
      <c r="M839" s="75">
        <f t="shared" si="2"/>
        <v>3064000000</v>
      </c>
      <c r="N839" s="9">
        <f t="shared" si="3"/>
        <v>0.4193690713</v>
      </c>
      <c r="O839" s="9">
        <f t="shared" si="4"/>
        <v>0.2253106846</v>
      </c>
    </row>
    <row r="840" hidden="1">
      <c r="A840" s="68">
        <v>865.0</v>
      </c>
      <c r="B840" s="11" t="s">
        <v>452</v>
      </c>
      <c r="C840" s="11" t="s">
        <v>10</v>
      </c>
      <c r="D840" s="73">
        <v>42369.0</v>
      </c>
      <c r="E840" s="74">
        <v>1.3405E10</v>
      </c>
      <c r="F840" s="74">
        <v>7.888E9</v>
      </c>
      <c r="G840" s="74">
        <v>2.417E9</v>
      </c>
      <c r="H840" s="70">
        <v>0.0</v>
      </c>
      <c r="I840" s="74">
        <v>2.33E8</v>
      </c>
      <c r="J840" s="11" t="s">
        <v>69</v>
      </c>
      <c r="K840" s="71" t="s">
        <v>340</v>
      </c>
      <c r="L840" s="51">
        <f t="shared" si="1"/>
        <v>5517000000</v>
      </c>
      <c r="M840" s="75">
        <f t="shared" si="2"/>
        <v>2867000000</v>
      </c>
      <c r="N840" s="9">
        <f t="shared" si="3"/>
        <v>0.4115628497</v>
      </c>
      <c r="O840" s="9">
        <f t="shared" si="4"/>
        <v>0.2138754196</v>
      </c>
    </row>
    <row r="841" hidden="1">
      <c r="A841" s="68">
        <v>869.0</v>
      </c>
      <c r="B841" s="11" t="s">
        <v>453</v>
      </c>
      <c r="C841" s="11" t="s">
        <v>10</v>
      </c>
      <c r="D841" s="73">
        <v>42004.0</v>
      </c>
      <c r="E841" s="74">
        <v>5.1471E9</v>
      </c>
      <c r="F841" s="70">
        <v>0.0</v>
      </c>
      <c r="G841" s="74">
        <v>3.8702E9</v>
      </c>
      <c r="H841" s="70">
        <v>0.0</v>
      </c>
      <c r="I841" s="70">
        <v>0.0</v>
      </c>
      <c r="J841" s="11" t="s">
        <v>106</v>
      </c>
      <c r="K841" s="71" t="s">
        <v>148</v>
      </c>
      <c r="L841" s="51">
        <f t="shared" si="1"/>
        <v>5147100000</v>
      </c>
      <c r="M841" s="75">
        <f t="shared" si="2"/>
        <v>1276900000</v>
      </c>
      <c r="N841" s="9">
        <f t="shared" si="3"/>
        <v>1</v>
      </c>
      <c r="O841" s="9">
        <f t="shared" si="4"/>
        <v>0.2480814439</v>
      </c>
    </row>
    <row r="842" hidden="1">
      <c r="A842" s="68">
        <v>870.0</v>
      </c>
      <c r="B842" s="11" t="s">
        <v>453</v>
      </c>
      <c r="C842" s="11" t="s">
        <v>11</v>
      </c>
      <c r="D842" s="73">
        <v>42369.0</v>
      </c>
      <c r="E842" s="74">
        <v>5.1229E9</v>
      </c>
      <c r="F842" s="70">
        <v>0.0</v>
      </c>
      <c r="G842" s="74">
        <v>3.7645E9</v>
      </c>
      <c r="H842" s="70">
        <v>0.0</v>
      </c>
      <c r="I842" s="70">
        <v>0.0</v>
      </c>
      <c r="J842" s="11" t="s">
        <v>106</v>
      </c>
      <c r="K842" s="71" t="s">
        <v>148</v>
      </c>
      <c r="L842" s="51">
        <f t="shared" si="1"/>
        <v>5122900000</v>
      </c>
      <c r="M842" s="75">
        <f t="shared" si="2"/>
        <v>1358400000</v>
      </c>
      <c r="N842" s="9">
        <f t="shared" si="3"/>
        <v>1</v>
      </c>
      <c r="O842" s="9">
        <f t="shared" si="4"/>
        <v>0.2651623104</v>
      </c>
    </row>
    <row r="843" hidden="1">
      <c r="A843" s="68">
        <v>868.0</v>
      </c>
      <c r="B843" s="11" t="s">
        <v>453</v>
      </c>
      <c r="C843" s="11" t="s">
        <v>9</v>
      </c>
      <c r="D843" s="73">
        <v>41639.0</v>
      </c>
      <c r="E843" s="74">
        <v>4.6446E9</v>
      </c>
      <c r="F843" s="70">
        <v>0.0</v>
      </c>
      <c r="G843" s="74">
        <v>3.5244E9</v>
      </c>
      <c r="H843" s="70">
        <v>0.0</v>
      </c>
      <c r="I843" s="70">
        <v>0.0</v>
      </c>
      <c r="J843" s="11" t="s">
        <v>106</v>
      </c>
      <c r="K843" s="71" t="s">
        <v>148</v>
      </c>
      <c r="L843" s="51">
        <f t="shared" si="1"/>
        <v>4644600000</v>
      </c>
      <c r="M843" s="75">
        <f t="shared" si="2"/>
        <v>1120200000</v>
      </c>
      <c r="N843" s="9">
        <f t="shared" si="3"/>
        <v>1</v>
      </c>
      <c r="O843" s="9">
        <f t="shared" si="4"/>
        <v>0.2411833096</v>
      </c>
    </row>
    <row r="844" hidden="1">
      <c r="A844" s="68">
        <v>867.0</v>
      </c>
      <c r="B844" s="11" t="s">
        <v>453</v>
      </c>
      <c r="C844" s="11" t="s">
        <v>7</v>
      </c>
      <c r="D844" s="73">
        <v>41274.0</v>
      </c>
      <c r="E844" s="74">
        <v>4.0504E9</v>
      </c>
      <c r="F844" s="70">
        <v>0.0</v>
      </c>
      <c r="G844" s="74">
        <v>3.2078E9</v>
      </c>
      <c r="H844" s="70">
        <v>0.0</v>
      </c>
      <c r="I844" s="70">
        <v>0.0</v>
      </c>
      <c r="J844" s="11" t="s">
        <v>106</v>
      </c>
      <c r="K844" s="71" t="s">
        <v>148</v>
      </c>
      <c r="L844" s="51">
        <f t="shared" si="1"/>
        <v>4050400000</v>
      </c>
      <c r="M844" s="75">
        <f t="shared" si="2"/>
        <v>842600000</v>
      </c>
      <c r="N844" s="9">
        <f t="shared" si="3"/>
        <v>1</v>
      </c>
      <c r="O844" s="9">
        <f t="shared" si="4"/>
        <v>0.2080288367</v>
      </c>
    </row>
    <row r="845" hidden="1">
      <c r="A845" s="68">
        <v>874.0</v>
      </c>
      <c r="B845" s="11" t="s">
        <v>454</v>
      </c>
      <c r="C845" s="11" t="s">
        <v>11</v>
      </c>
      <c r="D845" s="73">
        <v>42369.0</v>
      </c>
      <c r="E845" s="74">
        <v>6.187646E9</v>
      </c>
      <c r="F845" s="74">
        <v>3.665578E9</v>
      </c>
      <c r="G845" s="74">
        <v>1.466761E9</v>
      </c>
      <c r="H845" s="70">
        <v>0.0</v>
      </c>
      <c r="I845" s="74">
        <v>3.39613E8</v>
      </c>
      <c r="J845" s="11" t="s">
        <v>69</v>
      </c>
      <c r="K845" s="66" t="s">
        <v>621</v>
      </c>
      <c r="L845" s="51">
        <f t="shared" si="1"/>
        <v>2522068000</v>
      </c>
      <c r="M845" s="75">
        <f t="shared" si="2"/>
        <v>715694000</v>
      </c>
      <c r="N845" s="9">
        <f t="shared" si="3"/>
        <v>0.4075973318</v>
      </c>
      <c r="O845" s="9">
        <f t="shared" si="4"/>
        <v>0.1156649879</v>
      </c>
    </row>
    <row r="846" hidden="1">
      <c r="A846" s="68">
        <v>873.0</v>
      </c>
      <c r="B846" s="11" t="s">
        <v>454</v>
      </c>
      <c r="C846" s="11" t="s">
        <v>10</v>
      </c>
      <c r="D846" s="73">
        <v>42004.0</v>
      </c>
      <c r="E846" s="74">
        <v>6.165441E9</v>
      </c>
      <c r="F846" s="74">
        <v>3.898403E9</v>
      </c>
      <c r="G846" s="74">
        <v>1.341E9</v>
      </c>
      <c r="H846" s="70">
        <v>0.0</v>
      </c>
      <c r="I846" s="74">
        <v>2.94496E8</v>
      </c>
      <c r="J846" s="11" t="s">
        <v>69</v>
      </c>
      <c r="K846" s="11" t="s">
        <v>621</v>
      </c>
      <c r="L846" s="51">
        <f t="shared" si="1"/>
        <v>2267038000</v>
      </c>
      <c r="M846" s="75">
        <f t="shared" si="2"/>
        <v>631542000</v>
      </c>
      <c r="N846" s="9">
        <f t="shared" si="3"/>
        <v>0.3677008668</v>
      </c>
      <c r="O846" s="9">
        <f t="shared" si="4"/>
        <v>0.1024325754</v>
      </c>
    </row>
    <row r="847" hidden="1">
      <c r="A847" s="68">
        <v>872.0</v>
      </c>
      <c r="B847" s="11" t="s">
        <v>454</v>
      </c>
      <c r="C847" s="11" t="s">
        <v>9</v>
      </c>
      <c r="D847" s="73">
        <v>41639.0</v>
      </c>
      <c r="E847" s="74">
        <v>5.584571E9</v>
      </c>
      <c r="F847" s="74">
        <v>3.570801E9</v>
      </c>
      <c r="G847" s="74">
        <v>1.183682E9</v>
      </c>
      <c r="H847" s="70">
        <v>0.0</v>
      </c>
      <c r="I847" s="74">
        <v>2.5338E8</v>
      </c>
      <c r="J847" s="11" t="s">
        <v>69</v>
      </c>
      <c r="K847" s="11" t="s">
        <v>621</v>
      </c>
      <c r="L847" s="51">
        <f t="shared" si="1"/>
        <v>2013770000</v>
      </c>
      <c r="M847" s="75">
        <f t="shared" si="2"/>
        <v>576708000</v>
      </c>
      <c r="N847" s="9">
        <f t="shared" si="3"/>
        <v>0.3605952901</v>
      </c>
      <c r="O847" s="9">
        <f t="shared" si="4"/>
        <v>0.1032680935</v>
      </c>
    </row>
    <row r="848" hidden="1">
      <c r="A848" s="68">
        <v>871.0</v>
      </c>
      <c r="B848" s="11" t="s">
        <v>454</v>
      </c>
      <c r="C848" s="11" t="s">
        <v>7</v>
      </c>
      <c r="D848" s="73">
        <v>41274.0</v>
      </c>
      <c r="E848" s="74">
        <v>5.05498E9</v>
      </c>
      <c r="F848" s="74">
        <v>3.230857E9</v>
      </c>
      <c r="G848" s="74">
        <v>1.064757E9</v>
      </c>
      <c r="H848" s="70">
        <v>0.0</v>
      </c>
      <c r="I848" s="74">
        <v>2.29166E8</v>
      </c>
      <c r="J848" s="11" t="s">
        <v>69</v>
      </c>
      <c r="K848" s="11" t="s">
        <v>621</v>
      </c>
      <c r="L848" s="51">
        <f t="shared" si="1"/>
        <v>1824123000</v>
      </c>
      <c r="M848" s="75">
        <f t="shared" si="2"/>
        <v>530200000</v>
      </c>
      <c r="N848" s="9">
        <f t="shared" si="3"/>
        <v>0.3608566206</v>
      </c>
      <c r="O848" s="9">
        <f t="shared" si="4"/>
        <v>0.1048866662</v>
      </c>
    </row>
    <row r="849" hidden="1">
      <c r="A849" s="68">
        <v>876.0</v>
      </c>
      <c r="B849" s="11" t="s">
        <v>455</v>
      </c>
      <c r="C849" s="11" t="s">
        <v>9</v>
      </c>
      <c r="D849" s="73">
        <v>41908.0</v>
      </c>
      <c r="E849" s="74">
        <v>1.2695157E10</v>
      </c>
      <c r="F849" s="74">
        <v>1.0621373E10</v>
      </c>
      <c r="G849" s="74">
        <v>1.545716E9</v>
      </c>
      <c r="H849" s="70">
        <v>0.0</v>
      </c>
      <c r="I849" s="70">
        <v>0.0</v>
      </c>
      <c r="J849" s="11" t="s">
        <v>69</v>
      </c>
      <c r="K849" s="76" t="s">
        <v>347</v>
      </c>
      <c r="L849" s="51">
        <f t="shared" si="1"/>
        <v>2073784000</v>
      </c>
      <c r="M849" s="75">
        <f t="shared" si="2"/>
        <v>528068000</v>
      </c>
      <c r="N849" s="9">
        <f t="shared" si="3"/>
        <v>0.1633523713</v>
      </c>
      <c r="O849" s="9">
        <f t="shared" si="4"/>
        <v>0.04159601965</v>
      </c>
    </row>
    <row r="850" hidden="1">
      <c r="A850" s="68">
        <v>877.0</v>
      </c>
      <c r="B850" s="11" t="s">
        <v>455</v>
      </c>
      <c r="C850" s="11" t="s">
        <v>10</v>
      </c>
      <c r="D850" s="73">
        <v>42279.0</v>
      </c>
      <c r="E850" s="74">
        <v>1.2114832E10</v>
      </c>
      <c r="F850" s="74">
        <v>1.0146494E10</v>
      </c>
      <c r="G850" s="74">
        <v>1.522811E9</v>
      </c>
      <c r="H850" s="70">
        <v>0.0</v>
      </c>
      <c r="I850" s="70">
        <v>0.0</v>
      </c>
      <c r="J850" s="11" t="s">
        <v>69</v>
      </c>
      <c r="K850" s="71" t="s">
        <v>347</v>
      </c>
      <c r="L850" s="51">
        <f t="shared" si="1"/>
        <v>1968338000</v>
      </c>
      <c r="M850" s="75">
        <f t="shared" si="2"/>
        <v>445527000</v>
      </c>
      <c r="N850" s="9">
        <f t="shared" si="3"/>
        <v>0.1624734045</v>
      </c>
      <c r="O850" s="9">
        <f t="shared" si="4"/>
        <v>0.03677533457</v>
      </c>
    </row>
    <row r="851" hidden="1">
      <c r="A851" s="68">
        <v>875.0</v>
      </c>
      <c r="B851" s="11" t="s">
        <v>455</v>
      </c>
      <c r="C851" s="11" t="s">
        <v>7</v>
      </c>
      <c r="D851" s="73">
        <v>41544.0</v>
      </c>
      <c r="E851" s="74">
        <v>1.1818376E10</v>
      </c>
      <c r="F851" s="74">
        <v>9.976057E9</v>
      </c>
      <c r="G851" s="74">
        <v>1.17334E9</v>
      </c>
      <c r="H851" s="70">
        <v>0.0</v>
      </c>
      <c r="I851" s="70">
        <v>0.0</v>
      </c>
      <c r="J851" s="11" t="s">
        <v>69</v>
      </c>
      <c r="K851" s="71" t="s">
        <v>347</v>
      </c>
      <c r="L851" s="51">
        <f t="shared" si="1"/>
        <v>1842319000</v>
      </c>
      <c r="M851" s="75">
        <f t="shared" si="2"/>
        <v>668979000</v>
      </c>
      <c r="N851" s="9">
        <f t="shared" si="3"/>
        <v>0.1558859694</v>
      </c>
      <c r="O851" s="9">
        <f t="shared" si="4"/>
        <v>0.05660498532</v>
      </c>
    </row>
    <row r="852" hidden="1">
      <c r="A852" s="68">
        <v>878.0</v>
      </c>
      <c r="B852" s="11" t="s">
        <v>455</v>
      </c>
      <c r="C852" s="11" t="s">
        <v>11</v>
      </c>
      <c r="D852" s="73">
        <v>42643.0</v>
      </c>
      <c r="E852" s="74">
        <v>1.0964157E10</v>
      </c>
      <c r="F852" s="74">
        <v>9.196326E9</v>
      </c>
      <c r="G852" s="74">
        <v>1.429233E9</v>
      </c>
      <c r="H852" s="70">
        <v>0.0</v>
      </c>
      <c r="I852" s="70">
        <v>0.0</v>
      </c>
      <c r="J852" s="11" t="s">
        <v>69</v>
      </c>
      <c r="K852" s="71" t="s">
        <v>347</v>
      </c>
      <c r="L852" s="51">
        <f t="shared" si="1"/>
        <v>1767831000</v>
      </c>
      <c r="M852" s="75">
        <f t="shared" si="2"/>
        <v>338598000</v>
      </c>
      <c r="N852" s="9">
        <f t="shared" si="3"/>
        <v>0.1612372935</v>
      </c>
      <c r="O852" s="9">
        <f t="shared" si="4"/>
        <v>0.03088226482</v>
      </c>
    </row>
    <row r="853" hidden="1">
      <c r="A853" s="68">
        <v>882.0</v>
      </c>
      <c r="B853" s="11" t="s">
        <v>456</v>
      </c>
      <c r="C853" s="11" t="s">
        <v>11</v>
      </c>
      <c r="D853" s="73">
        <v>42369.0</v>
      </c>
      <c r="E853" s="74">
        <v>4.8578E9</v>
      </c>
      <c r="F853" s="74">
        <v>1.7792E9</v>
      </c>
      <c r="G853" s="74">
        <v>1.1727E9</v>
      </c>
      <c r="H853" s="74">
        <v>9.945E8</v>
      </c>
      <c r="I853" s="70">
        <v>0.0</v>
      </c>
      <c r="J853" s="11" t="s">
        <v>75</v>
      </c>
      <c r="K853" s="71" t="s">
        <v>354</v>
      </c>
      <c r="L853" s="51">
        <f t="shared" si="1"/>
        <v>3078600000</v>
      </c>
      <c r="M853" s="75">
        <f t="shared" si="2"/>
        <v>911400000</v>
      </c>
      <c r="N853" s="9">
        <f t="shared" si="3"/>
        <v>0.63374367</v>
      </c>
      <c r="O853" s="9">
        <f t="shared" si="4"/>
        <v>0.1876157932</v>
      </c>
    </row>
    <row r="854" hidden="1">
      <c r="A854" s="68">
        <v>880.0</v>
      </c>
      <c r="B854" s="11" t="s">
        <v>456</v>
      </c>
      <c r="C854" s="11" t="s">
        <v>9</v>
      </c>
      <c r="D854" s="73">
        <v>41639.0</v>
      </c>
      <c r="E854" s="74">
        <v>4.6691E9</v>
      </c>
      <c r="F854" s="74">
        <v>1.7277E9</v>
      </c>
      <c r="G854" s="74">
        <v>1.2932E9</v>
      </c>
      <c r="H854" s="74">
        <v>1.0432E9</v>
      </c>
      <c r="I854" s="70">
        <v>0.0</v>
      </c>
      <c r="J854" s="11" t="s">
        <v>75</v>
      </c>
      <c r="K854" s="71" t="s">
        <v>354</v>
      </c>
      <c r="L854" s="51">
        <f t="shared" si="1"/>
        <v>2941400000</v>
      </c>
      <c r="M854" s="75">
        <f t="shared" si="2"/>
        <v>605000000</v>
      </c>
      <c r="N854" s="9">
        <f t="shared" si="3"/>
        <v>0.6299715149</v>
      </c>
      <c r="O854" s="9">
        <f t="shared" si="4"/>
        <v>0.1295752929</v>
      </c>
    </row>
    <row r="855" hidden="1">
      <c r="A855" s="68">
        <v>881.0</v>
      </c>
      <c r="B855" s="11" t="s">
        <v>456</v>
      </c>
      <c r="C855" s="11" t="s">
        <v>10</v>
      </c>
      <c r="D855" s="73">
        <v>42004.0</v>
      </c>
      <c r="E855" s="74">
        <v>4.6271E9</v>
      </c>
      <c r="F855" s="74">
        <v>1.7689E9</v>
      </c>
      <c r="G855" s="74">
        <v>1.2547E9</v>
      </c>
      <c r="H855" s="74">
        <v>1.0062E9</v>
      </c>
      <c r="I855" s="70">
        <v>0.0</v>
      </c>
      <c r="J855" s="11" t="s">
        <v>75</v>
      </c>
      <c r="K855" s="71" t="s">
        <v>354</v>
      </c>
      <c r="L855" s="51">
        <f t="shared" si="1"/>
        <v>2858200000</v>
      </c>
      <c r="M855" s="75">
        <f t="shared" si="2"/>
        <v>597300000</v>
      </c>
      <c r="N855" s="9">
        <f t="shared" si="3"/>
        <v>0.617708716</v>
      </c>
      <c r="O855" s="9">
        <f t="shared" si="4"/>
        <v>0.1290873333</v>
      </c>
    </row>
    <row r="856" hidden="1">
      <c r="A856" s="68">
        <v>879.0</v>
      </c>
      <c r="B856" s="11" t="s">
        <v>456</v>
      </c>
      <c r="C856" s="11" t="s">
        <v>7</v>
      </c>
      <c r="D856" s="73">
        <v>41274.0</v>
      </c>
      <c r="E856" s="74">
        <v>4.3654E9</v>
      </c>
      <c r="F856" s="74">
        <v>1.6566E9</v>
      </c>
      <c r="G856" s="74">
        <v>1.2523E9</v>
      </c>
      <c r="H856" s="74">
        <v>1.1016E9</v>
      </c>
      <c r="I856" s="70">
        <v>0.0</v>
      </c>
      <c r="J856" s="11" t="s">
        <v>75</v>
      </c>
      <c r="K856" s="71" t="s">
        <v>354</v>
      </c>
      <c r="L856" s="51">
        <f t="shared" si="1"/>
        <v>2708800000</v>
      </c>
      <c r="M856" s="75">
        <f t="shared" si="2"/>
        <v>354900000</v>
      </c>
      <c r="N856" s="9">
        <f t="shared" si="3"/>
        <v>0.6205158748</v>
      </c>
      <c r="O856" s="9">
        <f t="shared" si="4"/>
        <v>0.0812983919</v>
      </c>
    </row>
    <row r="857" hidden="1">
      <c r="A857" s="68">
        <v>884.0</v>
      </c>
      <c r="B857" s="11" t="s">
        <v>457</v>
      </c>
      <c r="C857" s="11" t="s">
        <v>9</v>
      </c>
      <c r="D857" s="73">
        <v>41639.0</v>
      </c>
      <c r="E857" s="74">
        <v>9.7142E10</v>
      </c>
      <c r="F857" s="70">
        <v>0.0</v>
      </c>
      <c r="G857" s="74">
        <v>7.0467E10</v>
      </c>
      <c r="H857" s="70">
        <v>0.0</v>
      </c>
      <c r="I857" s="74">
        <v>2.25E8</v>
      </c>
      <c r="J857" s="11" t="s">
        <v>106</v>
      </c>
      <c r="K857" s="66" t="s">
        <v>205</v>
      </c>
      <c r="L857" s="51">
        <f t="shared" si="1"/>
        <v>97142000000</v>
      </c>
      <c r="M857" s="75">
        <f t="shared" si="2"/>
        <v>26450000000</v>
      </c>
      <c r="N857" s="9">
        <f t="shared" si="3"/>
        <v>1</v>
      </c>
      <c r="O857" s="9">
        <f t="shared" si="4"/>
        <v>0.2722818143</v>
      </c>
    </row>
    <row r="858" hidden="1">
      <c r="A858" s="68">
        <v>883.0</v>
      </c>
      <c r="B858" s="11" t="s">
        <v>457</v>
      </c>
      <c r="C858" s="11" t="s">
        <v>7</v>
      </c>
      <c r="D858" s="73">
        <v>41274.0</v>
      </c>
      <c r="E858" s="74">
        <v>9.3646E10</v>
      </c>
      <c r="F858" s="70">
        <v>0.0</v>
      </c>
      <c r="G858" s="74">
        <v>6.4729E10</v>
      </c>
      <c r="H858" s="70">
        <v>0.0</v>
      </c>
      <c r="I858" s="74">
        <v>3.385E9</v>
      </c>
      <c r="J858" s="11" t="s">
        <v>106</v>
      </c>
      <c r="K858" s="11" t="s">
        <v>205</v>
      </c>
      <c r="L858" s="51">
        <f t="shared" si="1"/>
        <v>93646000000</v>
      </c>
      <c r="M858" s="75">
        <f t="shared" si="2"/>
        <v>25532000000</v>
      </c>
      <c r="N858" s="9">
        <f t="shared" si="3"/>
        <v>1</v>
      </c>
      <c r="O858" s="9">
        <f t="shared" si="4"/>
        <v>0.2726437862</v>
      </c>
    </row>
    <row r="859" hidden="1">
      <c r="A859" s="68">
        <v>885.0</v>
      </c>
      <c r="B859" s="11" t="s">
        <v>457</v>
      </c>
      <c r="C859" s="11" t="s">
        <v>10</v>
      </c>
      <c r="D859" s="73">
        <v>42004.0</v>
      </c>
      <c r="E859" s="74">
        <v>9.1973E10</v>
      </c>
      <c r="F859" s="70">
        <v>0.0</v>
      </c>
      <c r="G859" s="74">
        <v>6.1274E10</v>
      </c>
      <c r="H859" s="70">
        <v>0.0</v>
      </c>
      <c r="I859" s="74">
        <v>3.139E9</v>
      </c>
      <c r="J859" s="11" t="s">
        <v>106</v>
      </c>
      <c r="K859" s="11" t="s">
        <v>205</v>
      </c>
      <c r="L859" s="51">
        <f t="shared" si="1"/>
        <v>91973000000</v>
      </c>
      <c r="M859" s="75">
        <f t="shared" si="2"/>
        <v>27560000000</v>
      </c>
      <c r="N859" s="9">
        <f t="shared" si="3"/>
        <v>1</v>
      </c>
      <c r="O859" s="9">
        <f t="shared" si="4"/>
        <v>0.2996531591</v>
      </c>
    </row>
    <row r="860" hidden="1">
      <c r="A860" s="68">
        <v>886.0</v>
      </c>
      <c r="B860" s="11" t="s">
        <v>457</v>
      </c>
      <c r="C860" s="11" t="s">
        <v>11</v>
      </c>
      <c r="D860" s="73">
        <v>42369.0</v>
      </c>
      <c r="E860" s="74">
        <v>8.9716E10</v>
      </c>
      <c r="F860" s="70">
        <v>0.0</v>
      </c>
      <c r="G860" s="74">
        <v>5.9014E10</v>
      </c>
      <c r="H860" s="70">
        <v>0.0</v>
      </c>
      <c r="I860" s="74">
        <v>3.827E9</v>
      </c>
      <c r="J860" s="11" t="s">
        <v>106</v>
      </c>
      <c r="K860" s="11" t="s">
        <v>205</v>
      </c>
      <c r="L860" s="51">
        <f t="shared" si="1"/>
        <v>89716000000</v>
      </c>
      <c r="M860" s="75">
        <f t="shared" si="2"/>
        <v>26875000000</v>
      </c>
      <c r="N860" s="9">
        <f t="shared" si="3"/>
        <v>1</v>
      </c>
      <c r="O860" s="9">
        <f t="shared" si="4"/>
        <v>0.2995563779</v>
      </c>
    </row>
    <row r="861" hidden="1">
      <c r="A861" s="68">
        <v>890.0</v>
      </c>
      <c r="B861" s="11" t="s">
        <v>275</v>
      </c>
      <c r="C861" s="11" t="s">
        <v>11</v>
      </c>
      <c r="D861" s="73">
        <v>42399.0</v>
      </c>
      <c r="E861" s="74">
        <v>1.4437E10</v>
      </c>
      <c r="F861" s="74">
        <v>9.168E9</v>
      </c>
      <c r="G861" s="74">
        <v>4.168E9</v>
      </c>
      <c r="H861" s="70">
        <v>0.0</v>
      </c>
      <c r="I861" s="70">
        <v>0.0</v>
      </c>
      <c r="J861" s="11" t="s">
        <v>73</v>
      </c>
      <c r="K861" s="76" t="s">
        <v>276</v>
      </c>
      <c r="L861" s="51">
        <f t="shared" si="1"/>
        <v>5269000000</v>
      </c>
      <c r="M861" s="75">
        <f t="shared" si="2"/>
        <v>1101000000</v>
      </c>
      <c r="N861" s="9">
        <f t="shared" si="3"/>
        <v>0.3649650204</v>
      </c>
      <c r="O861" s="9">
        <f t="shared" si="4"/>
        <v>0.07626238138</v>
      </c>
    </row>
    <row r="862" hidden="1">
      <c r="A862" s="68">
        <v>889.0</v>
      </c>
      <c r="B862" s="11" t="s">
        <v>275</v>
      </c>
      <c r="C862" s="11" t="s">
        <v>10</v>
      </c>
      <c r="D862" s="73">
        <v>42035.0</v>
      </c>
      <c r="E862" s="74">
        <v>1.3506E10</v>
      </c>
      <c r="F862" s="74">
        <v>8.406E9</v>
      </c>
      <c r="G862" s="74">
        <v>3.777E9</v>
      </c>
      <c r="H862" s="70">
        <v>0.0</v>
      </c>
      <c r="I862" s="70">
        <v>0.0</v>
      </c>
      <c r="J862" s="11" t="s">
        <v>73</v>
      </c>
      <c r="K862" s="71" t="s">
        <v>276</v>
      </c>
      <c r="L862" s="51">
        <f t="shared" si="1"/>
        <v>5100000000</v>
      </c>
      <c r="M862" s="75">
        <f t="shared" si="2"/>
        <v>1323000000</v>
      </c>
      <c r="N862" s="9">
        <f t="shared" si="3"/>
        <v>0.3776099511</v>
      </c>
      <c r="O862" s="9">
        <f t="shared" si="4"/>
        <v>0.09795646379</v>
      </c>
    </row>
    <row r="863" hidden="1">
      <c r="A863" s="68">
        <v>888.0</v>
      </c>
      <c r="B863" s="11" t="s">
        <v>275</v>
      </c>
      <c r="C863" s="11" t="s">
        <v>9</v>
      </c>
      <c r="D863" s="73">
        <v>41671.0</v>
      </c>
      <c r="E863" s="74">
        <v>1.254E10</v>
      </c>
      <c r="F863" s="74">
        <v>7.737E9</v>
      </c>
      <c r="G863" s="74">
        <v>3.453E9</v>
      </c>
      <c r="H863" s="70">
        <v>0.0</v>
      </c>
      <c r="I863" s="70">
        <v>0.0</v>
      </c>
      <c r="J863" s="11" t="s">
        <v>73</v>
      </c>
      <c r="K863" s="71" t="s">
        <v>276</v>
      </c>
      <c r="L863" s="51">
        <f t="shared" si="1"/>
        <v>4803000000</v>
      </c>
      <c r="M863" s="75">
        <f t="shared" si="2"/>
        <v>1350000000</v>
      </c>
      <c r="N863" s="9">
        <f t="shared" si="3"/>
        <v>0.3830143541</v>
      </c>
      <c r="O863" s="9">
        <f t="shared" si="4"/>
        <v>0.1076555024</v>
      </c>
    </row>
    <row r="864" hidden="1">
      <c r="A864" s="68">
        <v>887.0</v>
      </c>
      <c r="B864" s="11" t="s">
        <v>275</v>
      </c>
      <c r="C864" s="11" t="s">
        <v>7</v>
      </c>
      <c r="D864" s="73">
        <v>41307.0</v>
      </c>
      <c r="E864" s="74">
        <v>1.2134E10</v>
      </c>
      <c r="F864" s="74">
        <v>7.432E9</v>
      </c>
      <c r="G864" s="74">
        <v>3.357E9</v>
      </c>
      <c r="H864" s="70">
        <v>0.0</v>
      </c>
      <c r="I864" s="70">
        <v>0.0</v>
      </c>
      <c r="J864" s="11" t="s">
        <v>73</v>
      </c>
      <c r="K864" s="71" t="s">
        <v>276</v>
      </c>
      <c r="L864" s="51">
        <f t="shared" si="1"/>
        <v>4702000000</v>
      </c>
      <c r="M864" s="75">
        <f t="shared" si="2"/>
        <v>1345000000</v>
      </c>
      <c r="N864" s="9">
        <f t="shared" si="3"/>
        <v>0.387506181</v>
      </c>
      <c r="O864" s="9">
        <f t="shared" si="4"/>
        <v>0.1108455579</v>
      </c>
    </row>
    <row r="865">
      <c r="A865" s="68">
        <v>892.0</v>
      </c>
      <c r="B865" s="11" t="s">
        <v>125</v>
      </c>
      <c r="C865" s="11" t="s">
        <v>9</v>
      </c>
      <c r="D865" s="73">
        <v>41636.0</v>
      </c>
      <c r="E865" s="74">
        <v>1.4792E10</v>
      </c>
      <c r="F865" s="74">
        <v>8.689E9</v>
      </c>
      <c r="G865" s="74">
        <v>3.266E9</v>
      </c>
      <c r="H865" s="70">
        <v>0.0</v>
      </c>
      <c r="I865" s="70">
        <v>0.0</v>
      </c>
      <c r="J865" s="11" t="s">
        <v>92</v>
      </c>
      <c r="K865" s="71" t="s">
        <v>122</v>
      </c>
      <c r="L865" s="51">
        <f t="shared" si="1"/>
        <v>6103000000</v>
      </c>
      <c r="M865" s="75">
        <f t="shared" si="2"/>
        <v>2837000000</v>
      </c>
      <c r="N865" s="9">
        <f t="shared" si="3"/>
        <v>0.4125878853</v>
      </c>
      <c r="O865" s="9">
        <f t="shared" si="4"/>
        <v>0.191792861</v>
      </c>
    </row>
    <row r="866">
      <c r="A866" s="68">
        <v>893.0</v>
      </c>
      <c r="B866" s="11" t="s">
        <v>125</v>
      </c>
      <c r="C866" s="11" t="s">
        <v>10</v>
      </c>
      <c r="D866" s="73">
        <v>42007.0</v>
      </c>
      <c r="E866" s="74">
        <v>1.458E10</v>
      </c>
      <c r="F866" s="74">
        <v>9.517E9</v>
      </c>
      <c r="G866" s="74">
        <v>4.039E9</v>
      </c>
      <c r="H866" s="70">
        <v>0.0</v>
      </c>
      <c r="I866" s="70">
        <v>0.0</v>
      </c>
      <c r="J866" s="11" t="s">
        <v>92</v>
      </c>
      <c r="K866" s="71" t="s">
        <v>122</v>
      </c>
      <c r="L866" s="51">
        <f t="shared" si="1"/>
        <v>5063000000</v>
      </c>
      <c r="M866" s="75">
        <f t="shared" si="2"/>
        <v>1024000000</v>
      </c>
      <c r="N866" s="9">
        <f t="shared" si="3"/>
        <v>0.3472565158</v>
      </c>
      <c r="O866" s="9">
        <f t="shared" si="4"/>
        <v>0.07023319616</v>
      </c>
    </row>
    <row r="867">
      <c r="A867" s="68">
        <v>891.0</v>
      </c>
      <c r="B867" s="11" t="s">
        <v>125</v>
      </c>
      <c r="C867" s="11" t="s">
        <v>7</v>
      </c>
      <c r="D867" s="73">
        <v>41272.0</v>
      </c>
      <c r="E867" s="74">
        <v>1.4197E10</v>
      </c>
      <c r="F867" s="74">
        <v>8.763E9</v>
      </c>
      <c r="G867" s="74">
        <v>3.872E9</v>
      </c>
      <c r="H867" s="70">
        <v>0.0</v>
      </c>
      <c r="I867" s="70">
        <v>0.0</v>
      </c>
      <c r="J867" s="11" t="s">
        <v>92</v>
      </c>
      <c r="K867" s="71" t="s">
        <v>122</v>
      </c>
      <c r="L867" s="51">
        <f t="shared" si="1"/>
        <v>5434000000</v>
      </c>
      <c r="M867" s="75">
        <f t="shared" si="2"/>
        <v>1562000000</v>
      </c>
      <c r="N867" s="9">
        <f t="shared" si="3"/>
        <v>0.3827569205</v>
      </c>
      <c r="O867" s="9">
        <f t="shared" si="4"/>
        <v>0.1100232443</v>
      </c>
    </row>
    <row r="868">
      <c r="A868" s="68">
        <v>894.0</v>
      </c>
      <c r="B868" s="11" t="s">
        <v>125</v>
      </c>
      <c r="C868" s="11" t="s">
        <v>11</v>
      </c>
      <c r="D868" s="73">
        <v>42371.0</v>
      </c>
      <c r="E868" s="74">
        <v>1.3525E10</v>
      </c>
      <c r="F868" s="74">
        <v>8.844E9</v>
      </c>
      <c r="G868" s="74">
        <v>3.59E9</v>
      </c>
      <c r="H868" s="70">
        <v>0.0</v>
      </c>
      <c r="I868" s="70">
        <v>0.0</v>
      </c>
      <c r="J868" s="11" t="s">
        <v>92</v>
      </c>
      <c r="K868" s="71" t="s">
        <v>122</v>
      </c>
      <c r="L868" s="51">
        <f t="shared" si="1"/>
        <v>4681000000</v>
      </c>
      <c r="M868" s="75">
        <f t="shared" si="2"/>
        <v>1091000000</v>
      </c>
      <c r="N868" s="9">
        <f t="shared" si="3"/>
        <v>0.3460998152</v>
      </c>
      <c r="O868" s="9">
        <f t="shared" si="4"/>
        <v>0.08066543438</v>
      </c>
    </row>
    <row r="869" hidden="1">
      <c r="A869" s="68">
        <v>898.0</v>
      </c>
      <c r="B869" s="11" t="s">
        <v>458</v>
      </c>
      <c r="C869" s="11" t="s">
        <v>11</v>
      </c>
      <c r="D869" s="73">
        <v>42643.0</v>
      </c>
      <c r="E869" s="74">
        <v>1.822114E9</v>
      </c>
      <c r="F869" s="74">
        <v>1.524907E9</v>
      </c>
      <c r="G869" s="74">
        <v>2.24088E8</v>
      </c>
      <c r="H869" s="70">
        <v>0.0</v>
      </c>
      <c r="I869" s="74">
        <v>1.3794E7</v>
      </c>
      <c r="J869" s="11" t="s">
        <v>106</v>
      </c>
      <c r="K869" s="66" t="s">
        <v>205</v>
      </c>
      <c r="L869" s="51">
        <f t="shared" si="1"/>
        <v>297207000</v>
      </c>
      <c r="M869" s="75">
        <f t="shared" si="2"/>
        <v>59325000</v>
      </c>
      <c r="N869" s="9">
        <f t="shared" si="3"/>
        <v>0.1631110896</v>
      </c>
      <c r="O869" s="9">
        <f t="shared" si="4"/>
        <v>0.03255833609</v>
      </c>
    </row>
    <row r="870" hidden="1">
      <c r="A870" s="68">
        <v>897.0</v>
      </c>
      <c r="B870" s="11" t="s">
        <v>458</v>
      </c>
      <c r="C870" s="11" t="s">
        <v>10</v>
      </c>
      <c r="D870" s="73">
        <v>42277.0</v>
      </c>
      <c r="E870" s="74">
        <v>1.627413E9</v>
      </c>
      <c r="F870" s="74">
        <v>1.354969E9</v>
      </c>
      <c r="G870" s="74">
        <v>2.07519E8</v>
      </c>
      <c r="H870" s="70">
        <v>0.0</v>
      </c>
      <c r="I870" s="74">
        <v>1.3338E7</v>
      </c>
      <c r="J870" s="11" t="s">
        <v>106</v>
      </c>
      <c r="K870" s="11" t="s">
        <v>205</v>
      </c>
      <c r="L870" s="51">
        <f t="shared" si="1"/>
        <v>272444000</v>
      </c>
      <c r="M870" s="75">
        <f t="shared" si="2"/>
        <v>51587000</v>
      </c>
      <c r="N870" s="9">
        <f t="shared" si="3"/>
        <v>0.1674092563</v>
      </c>
      <c r="O870" s="9">
        <f t="shared" si="4"/>
        <v>0.03169877591</v>
      </c>
    </row>
    <row r="871" hidden="1">
      <c r="A871" s="68">
        <v>896.0</v>
      </c>
      <c r="B871" s="11" t="s">
        <v>458</v>
      </c>
      <c r="C871" s="11" t="s">
        <v>9</v>
      </c>
      <c r="D871" s="73">
        <v>41912.0</v>
      </c>
      <c r="E871" s="74">
        <v>1.463767E9</v>
      </c>
      <c r="F871" s="74">
        <v>1.200308E9</v>
      </c>
      <c r="G871" s="74">
        <v>1.94491E8</v>
      </c>
      <c r="H871" s="70">
        <v>0.0</v>
      </c>
      <c r="I871" s="74">
        <v>1.3279E7</v>
      </c>
      <c r="J871" s="11" t="s">
        <v>106</v>
      </c>
      <c r="K871" s="11" t="s">
        <v>205</v>
      </c>
      <c r="L871" s="51">
        <f t="shared" si="1"/>
        <v>263459000</v>
      </c>
      <c r="M871" s="75">
        <f t="shared" si="2"/>
        <v>55689000</v>
      </c>
      <c r="N871" s="9">
        <f t="shared" si="3"/>
        <v>0.1799869788</v>
      </c>
      <c r="O871" s="9">
        <f t="shared" si="4"/>
        <v>0.0380449894</v>
      </c>
    </row>
    <row r="872" hidden="1">
      <c r="A872" s="68">
        <v>895.0</v>
      </c>
      <c r="B872" s="11" t="s">
        <v>458</v>
      </c>
      <c r="C872" s="11" t="s">
        <v>7</v>
      </c>
      <c r="D872" s="73">
        <v>41547.0</v>
      </c>
      <c r="E872" s="74">
        <v>1.287577E9</v>
      </c>
      <c r="F872" s="74">
        <v>1.073447E9</v>
      </c>
      <c r="G872" s="74">
        <v>1.74085E8</v>
      </c>
      <c r="H872" s="70">
        <v>0.0</v>
      </c>
      <c r="I872" s="74">
        <v>1.2784E7</v>
      </c>
      <c r="J872" s="11" t="s">
        <v>106</v>
      </c>
      <c r="K872" s="11" t="s">
        <v>205</v>
      </c>
      <c r="L872" s="51">
        <f t="shared" si="1"/>
        <v>214130000</v>
      </c>
      <c r="M872" s="75">
        <f t="shared" si="2"/>
        <v>27261000</v>
      </c>
      <c r="N872" s="9">
        <f t="shared" si="3"/>
        <v>0.1663046171</v>
      </c>
      <c r="O872" s="9">
        <f t="shared" si="4"/>
        <v>0.021172326</v>
      </c>
    </row>
    <row r="873" hidden="1">
      <c r="A873" s="68">
        <v>902.0</v>
      </c>
      <c r="B873" s="11" t="s">
        <v>459</v>
      </c>
      <c r="C873" s="11" t="s">
        <v>11</v>
      </c>
      <c r="D873" s="73">
        <v>42369.0</v>
      </c>
      <c r="E873" s="74">
        <v>1.166769E9</v>
      </c>
      <c r="F873" s="74">
        <v>3.04477E8</v>
      </c>
      <c r="G873" s="74">
        <v>1.22735E8</v>
      </c>
      <c r="H873" s="70">
        <v>0.0</v>
      </c>
      <c r="I873" s="74">
        <v>3.44527E8</v>
      </c>
      <c r="J873" s="11" t="s">
        <v>111</v>
      </c>
      <c r="K873" s="11" t="s">
        <v>112</v>
      </c>
      <c r="L873" s="51">
        <f t="shared" si="1"/>
        <v>862292000</v>
      </c>
      <c r="M873" s="75">
        <f t="shared" si="2"/>
        <v>395030000</v>
      </c>
      <c r="N873" s="9">
        <f t="shared" si="3"/>
        <v>0.739042604</v>
      </c>
      <c r="O873" s="9">
        <f t="shared" si="4"/>
        <v>0.3385674457</v>
      </c>
    </row>
    <row r="874" hidden="1">
      <c r="A874" s="68">
        <v>901.0</v>
      </c>
      <c r="B874" s="11" t="s">
        <v>459</v>
      </c>
      <c r="C874" s="11" t="s">
        <v>10</v>
      </c>
      <c r="D874" s="73">
        <v>42004.0</v>
      </c>
      <c r="E874" s="74">
        <v>9.93897E8</v>
      </c>
      <c r="F874" s="74">
        <v>2.58617E8</v>
      </c>
      <c r="G874" s="74">
        <v>1.22201E8</v>
      </c>
      <c r="H874" s="70">
        <v>0.0</v>
      </c>
      <c r="I874" s="74">
        <v>2.58074E8</v>
      </c>
      <c r="J874" s="11" t="s">
        <v>111</v>
      </c>
      <c r="K874" s="11" t="s">
        <v>112</v>
      </c>
      <c r="L874" s="51">
        <f t="shared" si="1"/>
        <v>735280000</v>
      </c>
      <c r="M874" s="75">
        <f t="shared" si="2"/>
        <v>355005000</v>
      </c>
      <c r="N874" s="9">
        <f t="shared" si="3"/>
        <v>0.7397949687</v>
      </c>
      <c r="O874" s="9">
        <f t="shared" si="4"/>
        <v>0.3571848994</v>
      </c>
    </row>
    <row r="875" hidden="1">
      <c r="A875" s="68">
        <v>900.0</v>
      </c>
      <c r="B875" s="11" t="s">
        <v>459</v>
      </c>
      <c r="C875" s="11" t="s">
        <v>9</v>
      </c>
      <c r="D875" s="73">
        <v>41639.0</v>
      </c>
      <c r="E875" s="74">
        <v>8.61527E8</v>
      </c>
      <c r="F875" s="74">
        <v>2.21498E8</v>
      </c>
      <c r="G875" s="74">
        <v>1.2747E8</v>
      </c>
      <c r="H875" s="70">
        <v>0.0</v>
      </c>
      <c r="I875" s="74">
        <v>2.24713E8</v>
      </c>
      <c r="J875" s="11" t="s">
        <v>111</v>
      </c>
      <c r="K875" s="11" t="s">
        <v>112</v>
      </c>
      <c r="L875" s="51">
        <f t="shared" si="1"/>
        <v>640029000</v>
      </c>
      <c r="M875" s="75">
        <f t="shared" si="2"/>
        <v>287846000</v>
      </c>
      <c r="N875" s="9">
        <f t="shared" si="3"/>
        <v>0.7429006868</v>
      </c>
      <c r="O875" s="9">
        <f t="shared" si="4"/>
        <v>0.3341114092</v>
      </c>
    </row>
    <row r="876" hidden="1">
      <c r="A876" s="68">
        <v>899.0</v>
      </c>
      <c r="B876" s="11" t="s">
        <v>459</v>
      </c>
      <c r="C876" s="11" t="s">
        <v>7</v>
      </c>
      <c r="D876" s="73">
        <v>41274.0</v>
      </c>
      <c r="E876" s="74">
        <v>7.93373E8</v>
      </c>
      <c r="F876" s="74">
        <v>2.06974E8</v>
      </c>
      <c r="G876" s="74">
        <v>1.23524E8</v>
      </c>
      <c r="H876" s="70">
        <v>0.0</v>
      </c>
      <c r="I876" s="74">
        <v>2.14827E8</v>
      </c>
      <c r="J876" s="11" t="s">
        <v>111</v>
      </c>
      <c r="K876" s="11" t="s">
        <v>112</v>
      </c>
      <c r="L876" s="51">
        <f t="shared" si="1"/>
        <v>586399000</v>
      </c>
      <c r="M876" s="75">
        <f t="shared" si="2"/>
        <v>248048000</v>
      </c>
      <c r="N876" s="9">
        <f t="shared" si="3"/>
        <v>0.7391214473</v>
      </c>
      <c r="O876" s="9">
        <f t="shared" si="4"/>
        <v>0.3126499137</v>
      </c>
    </row>
    <row r="877" hidden="1">
      <c r="A877" s="68">
        <v>906.0</v>
      </c>
      <c r="B877" s="11" t="s">
        <v>460</v>
      </c>
      <c r="C877" s="11" t="s">
        <v>11</v>
      </c>
      <c r="D877" s="73">
        <v>42551.0</v>
      </c>
      <c r="E877" s="74">
        <v>2.984493E9</v>
      </c>
      <c r="F877" s="74">
        <v>1.163391E9</v>
      </c>
      <c r="G877" s="74">
        <v>3.79399E8</v>
      </c>
      <c r="H877" s="74">
        <v>4.81258E8</v>
      </c>
      <c r="I877" s="70">
        <v>0.0</v>
      </c>
      <c r="J877" s="11" t="s">
        <v>75</v>
      </c>
      <c r="K877" s="76" t="s">
        <v>139</v>
      </c>
      <c r="L877" s="51">
        <f t="shared" si="1"/>
        <v>1821102000</v>
      </c>
      <c r="M877" s="75">
        <f t="shared" si="2"/>
        <v>960445000</v>
      </c>
      <c r="N877" s="9">
        <f t="shared" si="3"/>
        <v>0.6101880621</v>
      </c>
      <c r="O877" s="9">
        <f t="shared" si="4"/>
        <v>0.3218117784</v>
      </c>
    </row>
    <row r="878" hidden="1">
      <c r="A878" s="68">
        <v>904.0</v>
      </c>
      <c r="B878" s="11" t="s">
        <v>460</v>
      </c>
      <c r="C878" s="11" t="s">
        <v>9</v>
      </c>
      <c r="D878" s="73">
        <v>41820.0</v>
      </c>
      <c r="E878" s="74">
        <v>2.929408E9</v>
      </c>
      <c r="F878" s="74">
        <v>1.232962E9</v>
      </c>
      <c r="G878" s="74">
        <v>3.84907E8</v>
      </c>
      <c r="H878" s="74">
        <v>5.39469E8</v>
      </c>
      <c r="I878" s="70">
        <v>0.0</v>
      </c>
      <c r="J878" s="11" t="s">
        <v>75</v>
      </c>
      <c r="K878" s="71" t="s">
        <v>139</v>
      </c>
      <c r="L878" s="51">
        <f t="shared" si="1"/>
        <v>1696446000</v>
      </c>
      <c r="M878" s="75">
        <f t="shared" si="2"/>
        <v>772070000</v>
      </c>
      <c r="N878" s="9">
        <f t="shared" si="3"/>
        <v>0.5791088165</v>
      </c>
      <c r="O878" s="9">
        <f t="shared" si="4"/>
        <v>0.2635583708</v>
      </c>
    </row>
    <row r="879" hidden="1">
      <c r="A879" s="68">
        <v>903.0</v>
      </c>
      <c r="B879" s="11" t="s">
        <v>460</v>
      </c>
      <c r="C879" s="11" t="s">
        <v>7</v>
      </c>
      <c r="D879" s="73">
        <v>41455.0</v>
      </c>
      <c r="E879" s="74">
        <v>2.842781E9</v>
      </c>
      <c r="F879" s="74">
        <v>1.237452E9</v>
      </c>
      <c r="G879" s="74">
        <v>3.87812E8</v>
      </c>
      <c r="H879" s="74">
        <v>4.87832E8</v>
      </c>
      <c r="I879" s="70">
        <v>0.0</v>
      </c>
      <c r="J879" s="11" t="s">
        <v>75</v>
      </c>
      <c r="K879" s="71" t="s">
        <v>139</v>
      </c>
      <c r="L879" s="51">
        <f t="shared" si="1"/>
        <v>1605329000</v>
      </c>
      <c r="M879" s="75">
        <f t="shared" si="2"/>
        <v>729685000</v>
      </c>
      <c r="N879" s="9">
        <f t="shared" si="3"/>
        <v>0.5647037179</v>
      </c>
      <c r="O879" s="9">
        <f t="shared" si="4"/>
        <v>0.2566799905</v>
      </c>
    </row>
    <row r="880" hidden="1">
      <c r="A880" s="68">
        <v>905.0</v>
      </c>
      <c r="B880" s="11" t="s">
        <v>460</v>
      </c>
      <c r="C880" s="11" t="s">
        <v>10</v>
      </c>
      <c r="D880" s="73">
        <v>42185.0</v>
      </c>
      <c r="E880" s="74">
        <v>2.814049E9</v>
      </c>
      <c r="F880" s="74">
        <v>1.215229E9</v>
      </c>
      <c r="G880" s="74">
        <v>4.06864E8</v>
      </c>
      <c r="H880" s="74">
        <v>5.30616E8</v>
      </c>
      <c r="I880" s="70">
        <v>0.0</v>
      </c>
      <c r="J880" s="11" t="s">
        <v>75</v>
      </c>
      <c r="K880" s="71" t="s">
        <v>139</v>
      </c>
      <c r="L880" s="51">
        <f t="shared" si="1"/>
        <v>1598820000</v>
      </c>
      <c r="M880" s="75">
        <f t="shared" si="2"/>
        <v>661340000</v>
      </c>
      <c r="N880" s="9">
        <f t="shared" si="3"/>
        <v>0.568156418</v>
      </c>
      <c r="O880" s="9">
        <f t="shared" si="4"/>
        <v>0.235013676</v>
      </c>
    </row>
    <row r="881">
      <c r="A881" s="68">
        <v>908.0</v>
      </c>
      <c r="B881" s="11" t="s">
        <v>180</v>
      </c>
      <c r="C881" s="11" t="s">
        <v>9</v>
      </c>
      <c r="D881" s="73">
        <v>42004.0</v>
      </c>
      <c r="E881" s="74">
        <v>1.9724E10</v>
      </c>
      <c r="F881" s="74">
        <v>1.3041E10</v>
      </c>
      <c r="G881" s="74">
        <v>4.162E9</v>
      </c>
      <c r="H881" s="70">
        <v>0.0</v>
      </c>
      <c r="I881" s="70">
        <v>0.0</v>
      </c>
      <c r="J881" s="11" t="s">
        <v>92</v>
      </c>
      <c r="K881" s="71" t="s">
        <v>128</v>
      </c>
      <c r="L881" s="51">
        <f t="shared" si="1"/>
        <v>6683000000</v>
      </c>
      <c r="M881" s="75">
        <f t="shared" si="2"/>
        <v>2521000000</v>
      </c>
      <c r="N881" s="9">
        <f t="shared" si="3"/>
        <v>0.338825796</v>
      </c>
      <c r="O881" s="9">
        <f t="shared" si="4"/>
        <v>0.1278138309</v>
      </c>
    </row>
    <row r="882">
      <c r="A882" s="68">
        <v>907.0</v>
      </c>
      <c r="B882" s="11" t="s">
        <v>180</v>
      </c>
      <c r="C882" s="11" t="s">
        <v>7</v>
      </c>
      <c r="D882" s="73">
        <v>41639.0</v>
      </c>
      <c r="E882" s="74">
        <v>1.9561E10</v>
      </c>
      <c r="F882" s="74">
        <v>1.2952E10</v>
      </c>
      <c r="G882" s="74">
        <v>3.706E9</v>
      </c>
      <c r="H882" s="70">
        <v>0.0</v>
      </c>
      <c r="I882" s="70">
        <v>0.0</v>
      </c>
      <c r="J882" s="11" t="s">
        <v>92</v>
      </c>
      <c r="K882" s="71" t="s">
        <v>128</v>
      </c>
      <c r="L882" s="51">
        <f t="shared" si="1"/>
        <v>6609000000</v>
      </c>
      <c r="M882" s="75">
        <f t="shared" si="2"/>
        <v>2903000000</v>
      </c>
      <c r="N882" s="9">
        <f t="shared" si="3"/>
        <v>0.3378661623</v>
      </c>
      <c r="O882" s="9">
        <f t="shared" si="4"/>
        <v>0.1484075456</v>
      </c>
    </row>
    <row r="883">
      <c r="A883" s="68">
        <v>909.0</v>
      </c>
      <c r="B883" s="11" t="s">
        <v>180</v>
      </c>
      <c r="C883" s="11" t="s">
        <v>10</v>
      </c>
      <c r="D883" s="73">
        <v>42369.0</v>
      </c>
      <c r="E883" s="74">
        <v>1.8591E10</v>
      </c>
      <c r="F883" s="74">
        <v>1.1967E10</v>
      </c>
      <c r="G883" s="74">
        <v>5.011E9</v>
      </c>
      <c r="H883" s="70">
        <v>0.0</v>
      </c>
      <c r="I883" s="70">
        <v>0.0</v>
      </c>
      <c r="J883" s="11" t="s">
        <v>92</v>
      </c>
      <c r="K883" s="71" t="s">
        <v>128</v>
      </c>
      <c r="L883" s="51">
        <f t="shared" si="1"/>
        <v>6624000000</v>
      </c>
      <c r="M883" s="75">
        <f t="shared" si="2"/>
        <v>1613000000</v>
      </c>
      <c r="N883" s="9">
        <f t="shared" si="3"/>
        <v>0.3563014362</v>
      </c>
      <c r="O883" s="9">
        <f t="shared" si="4"/>
        <v>0.08676241192</v>
      </c>
    </row>
    <row r="884">
      <c r="A884" s="68">
        <v>910.0</v>
      </c>
      <c r="B884" s="11" t="s">
        <v>180</v>
      </c>
      <c r="C884" s="11" t="s">
        <v>11</v>
      </c>
      <c r="D884" s="73">
        <v>42735.0</v>
      </c>
      <c r="E884" s="74">
        <v>1.8202E10</v>
      </c>
      <c r="F884" s="74">
        <v>1.1551E10</v>
      </c>
      <c r="G884" s="74">
        <v>3.334E9</v>
      </c>
      <c r="H884" s="70">
        <v>0.0</v>
      </c>
      <c r="I884" s="70">
        <v>0.0</v>
      </c>
      <c r="J884" s="11" t="s">
        <v>92</v>
      </c>
      <c r="K884" s="71" t="s">
        <v>128</v>
      </c>
      <c r="L884" s="51">
        <f t="shared" si="1"/>
        <v>6651000000</v>
      </c>
      <c r="M884" s="75">
        <f t="shared" si="2"/>
        <v>3317000000</v>
      </c>
      <c r="N884" s="9">
        <f t="shared" si="3"/>
        <v>0.3653994067</v>
      </c>
      <c r="O884" s="9">
        <f t="shared" si="4"/>
        <v>0.1822327217</v>
      </c>
    </row>
    <row r="885" hidden="1">
      <c r="A885" s="68">
        <v>912.0</v>
      </c>
      <c r="B885" s="11" t="s">
        <v>461</v>
      </c>
      <c r="C885" s="11" t="s">
        <v>9</v>
      </c>
      <c r="D885" s="73">
        <v>42004.0</v>
      </c>
      <c r="E885" s="74">
        <v>1.6226E10</v>
      </c>
      <c r="F885" s="74">
        <v>8.435E9</v>
      </c>
      <c r="G885" s="74">
        <v>1.029E9</v>
      </c>
      <c r="H885" s="70">
        <v>0.0</v>
      </c>
      <c r="I885" s="74">
        <v>2.04E9</v>
      </c>
      <c r="J885" s="11" t="s">
        <v>172</v>
      </c>
      <c r="K885" s="71" t="s">
        <v>622</v>
      </c>
      <c r="L885" s="51">
        <f t="shared" si="1"/>
        <v>7791000000</v>
      </c>
      <c r="M885" s="75">
        <f t="shared" si="2"/>
        <v>4722000000</v>
      </c>
      <c r="N885" s="9">
        <f t="shared" si="3"/>
        <v>0.4801553063</v>
      </c>
      <c r="O885" s="9">
        <f t="shared" si="4"/>
        <v>0.2910144213</v>
      </c>
    </row>
    <row r="886" hidden="1">
      <c r="A886" s="68">
        <v>913.0</v>
      </c>
      <c r="B886" s="11" t="s">
        <v>461</v>
      </c>
      <c r="C886" s="11" t="s">
        <v>10</v>
      </c>
      <c r="D886" s="73">
        <v>42369.0</v>
      </c>
      <c r="E886" s="74">
        <v>1.4403E10</v>
      </c>
      <c r="F886" s="74">
        <v>6.452E9</v>
      </c>
      <c r="G886" s="74">
        <v>1.126E9</v>
      </c>
      <c r="H886" s="70">
        <v>0.0</v>
      </c>
      <c r="I886" s="74">
        <v>2.309E9</v>
      </c>
      <c r="J886" s="11" t="s">
        <v>172</v>
      </c>
      <c r="K886" s="71" t="s">
        <v>622</v>
      </c>
      <c r="L886" s="51">
        <f t="shared" si="1"/>
        <v>7951000000</v>
      </c>
      <c r="M886" s="75">
        <f t="shared" si="2"/>
        <v>4516000000</v>
      </c>
      <c r="N886" s="9">
        <f t="shared" si="3"/>
        <v>0.5520377699</v>
      </c>
      <c r="O886" s="9">
        <f t="shared" si="4"/>
        <v>0.3135457891</v>
      </c>
    </row>
    <row r="887" hidden="1">
      <c r="A887" s="68">
        <v>911.0</v>
      </c>
      <c r="B887" s="11" t="s">
        <v>461</v>
      </c>
      <c r="C887" s="11" t="s">
        <v>7</v>
      </c>
      <c r="D887" s="73">
        <v>41639.0</v>
      </c>
      <c r="E887" s="74">
        <v>1.407E10</v>
      </c>
      <c r="F887" s="74">
        <v>7.365E9</v>
      </c>
      <c r="G887" s="74">
        <v>1.007E9</v>
      </c>
      <c r="H887" s="70">
        <v>0.0</v>
      </c>
      <c r="I887" s="74">
        <v>1.806E9</v>
      </c>
      <c r="J887" s="11" t="s">
        <v>172</v>
      </c>
      <c r="K887" s="71" t="s">
        <v>622</v>
      </c>
      <c r="L887" s="51">
        <f t="shared" si="1"/>
        <v>6705000000</v>
      </c>
      <c r="M887" s="75">
        <f t="shared" si="2"/>
        <v>3892000000</v>
      </c>
      <c r="N887" s="9">
        <f t="shared" si="3"/>
        <v>0.4765458422</v>
      </c>
      <c r="O887" s="9">
        <f t="shared" si="4"/>
        <v>0.2766169154</v>
      </c>
    </row>
    <row r="888" hidden="1">
      <c r="A888" s="68">
        <v>914.0</v>
      </c>
      <c r="B888" s="11" t="s">
        <v>461</v>
      </c>
      <c r="C888" s="11" t="s">
        <v>11</v>
      </c>
      <c r="D888" s="73">
        <v>42735.0</v>
      </c>
      <c r="E888" s="74">
        <v>1.3058E10</v>
      </c>
      <c r="F888" s="74">
        <v>5.801E9</v>
      </c>
      <c r="G888" s="74">
        <v>1.089E9</v>
      </c>
      <c r="H888" s="70">
        <v>0.0</v>
      </c>
      <c r="I888" s="74">
        <v>2.209E9</v>
      </c>
      <c r="J888" s="11" t="s">
        <v>172</v>
      </c>
      <c r="K888" s="71" t="s">
        <v>622</v>
      </c>
      <c r="L888" s="51">
        <f t="shared" si="1"/>
        <v>7257000000</v>
      </c>
      <c r="M888" s="75">
        <f t="shared" si="2"/>
        <v>3959000000</v>
      </c>
      <c r="N888" s="9">
        <f t="shared" si="3"/>
        <v>0.5557512636</v>
      </c>
      <c r="O888" s="9">
        <f t="shared" si="4"/>
        <v>0.3031857865</v>
      </c>
    </row>
    <row r="889" hidden="1">
      <c r="A889" s="68">
        <v>918.0</v>
      </c>
      <c r="B889" s="11" t="s">
        <v>293</v>
      </c>
      <c r="C889" s="11" t="s">
        <v>11</v>
      </c>
      <c r="D889" s="73">
        <v>42429.0</v>
      </c>
      <c r="E889" s="74">
        <v>1.5149675E10</v>
      </c>
      <c r="F889" s="74">
        <v>1.3130915E10</v>
      </c>
      <c r="G889" s="74">
        <v>9.59899E8</v>
      </c>
      <c r="H889" s="70">
        <v>0.0</v>
      </c>
      <c r="I889" s="70">
        <v>0.0</v>
      </c>
      <c r="J889" s="11" t="s">
        <v>73</v>
      </c>
      <c r="K889" s="66" t="s">
        <v>163</v>
      </c>
      <c r="L889" s="51">
        <f t="shared" si="1"/>
        <v>2018760000</v>
      </c>
      <c r="M889" s="75">
        <f t="shared" si="2"/>
        <v>1058861000</v>
      </c>
      <c r="N889" s="9">
        <f t="shared" si="3"/>
        <v>0.1332543437</v>
      </c>
      <c r="O889" s="9">
        <f t="shared" si="4"/>
        <v>0.06989331454</v>
      </c>
    </row>
    <row r="890" hidden="1">
      <c r="A890" s="68">
        <v>917.0</v>
      </c>
      <c r="B890" s="11" t="s">
        <v>293</v>
      </c>
      <c r="C890" s="11" t="s">
        <v>10</v>
      </c>
      <c r="D890" s="73">
        <v>42063.0</v>
      </c>
      <c r="E890" s="74">
        <v>1.4268716E10</v>
      </c>
      <c r="F890" s="74">
        <v>1.2381189E10</v>
      </c>
      <c r="G890" s="74">
        <v>8.90431E8</v>
      </c>
      <c r="H890" s="70">
        <v>0.0</v>
      </c>
      <c r="I890" s="70">
        <v>0.0</v>
      </c>
      <c r="J890" s="11" t="s">
        <v>73</v>
      </c>
      <c r="K890" s="11" t="s">
        <v>163</v>
      </c>
      <c r="L890" s="51">
        <f t="shared" si="1"/>
        <v>1887527000</v>
      </c>
      <c r="M890" s="75">
        <f t="shared" si="2"/>
        <v>997096000</v>
      </c>
      <c r="N890" s="9">
        <f t="shared" si="3"/>
        <v>0.1322842924</v>
      </c>
      <c r="O890" s="9">
        <f t="shared" si="4"/>
        <v>0.06987986866</v>
      </c>
    </row>
    <row r="891" hidden="1">
      <c r="A891" s="68">
        <v>916.0</v>
      </c>
      <c r="B891" s="11" t="s">
        <v>293</v>
      </c>
      <c r="C891" s="11" t="s">
        <v>9</v>
      </c>
      <c r="D891" s="73">
        <v>41698.0</v>
      </c>
      <c r="E891" s="74">
        <v>1.2574299E10</v>
      </c>
      <c r="F891" s="74">
        <v>1.0925598E10</v>
      </c>
      <c r="G891" s="74">
        <v>8.19048E8</v>
      </c>
      <c r="H891" s="70">
        <v>0.0</v>
      </c>
      <c r="I891" s="70">
        <v>0.0</v>
      </c>
      <c r="J891" s="11" t="s">
        <v>73</v>
      </c>
      <c r="K891" s="11" t="s">
        <v>163</v>
      </c>
      <c r="L891" s="51">
        <f t="shared" si="1"/>
        <v>1648701000</v>
      </c>
      <c r="M891" s="75">
        <f t="shared" si="2"/>
        <v>829653000</v>
      </c>
      <c r="N891" s="9">
        <f t="shared" si="3"/>
        <v>0.1311167326</v>
      </c>
      <c r="O891" s="9">
        <f t="shared" si="4"/>
        <v>0.0659800598</v>
      </c>
    </row>
    <row r="892" hidden="1">
      <c r="A892" s="68">
        <v>915.0</v>
      </c>
      <c r="B892" s="11" t="s">
        <v>293</v>
      </c>
      <c r="C892" s="11" t="s">
        <v>7</v>
      </c>
      <c r="D892" s="73">
        <v>41333.0</v>
      </c>
      <c r="E892" s="74">
        <v>1.0962818E10</v>
      </c>
      <c r="F892" s="74">
        <v>9.498456E9</v>
      </c>
      <c r="G892" s="74">
        <v>7.31767E8</v>
      </c>
      <c r="H892" s="70">
        <v>0.0</v>
      </c>
      <c r="I892" s="70">
        <v>0.0</v>
      </c>
      <c r="J892" s="11" t="s">
        <v>73</v>
      </c>
      <c r="K892" s="11" t="s">
        <v>163</v>
      </c>
      <c r="L892" s="51">
        <f t="shared" si="1"/>
        <v>1464362000</v>
      </c>
      <c r="M892" s="75">
        <f t="shared" si="2"/>
        <v>732595000</v>
      </c>
      <c r="N892" s="9">
        <f t="shared" si="3"/>
        <v>0.1335753271</v>
      </c>
      <c r="O892" s="9">
        <f t="shared" si="4"/>
        <v>0.06682542755</v>
      </c>
    </row>
    <row r="893">
      <c r="A893" s="68">
        <v>919.0</v>
      </c>
      <c r="B893" s="11" t="s">
        <v>135</v>
      </c>
      <c r="C893" s="11" t="s">
        <v>7</v>
      </c>
      <c r="D893" s="73">
        <v>41274.0</v>
      </c>
      <c r="E893" s="74">
        <v>4.8017E10</v>
      </c>
      <c r="F893" s="74">
        <v>1.9053E10</v>
      </c>
      <c r="G893" s="74">
        <v>1.8185E10</v>
      </c>
      <c r="H893" s="70">
        <v>0.0</v>
      </c>
      <c r="I893" s="70">
        <v>0.0</v>
      </c>
      <c r="J893" s="11" t="s">
        <v>92</v>
      </c>
      <c r="K893" s="11" t="s">
        <v>136</v>
      </c>
      <c r="L893" s="51">
        <f t="shared" si="1"/>
        <v>28964000000</v>
      </c>
      <c r="M893" s="75">
        <f t="shared" si="2"/>
        <v>10779000000</v>
      </c>
      <c r="N893" s="9">
        <f t="shared" si="3"/>
        <v>0.6032030323</v>
      </c>
      <c r="O893" s="9">
        <f t="shared" si="4"/>
        <v>0.2244829956</v>
      </c>
    </row>
    <row r="894">
      <c r="A894" s="68">
        <v>920.0</v>
      </c>
      <c r="B894" s="11" t="s">
        <v>135</v>
      </c>
      <c r="C894" s="11" t="s">
        <v>9</v>
      </c>
      <c r="D894" s="73">
        <v>41639.0</v>
      </c>
      <c r="E894" s="74">
        <v>4.6854E10</v>
      </c>
      <c r="F894" s="74">
        <v>1.8421E10</v>
      </c>
      <c r="G894" s="74">
        <v>1.8205E10</v>
      </c>
      <c r="H894" s="70">
        <v>0.0</v>
      </c>
      <c r="I894" s="70">
        <v>0.0</v>
      </c>
      <c r="J894" s="11" t="s">
        <v>92</v>
      </c>
      <c r="K894" s="11" t="s">
        <v>136</v>
      </c>
      <c r="L894" s="51">
        <f t="shared" si="1"/>
        <v>28433000000</v>
      </c>
      <c r="M894" s="75">
        <f t="shared" si="2"/>
        <v>10228000000</v>
      </c>
      <c r="N894" s="9">
        <f t="shared" si="3"/>
        <v>0.6068425321</v>
      </c>
      <c r="O894" s="9">
        <f t="shared" si="4"/>
        <v>0.2182951296</v>
      </c>
    </row>
    <row r="895">
      <c r="A895" s="68">
        <v>921.0</v>
      </c>
      <c r="B895" s="11" t="s">
        <v>135</v>
      </c>
      <c r="C895" s="11" t="s">
        <v>10</v>
      </c>
      <c r="D895" s="73">
        <v>42004.0</v>
      </c>
      <c r="E895" s="74">
        <v>4.5998E10</v>
      </c>
      <c r="F895" s="74">
        <v>1.7889E10</v>
      </c>
      <c r="G895" s="74">
        <v>1.8401E10</v>
      </c>
      <c r="H895" s="70">
        <v>0.0</v>
      </c>
      <c r="I895" s="70">
        <v>0.0</v>
      </c>
      <c r="J895" s="11" t="s">
        <v>92</v>
      </c>
      <c r="K895" s="11" t="s">
        <v>136</v>
      </c>
      <c r="L895" s="51">
        <f t="shared" si="1"/>
        <v>28109000000</v>
      </c>
      <c r="M895" s="75">
        <f t="shared" si="2"/>
        <v>9708000000</v>
      </c>
      <c r="N895" s="9">
        <f t="shared" si="3"/>
        <v>0.6110917866</v>
      </c>
      <c r="O895" s="9">
        <f t="shared" si="4"/>
        <v>0.2110526545</v>
      </c>
    </row>
    <row r="896">
      <c r="A896" s="68">
        <v>922.0</v>
      </c>
      <c r="B896" s="11" t="s">
        <v>135</v>
      </c>
      <c r="C896" s="11" t="s">
        <v>11</v>
      </c>
      <c r="D896" s="73">
        <v>42369.0</v>
      </c>
      <c r="E896" s="74">
        <v>4.4294E10</v>
      </c>
      <c r="F896" s="74">
        <v>1.7482E10</v>
      </c>
      <c r="G896" s="74">
        <v>1.8084E10</v>
      </c>
      <c r="H896" s="70">
        <v>0.0</v>
      </c>
      <c r="I896" s="70">
        <v>0.0</v>
      </c>
      <c r="J896" s="11" t="s">
        <v>92</v>
      </c>
      <c r="K896" s="11" t="s">
        <v>136</v>
      </c>
      <c r="L896" s="51">
        <f t="shared" si="1"/>
        <v>26812000000</v>
      </c>
      <c r="M896" s="75">
        <f t="shared" si="2"/>
        <v>8728000000</v>
      </c>
      <c r="N896" s="9">
        <f t="shared" si="3"/>
        <v>0.6053190048</v>
      </c>
      <c r="O896" s="9">
        <f t="shared" si="4"/>
        <v>0.1970470041</v>
      </c>
    </row>
    <row r="897" hidden="1">
      <c r="A897" s="68">
        <v>926.0</v>
      </c>
      <c r="B897" s="11" t="s">
        <v>294</v>
      </c>
      <c r="C897" s="11" t="s">
        <v>11</v>
      </c>
      <c r="D897" s="73">
        <v>42462.0</v>
      </c>
      <c r="E897" s="74">
        <v>4.7121E9</v>
      </c>
      <c r="F897" s="74">
        <v>1.9149E9</v>
      </c>
      <c r="G897" s="74">
        <v>1.428E9</v>
      </c>
      <c r="H897" s="70">
        <v>0.0</v>
      </c>
      <c r="I897" s="74">
        <v>1.832E8</v>
      </c>
      <c r="J897" s="11" t="s">
        <v>73</v>
      </c>
      <c r="K897" s="76" t="s">
        <v>258</v>
      </c>
      <c r="L897" s="51">
        <f t="shared" si="1"/>
        <v>2797200000</v>
      </c>
      <c r="M897" s="75">
        <f t="shared" si="2"/>
        <v>1186000000</v>
      </c>
      <c r="N897" s="9">
        <f t="shared" si="3"/>
        <v>0.5936206787</v>
      </c>
      <c r="O897" s="9">
        <f t="shared" si="4"/>
        <v>0.2516924513</v>
      </c>
    </row>
    <row r="898" hidden="1">
      <c r="A898" s="68">
        <v>925.0</v>
      </c>
      <c r="B898" s="11" t="s">
        <v>294</v>
      </c>
      <c r="C898" s="11" t="s">
        <v>10</v>
      </c>
      <c r="D898" s="73">
        <v>42091.0</v>
      </c>
      <c r="E898" s="74">
        <v>4.3715E9</v>
      </c>
      <c r="F898" s="74">
        <v>1.7238E9</v>
      </c>
      <c r="G898" s="74">
        <v>1.2515E9</v>
      </c>
      <c r="H898" s="70">
        <v>0.0</v>
      </c>
      <c r="I898" s="74">
        <v>1.384E8</v>
      </c>
      <c r="J898" s="11" t="s">
        <v>73</v>
      </c>
      <c r="K898" s="71" t="s">
        <v>258</v>
      </c>
      <c r="L898" s="51">
        <f t="shared" si="1"/>
        <v>2647700000</v>
      </c>
      <c r="M898" s="75">
        <f t="shared" si="2"/>
        <v>1257800000</v>
      </c>
      <c r="N898" s="9">
        <f t="shared" si="3"/>
        <v>0.6056731099</v>
      </c>
      <c r="O898" s="9">
        <f t="shared" si="4"/>
        <v>0.2877273247</v>
      </c>
    </row>
    <row r="899" hidden="1">
      <c r="A899" s="68">
        <v>924.0</v>
      </c>
      <c r="B899" s="11" t="s">
        <v>294</v>
      </c>
      <c r="C899" s="11" t="s">
        <v>9</v>
      </c>
      <c r="D899" s="73">
        <v>41727.0</v>
      </c>
      <c r="E899" s="74">
        <v>3.3108E9</v>
      </c>
      <c r="F899" s="74">
        <v>1.2947E9</v>
      </c>
      <c r="G899" s="74">
        <v>9.269E8</v>
      </c>
      <c r="H899" s="70">
        <v>0.0</v>
      </c>
      <c r="I899" s="74">
        <v>7.97E7</v>
      </c>
      <c r="J899" s="11" t="s">
        <v>73</v>
      </c>
      <c r="K899" s="71" t="s">
        <v>258</v>
      </c>
      <c r="L899" s="51">
        <f t="shared" si="1"/>
        <v>2016100000</v>
      </c>
      <c r="M899" s="75">
        <f t="shared" si="2"/>
        <v>1009500000</v>
      </c>
      <c r="N899" s="9">
        <f t="shared" si="3"/>
        <v>0.6089464782</v>
      </c>
      <c r="O899" s="9">
        <f t="shared" si="4"/>
        <v>0.3049111997</v>
      </c>
    </row>
    <row r="900" hidden="1">
      <c r="A900" s="68">
        <v>923.0</v>
      </c>
      <c r="B900" s="11" t="s">
        <v>294</v>
      </c>
      <c r="C900" s="11" t="s">
        <v>7</v>
      </c>
      <c r="D900" s="73">
        <v>41363.0</v>
      </c>
      <c r="E900" s="74">
        <v>2.181732E9</v>
      </c>
      <c r="F900" s="74">
        <v>8.75166E8</v>
      </c>
      <c r="G900" s="74">
        <v>6.21536E8</v>
      </c>
      <c r="H900" s="70">
        <v>0.0</v>
      </c>
      <c r="I900" s="74">
        <v>5.4291E7</v>
      </c>
      <c r="J900" s="11" t="s">
        <v>73</v>
      </c>
      <c r="K900" s="71" t="s">
        <v>258</v>
      </c>
      <c r="L900" s="51">
        <f t="shared" si="1"/>
        <v>1306566000</v>
      </c>
      <c r="M900" s="75">
        <f t="shared" si="2"/>
        <v>630739000</v>
      </c>
      <c r="N900" s="9">
        <f t="shared" si="3"/>
        <v>0.5988664052</v>
      </c>
      <c r="O900" s="9">
        <f t="shared" si="4"/>
        <v>0.2891001278</v>
      </c>
    </row>
    <row r="901">
      <c r="A901" s="68">
        <v>930.0</v>
      </c>
      <c r="B901" s="11" t="s">
        <v>168</v>
      </c>
      <c r="C901" s="11" t="s">
        <v>11</v>
      </c>
      <c r="D901" s="73">
        <v>42399.0</v>
      </c>
      <c r="E901" s="74">
        <v>1.0983E11</v>
      </c>
      <c r="F901" s="74">
        <v>8.5496E10</v>
      </c>
      <c r="G901" s="74">
        <v>1.8669E10</v>
      </c>
      <c r="H901" s="70">
        <v>0.0</v>
      </c>
      <c r="I901" s="74">
        <v>2.089E9</v>
      </c>
      <c r="J901" s="11" t="s">
        <v>92</v>
      </c>
      <c r="K901" s="66" t="s">
        <v>169</v>
      </c>
      <c r="L901" s="51">
        <f t="shared" si="1"/>
        <v>24334000000</v>
      </c>
      <c r="M901" s="75">
        <f t="shared" si="2"/>
        <v>3576000000</v>
      </c>
      <c r="N901" s="9">
        <f t="shared" si="3"/>
        <v>0.2215605936</v>
      </c>
      <c r="O901" s="9">
        <f t="shared" si="4"/>
        <v>0.03255941</v>
      </c>
    </row>
    <row r="902">
      <c r="A902" s="68">
        <v>929.0</v>
      </c>
      <c r="B902" s="11" t="s">
        <v>168</v>
      </c>
      <c r="C902" s="11" t="s">
        <v>10</v>
      </c>
      <c r="D902" s="73">
        <v>42035.0</v>
      </c>
      <c r="E902" s="74">
        <v>1.08465E11</v>
      </c>
      <c r="F902" s="74">
        <v>8.5512E10</v>
      </c>
      <c r="G902" s="74">
        <v>1.7868E10</v>
      </c>
      <c r="H902" s="70">
        <v>0.0</v>
      </c>
      <c r="I902" s="74">
        <v>1.948E9</v>
      </c>
      <c r="J902" s="11" t="s">
        <v>92</v>
      </c>
      <c r="K902" s="11" t="s">
        <v>169</v>
      </c>
      <c r="L902" s="51">
        <f t="shared" si="1"/>
        <v>22953000000</v>
      </c>
      <c r="M902" s="75">
        <f t="shared" si="2"/>
        <v>3137000000</v>
      </c>
      <c r="N902" s="9">
        <f t="shared" si="3"/>
        <v>0.2116166505</v>
      </c>
      <c r="O902" s="9">
        <f t="shared" si="4"/>
        <v>0.028921772</v>
      </c>
    </row>
    <row r="903">
      <c r="A903" s="68">
        <v>928.0</v>
      </c>
      <c r="B903" s="11" t="s">
        <v>168</v>
      </c>
      <c r="C903" s="11" t="s">
        <v>9</v>
      </c>
      <c r="D903" s="73">
        <v>41671.0</v>
      </c>
      <c r="E903" s="74">
        <v>9.8375E10</v>
      </c>
      <c r="F903" s="74">
        <v>7.8138E10</v>
      </c>
      <c r="G903" s="74">
        <v>1.5809E10</v>
      </c>
      <c r="H903" s="70">
        <v>0.0</v>
      </c>
      <c r="I903" s="74">
        <v>1.703E9</v>
      </c>
      <c r="J903" s="11" t="s">
        <v>92</v>
      </c>
      <c r="K903" s="11" t="s">
        <v>169</v>
      </c>
      <c r="L903" s="51">
        <f t="shared" si="1"/>
        <v>20237000000</v>
      </c>
      <c r="M903" s="75">
        <f t="shared" si="2"/>
        <v>2725000000</v>
      </c>
      <c r="N903" s="9">
        <f t="shared" si="3"/>
        <v>0.2057128335</v>
      </c>
      <c r="O903" s="9">
        <f t="shared" si="4"/>
        <v>0.02770012706</v>
      </c>
    </row>
    <row r="904">
      <c r="A904" s="68">
        <v>927.0</v>
      </c>
      <c r="B904" s="11" t="s">
        <v>168</v>
      </c>
      <c r="C904" s="11" t="s">
        <v>7</v>
      </c>
      <c r="D904" s="73">
        <v>41307.0</v>
      </c>
      <c r="E904" s="74">
        <v>9.6619E10</v>
      </c>
      <c r="F904" s="74">
        <v>7.6726E10</v>
      </c>
      <c r="G904" s="74">
        <v>1.5477E10</v>
      </c>
      <c r="H904" s="70">
        <v>0.0</v>
      </c>
      <c r="I904" s="74">
        <v>1.652E9</v>
      </c>
      <c r="J904" s="11" t="s">
        <v>92</v>
      </c>
      <c r="K904" s="11" t="s">
        <v>169</v>
      </c>
      <c r="L904" s="51">
        <f t="shared" si="1"/>
        <v>19893000000</v>
      </c>
      <c r="M904" s="75">
        <f t="shared" si="2"/>
        <v>2764000000</v>
      </c>
      <c r="N904" s="9">
        <f t="shared" si="3"/>
        <v>0.2058911808</v>
      </c>
      <c r="O904" s="9">
        <f t="shared" si="4"/>
        <v>0.02860720976</v>
      </c>
    </row>
    <row r="905" hidden="1">
      <c r="A905" s="68">
        <v>931.0</v>
      </c>
      <c r="B905" s="11" t="s">
        <v>278</v>
      </c>
      <c r="C905" s="11" t="s">
        <v>7</v>
      </c>
      <c r="D905" s="73">
        <v>41307.0</v>
      </c>
      <c r="E905" s="74">
        <v>1.9279E10</v>
      </c>
      <c r="F905" s="74">
        <v>1.2289E10</v>
      </c>
      <c r="G905" s="74">
        <v>4.267E9</v>
      </c>
      <c r="H905" s="70">
        <v>0.0</v>
      </c>
      <c r="I905" s="74">
        <v>8.33E8</v>
      </c>
      <c r="J905" s="11" t="s">
        <v>73</v>
      </c>
      <c r="K905" s="76" t="s">
        <v>268</v>
      </c>
      <c r="L905" s="51">
        <f t="shared" si="1"/>
        <v>6990000000</v>
      </c>
      <c r="M905" s="75">
        <f t="shared" si="2"/>
        <v>1890000000</v>
      </c>
      <c r="N905" s="9">
        <f t="shared" si="3"/>
        <v>0.3625706728</v>
      </c>
      <c r="O905" s="9">
        <f t="shared" si="4"/>
        <v>0.0980341304</v>
      </c>
    </row>
    <row r="906" hidden="1">
      <c r="A906" s="68">
        <v>934.0</v>
      </c>
      <c r="B906" s="11" t="s">
        <v>278</v>
      </c>
      <c r="C906" s="11" t="s">
        <v>11</v>
      </c>
      <c r="D906" s="73">
        <v>42399.0</v>
      </c>
      <c r="E906" s="74">
        <v>1.9204E10</v>
      </c>
      <c r="F906" s="74">
        <v>1.2265E10</v>
      </c>
      <c r="G906" s="74">
        <v>4.452E9</v>
      </c>
      <c r="H906" s="70">
        <v>0.0</v>
      </c>
      <c r="I906" s="74">
        <v>9.34E8</v>
      </c>
      <c r="J906" s="11" t="s">
        <v>73</v>
      </c>
      <c r="K906" s="71" t="s">
        <v>268</v>
      </c>
      <c r="L906" s="51">
        <f t="shared" si="1"/>
        <v>6939000000</v>
      </c>
      <c r="M906" s="75">
        <f t="shared" si="2"/>
        <v>1553000000</v>
      </c>
      <c r="N906" s="9">
        <f t="shared" si="3"/>
        <v>0.3613309727</v>
      </c>
      <c r="O906" s="9">
        <f t="shared" si="4"/>
        <v>0.08086856905</v>
      </c>
    </row>
    <row r="907" hidden="1">
      <c r="A907" s="68">
        <v>932.0</v>
      </c>
      <c r="B907" s="11" t="s">
        <v>278</v>
      </c>
      <c r="C907" s="11" t="s">
        <v>9</v>
      </c>
      <c r="D907" s="73">
        <v>41671.0</v>
      </c>
      <c r="E907" s="74">
        <v>1.9031E10</v>
      </c>
      <c r="F907" s="74">
        <v>1.2087E10</v>
      </c>
      <c r="G907" s="74">
        <v>4.313E9</v>
      </c>
      <c r="H907" s="70">
        <v>0.0</v>
      </c>
      <c r="I907" s="74">
        <v>8.89E8</v>
      </c>
      <c r="J907" s="11" t="s">
        <v>73</v>
      </c>
      <c r="K907" s="71" t="s">
        <v>268</v>
      </c>
      <c r="L907" s="51">
        <f t="shared" si="1"/>
        <v>6944000000</v>
      </c>
      <c r="M907" s="75">
        <f t="shared" si="2"/>
        <v>1742000000</v>
      </c>
      <c r="N907" s="9">
        <f t="shared" si="3"/>
        <v>0.3648783564</v>
      </c>
      <c r="O907" s="9">
        <f t="shared" si="4"/>
        <v>0.09153486417</v>
      </c>
    </row>
    <row r="908" hidden="1">
      <c r="A908" s="68">
        <v>933.0</v>
      </c>
      <c r="B908" s="11" t="s">
        <v>278</v>
      </c>
      <c r="C908" s="11" t="s">
        <v>10</v>
      </c>
      <c r="D908" s="73">
        <v>42035.0</v>
      </c>
      <c r="E908" s="74">
        <v>1.9023E10</v>
      </c>
      <c r="F908" s="74">
        <v>1.2098E10</v>
      </c>
      <c r="G908" s="74">
        <v>4.35E9</v>
      </c>
      <c r="H908" s="70">
        <v>0.0</v>
      </c>
      <c r="I908" s="74">
        <v>8.86E8</v>
      </c>
      <c r="J908" s="11" t="s">
        <v>73</v>
      </c>
      <c r="K908" s="71" t="s">
        <v>268</v>
      </c>
      <c r="L908" s="51">
        <f t="shared" si="1"/>
        <v>6925000000</v>
      </c>
      <c r="M908" s="75">
        <f t="shared" si="2"/>
        <v>1689000000</v>
      </c>
      <c r="N908" s="9">
        <f t="shared" si="3"/>
        <v>0.3640330127</v>
      </c>
      <c r="O908" s="9">
        <f t="shared" si="4"/>
        <v>0.08878725753</v>
      </c>
    </row>
    <row r="909" hidden="1">
      <c r="A909" s="68">
        <v>936.0</v>
      </c>
      <c r="B909" s="11" t="s">
        <v>462</v>
      </c>
      <c r="C909" s="11" t="s">
        <v>9</v>
      </c>
      <c r="D909" s="73">
        <v>42004.0</v>
      </c>
      <c r="E909" s="74">
        <v>2.5771E9</v>
      </c>
      <c r="F909" s="74">
        <v>8.779E8</v>
      </c>
      <c r="G909" s="74">
        <v>6.32E8</v>
      </c>
      <c r="H909" s="70">
        <v>0.0</v>
      </c>
      <c r="I909" s="74">
        <v>2.581E8</v>
      </c>
      <c r="J909" s="11" t="s">
        <v>69</v>
      </c>
      <c r="K909" s="66" t="s">
        <v>358</v>
      </c>
      <c r="L909" s="51">
        <f t="shared" si="1"/>
        <v>1699200000</v>
      </c>
      <c r="M909" s="75">
        <f t="shared" si="2"/>
        <v>809100000</v>
      </c>
      <c r="N909" s="9">
        <f t="shared" si="3"/>
        <v>0.6593457763</v>
      </c>
      <c r="O909" s="9">
        <f t="shared" si="4"/>
        <v>0.3139575492</v>
      </c>
    </row>
    <row r="910" hidden="1">
      <c r="A910" s="68">
        <v>937.0</v>
      </c>
      <c r="B910" s="11" t="s">
        <v>462</v>
      </c>
      <c r="C910" s="11" t="s">
        <v>10</v>
      </c>
      <c r="D910" s="73">
        <v>42369.0</v>
      </c>
      <c r="E910" s="74">
        <v>2.4188E9</v>
      </c>
      <c r="F910" s="74">
        <v>7.592E8</v>
      </c>
      <c r="G910" s="74">
        <v>5.712E8</v>
      </c>
      <c r="H910" s="70">
        <v>0.0</v>
      </c>
      <c r="I910" s="74">
        <v>2.846E8</v>
      </c>
      <c r="J910" s="11" t="s">
        <v>69</v>
      </c>
      <c r="K910" s="11" t="s">
        <v>358</v>
      </c>
      <c r="L910" s="51">
        <f t="shared" si="1"/>
        <v>1659600000</v>
      </c>
      <c r="M910" s="75">
        <f t="shared" si="2"/>
        <v>803800000</v>
      </c>
      <c r="N910" s="9">
        <f t="shared" si="3"/>
        <v>0.6861253514</v>
      </c>
      <c r="O910" s="9">
        <f t="shared" si="4"/>
        <v>0.3323135439</v>
      </c>
    </row>
    <row r="911" hidden="1">
      <c r="A911" s="68">
        <v>935.0</v>
      </c>
      <c r="B911" s="11" t="s">
        <v>462</v>
      </c>
      <c r="C911" s="11" t="s">
        <v>7</v>
      </c>
      <c r="D911" s="73">
        <v>41639.0</v>
      </c>
      <c r="E911" s="74">
        <v>2.3693E9</v>
      </c>
      <c r="F911" s="74">
        <v>8.053E8</v>
      </c>
      <c r="G911" s="74">
        <v>6.021E8</v>
      </c>
      <c r="H911" s="70">
        <v>0.0</v>
      </c>
      <c r="I911" s="74">
        <v>2.233E8</v>
      </c>
      <c r="J911" s="11" t="s">
        <v>69</v>
      </c>
      <c r="K911" s="11" t="s">
        <v>358</v>
      </c>
      <c r="L911" s="51">
        <f t="shared" si="1"/>
        <v>1564000000</v>
      </c>
      <c r="M911" s="75">
        <f t="shared" si="2"/>
        <v>738600000</v>
      </c>
      <c r="N911" s="9">
        <f t="shared" si="3"/>
        <v>0.6601105812</v>
      </c>
      <c r="O911" s="9">
        <f t="shared" si="4"/>
        <v>0.311737644</v>
      </c>
    </row>
    <row r="912" hidden="1">
      <c r="A912" s="68">
        <v>938.0</v>
      </c>
      <c r="B912" s="11" t="s">
        <v>462</v>
      </c>
      <c r="C912" s="11" t="s">
        <v>11</v>
      </c>
      <c r="D912" s="73">
        <v>42735.0</v>
      </c>
      <c r="E912" s="74">
        <v>2.3342E9</v>
      </c>
      <c r="F912" s="74">
        <v>6.911E8</v>
      </c>
      <c r="G912" s="74">
        <v>5.196E8</v>
      </c>
      <c r="H912" s="70">
        <v>0.0</v>
      </c>
      <c r="I912" s="74">
        <v>3.05E8</v>
      </c>
      <c r="J912" s="11" t="s">
        <v>69</v>
      </c>
      <c r="K912" s="11" t="s">
        <v>358</v>
      </c>
      <c r="L912" s="51">
        <f t="shared" si="1"/>
        <v>1643100000</v>
      </c>
      <c r="M912" s="75">
        <f t="shared" si="2"/>
        <v>818500000</v>
      </c>
      <c r="N912" s="9">
        <f t="shared" si="3"/>
        <v>0.7039242567</v>
      </c>
      <c r="O912" s="9">
        <f t="shared" si="4"/>
        <v>0.3506554708</v>
      </c>
    </row>
    <row r="913" hidden="1">
      <c r="A913" s="68">
        <v>942.0</v>
      </c>
      <c r="B913" s="11" t="s">
        <v>280</v>
      </c>
      <c r="C913" s="11" t="s">
        <v>11</v>
      </c>
      <c r="D913" s="73">
        <v>42399.0</v>
      </c>
      <c r="E913" s="74">
        <v>1.2154E10</v>
      </c>
      <c r="F913" s="74">
        <v>6.95E9</v>
      </c>
      <c r="G913" s="74">
        <v>3.012E9</v>
      </c>
      <c r="H913" s="70">
        <v>0.0</v>
      </c>
      <c r="I913" s="70">
        <v>0.0</v>
      </c>
      <c r="J913" s="11" t="s">
        <v>73</v>
      </c>
      <c r="K913" s="11" t="s">
        <v>266</v>
      </c>
      <c r="L913" s="51">
        <f t="shared" si="1"/>
        <v>5204000000</v>
      </c>
      <c r="M913" s="75">
        <f t="shared" si="2"/>
        <v>2192000000</v>
      </c>
      <c r="N913" s="9">
        <f t="shared" si="3"/>
        <v>0.4281717953</v>
      </c>
      <c r="O913" s="9">
        <f t="shared" si="4"/>
        <v>0.1803521474</v>
      </c>
    </row>
    <row r="914" hidden="1">
      <c r="A914" s="68">
        <v>941.0</v>
      </c>
      <c r="B914" s="11" t="s">
        <v>280</v>
      </c>
      <c r="C914" s="11" t="s">
        <v>10</v>
      </c>
      <c r="D914" s="73">
        <v>42035.0</v>
      </c>
      <c r="E914" s="74">
        <v>1.1454E10</v>
      </c>
      <c r="F914" s="74">
        <v>6.646E9</v>
      </c>
      <c r="G914" s="74">
        <v>2.855E9</v>
      </c>
      <c r="H914" s="70">
        <v>0.0</v>
      </c>
      <c r="I914" s="70">
        <v>0.0</v>
      </c>
      <c r="J914" s="11" t="s">
        <v>73</v>
      </c>
      <c r="K914" s="11" t="s">
        <v>266</v>
      </c>
      <c r="L914" s="51">
        <f t="shared" si="1"/>
        <v>4808000000</v>
      </c>
      <c r="M914" s="75">
        <f t="shared" si="2"/>
        <v>1953000000</v>
      </c>
      <c r="N914" s="9">
        <f t="shared" si="3"/>
        <v>0.4197660206</v>
      </c>
      <c r="O914" s="9">
        <f t="shared" si="4"/>
        <v>0.1705081194</v>
      </c>
    </row>
    <row r="915" hidden="1">
      <c r="A915" s="68">
        <v>940.0</v>
      </c>
      <c r="B915" s="11" t="s">
        <v>280</v>
      </c>
      <c r="C915" s="11" t="s">
        <v>9</v>
      </c>
      <c r="D915" s="73">
        <v>41671.0</v>
      </c>
      <c r="E915" s="74">
        <v>1.0773E10</v>
      </c>
      <c r="F915" s="74">
        <v>6.344E9</v>
      </c>
      <c r="G915" s="74">
        <v>2.686E9</v>
      </c>
      <c r="H915" s="70">
        <v>0.0</v>
      </c>
      <c r="I915" s="70">
        <v>0.0</v>
      </c>
      <c r="J915" s="11" t="s">
        <v>73</v>
      </c>
      <c r="K915" s="11" t="s">
        <v>266</v>
      </c>
      <c r="L915" s="51">
        <f t="shared" si="1"/>
        <v>4429000000</v>
      </c>
      <c r="M915" s="75">
        <f t="shared" si="2"/>
        <v>1743000000</v>
      </c>
      <c r="N915" s="9">
        <f t="shared" si="3"/>
        <v>0.4111203936</v>
      </c>
      <c r="O915" s="9">
        <f t="shared" si="4"/>
        <v>0.1617933723</v>
      </c>
    </row>
    <row r="916" hidden="1">
      <c r="A916" s="68">
        <v>939.0</v>
      </c>
      <c r="B916" s="11" t="s">
        <v>280</v>
      </c>
      <c r="C916" s="11" t="s">
        <v>7</v>
      </c>
      <c r="D916" s="73">
        <v>41307.0</v>
      </c>
      <c r="E916" s="74">
        <v>1.0459E10</v>
      </c>
      <c r="F916" s="74">
        <v>6.073E9</v>
      </c>
      <c r="G916" s="74">
        <v>2.72E9</v>
      </c>
      <c r="H916" s="70">
        <v>0.0</v>
      </c>
      <c r="I916" s="70">
        <v>0.0</v>
      </c>
      <c r="J916" s="11" t="s">
        <v>73</v>
      </c>
      <c r="K916" s="11" t="s">
        <v>266</v>
      </c>
      <c r="L916" s="51">
        <f t="shared" si="1"/>
        <v>4386000000</v>
      </c>
      <c r="M916" s="75">
        <f t="shared" si="2"/>
        <v>1666000000</v>
      </c>
      <c r="N916" s="9">
        <f t="shared" si="3"/>
        <v>0.4193517545</v>
      </c>
      <c r="O916" s="9">
        <f t="shared" si="4"/>
        <v>0.1592886509</v>
      </c>
    </row>
    <row r="917" hidden="1">
      <c r="A917" s="68">
        <v>946.0</v>
      </c>
      <c r="B917" s="11" t="s">
        <v>463</v>
      </c>
      <c r="C917" s="11" t="s">
        <v>11</v>
      </c>
      <c r="D917" s="73">
        <v>42369.0</v>
      </c>
      <c r="E917" s="74">
        <v>3.9172E9</v>
      </c>
      <c r="F917" s="74">
        <v>2.994E9</v>
      </c>
      <c r="G917" s="74">
        <v>4.118E8</v>
      </c>
      <c r="H917" s="70">
        <v>0.0</v>
      </c>
      <c r="I917" s="74">
        <v>2.08E7</v>
      </c>
      <c r="J917" s="11" t="s">
        <v>69</v>
      </c>
      <c r="K917" s="76" t="s">
        <v>347</v>
      </c>
      <c r="L917" s="51">
        <f t="shared" si="1"/>
        <v>923200000</v>
      </c>
      <c r="M917" s="75">
        <f t="shared" si="2"/>
        <v>490600000</v>
      </c>
      <c r="N917" s="9">
        <f t="shared" si="3"/>
        <v>0.2356785459</v>
      </c>
      <c r="O917" s="9">
        <f t="shared" si="4"/>
        <v>0.1252425202</v>
      </c>
    </row>
    <row r="918" hidden="1">
      <c r="A918" s="68">
        <v>945.0</v>
      </c>
      <c r="B918" s="11" t="s">
        <v>463</v>
      </c>
      <c r="C918" s="11" t="s">
        <v>10</v>
      </c>
      <c r="D918" s="73">
        <v>42004.0</v>
      </c>
      <c r="E918" s="74">
        <v>3.7823E9</v>
      </c>
      <c r="F918" s="74">
        <v>2.9919E9</v>
      </c>
      <c r="G918" s="74">
        <v>4.392E8</v>
      </c>
      <c r="H918" s="70">
        <v>0.0</v>
      </c>
      <c r="I918" s="74">
        <v>1.97E7</v>
      </c>
      <c r="J918" s="11" t="s">
        <v>69</v>
      </c>
      <c r="K918" s="71" t="s">
        <v>347</v>
      </c>
      <c r="L918" s="51">
        <f t="shared" si="1"/>
        <v>790400000</v>
      </c>
      <c r="M918" s="75">
        <f t="shared" si="2"/>
        <v>331500000</v>
      </c>
      <c r="N918" s="9">
        <f t="shared" si="3"/>
        <v>0.208973376</v>
      </c>
      <c r="O918" s="9">
        <f t="shared" si="4"/>
        <v>0.08764508368</v>
      </c>
    </row>
    <row r="919" hidden="1">
      <c r="A919" s="68">
        <v>944.0</v>
      </c>
      <c r="B919" s="11" t="s">
        <v>463</v>
      </c>
      <c r="C919" s="11" t="s">
        <v>9</v>
      </c>
      <c r="D919" s="73">
        <v>41639.0</v>
      </c>
      <c r="E919" s="74">
        <v>3.4772E9</v>
      </c>
      <c r="F919" s="74">
        <v>2.7673E9</v>
      </c>
      <c r="G919" s="74">
        <v>3.469E8</v>
      </c>
      <c r="H919" s="70">
        <v>0.0</v>
      </c>
      <c r="I919" s="74">
        <v>2.54E7</v>
      </c>
      <c r="J919" s="11" t="s">
        <v>69</v>
      </c>
      <c r="K919" s="71" t="s">
        <v>347</v>
      </c>
      <c r="L919" s="51">
        <f t="shared" si="1"/>
        <v>709900000</v>
      </c>
      <c r="M919" s="75">
        <f t="shared" si="2"/>
        <v>337600000</v>
      </c>
      <c r="N919" s="9">
        <f t="shared" si="3"/>
        <v>0.2041585183</v>
      </c>
      <c r="O919" s="9">
        <f t="shared" si="4"/>
        <v>0.09708961233</v>
      </c>
    </row>
    <row r="920" hidden="1">
      <c r="A920" s="68">
        <v>943.0</v>
      </c>
      <c r="B920" s="11" t="s">
        <v>463</v>
      </c>
      <c r="C920" s="11" t="s">
        <v>7</v>
      </c>
      <c r="D920" s="73">
        <v>41274.0</v>
      </c>
      <c r="E920" s="74">
        <v>3.4145E9</v>
      </c>
      <c r="F920" s="74">
        <v>2.7189E9</v>
      </c>
      <c r="G920" s="74">
        <v>3.461E8</v>
      </c>
      <c r="H920" s="70">
        <v>0.0</v>
      </c>
      <c r="I920" s="74">
        <v>2.51E7</v>
      </c>
      <c r="J920" s="11" t="s">
        <v>69</v>
      </c>
      <c r="K920" s="71" t="s">
        <v>347</v>
      </c>
      <c r="L920" s="51">
        <f t="shared" si="1"/>
        <v>695600000</v>
      </c>
      <c r="M920" s="75">
        <f t="shared" si="2"/>
        <v>324400000</v>
      </c>
      <c r="N920" s="9">
        <f t="shared" si="3"/>
        <v>0.2037194318</v>
      </c>
      <c r="O920" s="9">
        <f t="shared" si="4"/>
        <v>0.09500658954</v>
      </c>
    </row>
    <row r="921" hidden="1">
      <c r="A921" s="68">
        <v>950.0</v>
      </c>
      <c r="B921" s="11" t="s">
        <v>307</v>
      </c>
      <c r="C921" s="11" t="s">
        <v>11</v>
      </c>
      <c r="D921" s="73">
        <v>42704.0</v>
      </c>
      <c r="E921" s="74">
        <v>1.0949999E10</v>
      </c>
      <c r="F921" s="74">
        <v>8.923519E9</v>
      </c>
      <c r="G921" s="74">
        <v>7.64117E8</v>
      </c>
      <c r="H921" s="70">
        <v>0.0</v>
      </c>
      <c r="I921" s="70">
        <v>0.0</v>
      </c>
      <c r="J921" s="11" t="s">
        <v>73</v>
      </c>
      <c r="K921" s="66" t="s">
        <v>304</v>
      </c>
      <c r="L921" s="51">
        <f t="shared" si="1"/>
        <v>2026480000</v>
      </c>
      <c r="M921" s="75">
        <f t="shared" si="2"/>
        <v>1262363000</v>
      </c>
      <c r="N921" s="9">
        <f t="shared" si="3"/>
        <v>0.1850666836</v>
      </c>
      <c r="O921" s="9">
        <f t="shared" si="4"/>
        <v>0.1152843028</v>
      </c>
    </row>
    <row r="922" hidden="1">
      <c r="A922" s="68">
        <v>949.0</v>
      </c>
      <c r="B922" s="11" t="s">
        <v>307</v>
      </c>
      <c r="C922" s="11" t="s">
        <v>10</v>
      </c>
      <c r="D922" s="73">
        <v>42338.0</v>
      </c>
      <c r="E922" s="74">
        <v>9.474008E9</v>
      </c>
      <c r="F922" s="74">
        <v>7.757571E9</v>
      </c>
      <c r="G922" s="74">
        <v>6.30421E8</v>
      </c>
      <c r="H922" s="70">
        <v>0.0</v>
      </c>
      <c r="I922" s="70">
        <v>0.0</v>
      </c>
      <c r="J922" s="11" t="s">
        <v>73</v>
      </c>
      <c r="K922" s="11" t="s">
        <v>304</v>
      </c>
      <c r="L922" s="51">
        <f t="shared" si="1"/>
        <v>1716437000</v>
      </c>
      <c r="M922" s="75">
        <f t="shared" si="2"/>
        <v>1086016000</v>
      </c>
      <c r="N922" s="9">
        <f t="shared" si="3"/>
        <v>0.181173269</v>
      </c>
      <c r="O922" s="9">
        <f t="shared" si="4"/>
        <v>0.1146311044</v>
      </c>
    </row>
    <row r="923" hidden="1">
      <c r="A923" s="68">
        <v>948.0</v>
      </c>
      <c r="B923" s="11" t="s">
        <v>307</v>
      </c>
      <c r="C923" s="11" t="s">
        <v>9</v>
      </c>
      <c r="D923" s="73">
        <v>41973.0</v>
      </c>
      <c r="E923" s="74">
        <v>7.779812E9</v>
      </c>
      <c r="F923" s="74">
        <v>6.336272E9</v>
      </c>
      <c r="G923" s="74">
        <v>5.21502E8</v>
      </c>
      <c r="H923" s="70">
        <v>0.0</v>
      </c>
      <c r="I923" s="70">
        <v>0.0</v>
      </c>
      <c r="J923" s="11" t="s">
        <v>73</v>
      </c>
      <c r="K923" s="11" t="s">
        <v>304</v>
      </c>
      <c r="L923" s="51">
        <f t="shared" si="1"/>
        <v>1443540000</v>
      </c>
      <c r="M923" s="75">
        <f t="shared" si="2"/>
        <v>922038000</v>
      </c>
      <c r="N923" s="9">
        <f t="shared" si="3"/>
        <v>0.1855494709</v>
      </c>
      <c r="O923" s="9">
        <f t="shared" si="4"/>
        <v>0.1185167456</v>
      </c>
    </row>
    <row r="924" hidden="1">
      <c r="A924" s="68">
        <v>947.0</v>
      </c>
      <c r="B924" s="11" t="s">
        <v>307</v>
      </c>
      <c r="C924" s="11" t="s">
        <v>7</v>
      </c>
      <c r="D924" s="73">
        <v>41608.0</v>
      </c>
      <c r="E924" s="74">
        <v>5.935095E9</v>
      </c>
      <c r="F924" s="74">
        <v>4.920664E9</v>
      </c>
      <c r="G924" s="74">
        <v>3.28595E8</v>
      </c>
      <c r="H924" s="70">
        <v>0.0</v>
      </c>
      <c r="I924" s="70">
        <v>0.0</v>
      </c>
      <c r="J924" s="11" t="s">
        <v>73</v>
      </c>
      <c r="K924" s="11" t="s">
        <v>304</v>
      </c>
      <c r="L924" s="51">
        <f t="shared" si="1"/>
        <v>1014431000</v>
      </c>
      <c r="M924" s="75">
        <f t="shared" si="2"/>
        <v>685836000</v>
      </c>
      <c r="N924" s="9">
        <f t="shared" si="3"/>
        <v>0.1709207687</v>
      </c>
      <c r="O924" s="9">
        <f t="shared" si="4"/>
        <v>0.1155560273</v>
      </c>
    </row>
    <row r="925" hidden="1">
      <c r="A925" s="68">
        <v>954.0</v>
      </c>
      <c r="B925" s="11" t="s">
        <v>464</v>
      </c>
      <c r="C925" s="11" t="s">
        <v>11</v>
      </c>
      <c r="D925" s="73">
        <v>42369.0</v>
      </c>
      <c r="E925" s="74">
        <v>8.6801E9</v>
      </c>
      <c r="F925" s="74">
        <v>5.7768E9</v>
      </c>
      <c r="G925" s="74">
        <v>1.622E9</v>
      </c>
      <c r="H925" s="70">
        <v>0.0</v>
      </c>
      <c r="I925" s="74">
        <v>1.645E8</v>
      </c>
      <c r="J925" s="11" t="s">
        <v>77</v>
      </c>
      <c r="K925" s="76" t="s">
        <v>382</v>
      </c>
      <c r="L925" s="51">
        <f t="shared" si="1"/>
        <v>2903300000</v>
      </c>
      <c r="M925" s="75">
        <f t="shared" si="2"/>
        <v>1116800000</v>
      </c>
      <c r="N925" s="9">
        <f t="shared" si="3"/>
        <v>0.3344777134</v>
      </c>
      <c r="O925" s="9">
        <f t="shared" si="4"/>
        <v>0.1286621122</v>
      </c>
    </row>
    <row r="926" hidden="1">
      <c r="A926" s="68">
        <v>953.0</v>
      </c>
      <c r="B926" s="11" t="s">
        <v>464</v>
      </c>
      <c r="C926" s="11" t="s">
        <v>10</v>
      </c>
      <c r="D926" s="73">
        <v>42004.0</v>
      </c>
      <c r="E926" s="74">
        <v>6.0116E9</v>
      </c>
      <c r="F926" s="74">
        <v>3.8085E9</v>
      </c>
      <c r="G926" s="74">
        <v>1.1982E9</v>
      </c>
      <c r="H926" s="70">
        <v>0.0</v>
      </c>
      <c r="I926" s="74">
        <v>7.67E7</v>
      </c>
      <c r="J926" s="11" t="s">
        <v>77</v>
      </c>
      <c r="K926" s="71" t="s">
        <v>382</v>
      </c>
      <c r="L926" s="51">
        <f t="shared" si="1"/>
        <v>2203100000</v>
      </c>
      <c r="M926" s="75">
        <f t="shared" si="2"/>
        <v>928200000</v>
      </c>
      <c r="N926" s="9">
        <f t="shared" si="3"/>
        <v>0.3664748154</v>
      </c>
      <c r="O926" s="9">
        <f t="shared" si="4"/>
        <v>0.1544014905</v>
      </c>
    </row>
    <row r="927" hidden="1">
      <c r="A927" s="68">
        <v>952.0</v>
      </c>
      <c r="B927" s="11" t="s">
        <v>464</v>
      </c>
      <c r="C927" s="11" t="s">
        <v>9</v>
      </c>
      <c r="D927" s="73">
        <v>41639.0</v>
      </c>
      <c r="E927" s="74">
        <v>5.8083E9</v>
      </c>
      <c r="F927" s="74">
        <v>3.5851E9</v>
      </c>
      <c r="G927" s="74">
        <v>1.1288E9</v>
      </c>
      <c r="H927" s="70">
        <v>0.0</v>
      </c>
      <c r="I927" s="74">
        <v>8.17E7</v>
      </c>
      <c r="J927" s="11" t="s">
        <v>77</v>
      </c>
      <c r="K927" s="71" t="s">
        <v>382</v>
      </c>
      <c r="L927" s="51">
        <f t="shared" si="1"/>
        <v>2223200000</v>
      </c>
      <c r="M927" s="75">
        <f t="shared" si="2"/>
        <v>1012700000</v>
      </c>
      <c r="N927" s="9">
        <f t="shared" si="3"/>
        <v>0.3827625984</v>
      </c>
      <c r="O927" s="9">
        <f t="shared" si="4"/>
        <v>0.1743539418</v>
      </c>
    </row>
    <row r="928" hidden="1">
      <c r="A928" s="68">
        <v>951.0</v>
      </c>
      <c r="B928" s="11" t="s">
        <v>464</v>
      </c>
      <c r="C928" s="11" t="s">
        <v>7</v>
      </c>
      <c r="D928" s="73">
        <v>41274.0</v>
      </c>
      <c r="E928" s="74">
        <v>5.6714E9</v>
      </c>
      <c r="F928" s="74">
        <v>3.4217E9</v>
      </c>
      <c r="G928" s="74">
        <v>1.1146E9</v>
      </c>
      <c r="H928" s="70">
        <v>0.0</v>
      </c>
      <c r="I928" s="74">
        <v>8.63E7</v>
      </c>
      <c r="J928" s="11" t="s">
        <v>77</v>
      </c>
      <c r="K928" s="71" t="s">
        <v>382</v>
      </c>
      <c r="L928" s="51">
        <f t="shared" si="1"/>
        <v>2249700000</v>
      </c>
      <c r="M928" s="75">
        <f t="shared" si="2"/>
        <v>1048800000</v>
      </c>
      <c r="N928" s="9">
        <f t="shared" si="3"/>
        <v>0.3966745424</v>
      </c>
      <c r="O928" s="9">
        <f t="shared" si="4"/>
        <v>0.1849278838</v>
      </c>
    </row>
    <row r="929" hidden="1">
      <c r="A929" s="68">
        <v>958.0</v>
      </c>
      <c r="B929" s="11" t="s">
        <v>237</v>
      </c>
      <c r="C929" s="11" t="s">
        <v>11</v>
      </c>
      <c r="D929" s="73">
        <v>42369.0</v>
      </c>
      <c r="E929" s="74">
        <v>7.192633E9</v>
      </c>
      <c r="F929" s="74">
        <v>4.359104E9</v>
      </c>
      <c r="G929" s="74">
        <v>1.987271E9</v>
      </c>
      <c r="H929" s="70">
        <v>0.0</v>
      </c>
      <c r="I929" s="74">
        <v>1.2212E8</v>
      </c>
      <c r="J929" s="11" t="s">
        <v>73</v>
      </c>
      <c r="K929" s="66" t="s">
        <v>238</v>
      </c>
      <c r="L929" s="51">
        <f t="shared" si="1"/>
        <v>2833529000</v>
      </c>
      <c r="M929" s="75">
        <f t="shared" si="2"/>
        <v>724138000</v>
      </c>
      <c r="N929" s="9">
        <f t="shared" si="3"/>
        <v>0.3939487806</v>
      </c>
      <c r="O929" s="9">
        <f t="shared" si="4"/>
        <v>0.1006777351</v>
      </c>
    </row>
    <row r="930" hidden="1">
      <c r="A930" s="68">
        <v>957.0</v>
      </c>
      <c r="B930" s="11" t="s">
        <v>237</v>
      </c>
      <c r="C930" s="11" t="s">
        <v>10</v>
      </c>
      <c r="D930" s="73">
        <v>42004.0</v>
      </c>
      <c r="E930" s="74">
        <v>6.740064E9</v>
      </c>
      <c r="F930" s="74">
        <v>4.088151E9</v>
      </c>
      <c r="G930" s="74">
        <v>1.86652E9</v>
      </c>
      <c r="H930" s="70">
        <v>0.0</v>
      </c>
      <c r="I930" s="74">
        <v>1.20719E8</v>
      </c>
      <c r="J930" s="11" t="s">
        <v>73</v>
      </c>
      <c r="K930" s="11" t="s">
        <v>238</v>
      </c>
      <c r="L930" s="51">
        <f t="shared" si="1"/>
        <v>2651913000</v>
      </c>
      <c r="M930" s="75">
        <f t="shared" si="2"/>
        <v>664674000</v>
      </c>
      <c r="N930" s="9">
        <f t="shared" si="3"/>
        <v>0.393455166</v>
      </c>
      <c r="O930" s="9">
        <f t="shared" si="4"/>
        <v>0.09861538407</v>
      </c>
    </row>
    <row r="931" hidden="1">
      <c r="A931" s="68">
        <v>956.0</v>
      </c>
      <c r="B931" s="11" t="s">
        <v>237</v>
      </c>
      <c r="C931" s="11" t="s">
        <v>9</v>
      </c>
      <c r="D931" s="73">
        <v>41639.0</v>
      </c>
      <c r="E931" s="74">
        <v>5.062528E9</v>
      </c>
      <c r="F931" s="74">
        <v>2.987126E9</v>
      </c>
      <c r="G931" s="74">
        <v>1.45408E9</v>
      </c>
      <c r="H931" s="70">
        <v>0.0</v>
      </c>
      <c r="I931" s="74">
        <v>8.0969E7</v>
      </c>
      <c r="J931" s="11" t="s">
        <v>73</v>
      </c>
      <c r="K931" s="11" t="s">
        <v>238</v>
      </c>
      <c r="L931" s="51">
        <f t="shared" si="1"/>
        <v>2075402000</v>
      </c>
      <c r="M931" s="75">
        <f t="shared" si="2"/>
        <v>540353000</v>
      </c>
      <c r="N931" s="9">
        <f t="shared" si="3"/>
        <v>0.4099536832</v>
      </c>
      <c r="O931" s="9">
        <f t="shared" si="4"/>
        <v>0.1067358047</v>
      </c>
    </row>
    <row r="932" hidden="1">
      <c r="A932" s="68">
        <v>955.0</v>
      </c>
      <c r="B932" s="11" t="s">
        <v>237</v>
      </c>
      <c r="C932" s="11" t="s">
        <v>7</v>
      </c>
      <c r="D932" s="73">
        <v>41274.0</v>
      </c>
      <c r="E932" s="74">
        <v>4.12293E9</v>
      </c>
      <c r="F932" s="74">
        <v>2.39879E9</v>
      </c>
      <c r="G932" s="74">
        <v>1.219343E9</v>
      </c>
      <c r="H932" s="70">
        <v>0.0</v>
      </c>
      <c r="I932" s="74">
        <v>6.4093E7</v>
      </c>
      <c r="J932" s="11" t="s">
        <v>73</v>
      </c>
      <c r="K932" s="11" t="s">
        <v>238</v>
      </c>
      <c r="L932" s="51">
        <f t="shared" si="1"/>
        <v>1724140000</v>
      </c>
      <c r="M932" s="75">
        <f t="shared" si="2"/>
        <v>440704000</v>
      </c>
      <c r="N932" s="9">
        <f t="shared" si="3"/>
        <v>0.4181831853</v>
      </c>
      <c r="O932" s="9">
        <f t="shared" si="4"/>
        <v>0.1068909732</v>
      </c>
    </row>
    <row r="933" hidden="1">
      <c r="A933" s="68">
        <v>959.0</v>
      </c>
      <c r="B933" s="11" t="s">
        <v>465</v>
      </c>
      <c r="C933" s="11" t="s">
        <v>7</v>
      </c>
      <c r="D933" s="73">
        <v>41274.0</v>
      </c>
      <c r="E933" s="74">
        <v>1.3107E10</v>
      </c>
      <c r="F933" s="74">
        <v>1.1799E10</v>
      </c>
      <c r="G933" s="70">
        <v>0.0</v>
      </c>
      <c r="H933" s="70">
        <v>0.0</v>
      </c>
      <c r="I933" s="70">
        <v>0.0</v>
      </c>
      <c r="J933" s="11" t="s">
        <v>69</v>
      </c>
      <c r="K933" s="76" t="s">
        <v>347</v>
      </c>
      <c r="L933" s="51">
        <f t="shared" si="1"/>
        <v>1308000000</v>
      </c>
      <c r="M933" s="75">
        <f t="shared" si="2"/>
        <v>1308000000</v>
      </c>
      <c r="N933" s="9">
        <f t="shared" si="3"/>
        <v>0.0997940032</v>
      </c>
      <c r="O933" s="9">
        <f t="shared" si="4"/>
        <v>0.0997940032</v>
      </c>
    </row>
    <row r="934" hidden="1">
      <c r="A934" s="68">
        <v>960.0</v>
      </c>
      <c r="B934" s="11" t="s">
        <v>465</v>
      </c>
      <c r="C934" s="11" t="s">
        <v>9</v>
      </c>
      <c r="D934" s="73">
        <v>41639.0</v>
      </c>
      <c r="E934" s="74">
        <v>1.142E10</v>
      </c>
      <c r="F934" s="74">
        <v>1.0303E10</v>
      </c>
      <c r="G934" s="70">
        <v>0.0</v>
      </c>
      <c r="H934" s="70">
        <v>0.0</v>
      </c>
      <c r="I934" s="70">
        <v>0.0</v>
      </c>
      <c r="J934" s="11" t="s">
        <v>69</v>
      </c>
      <c r="K934" s="71" t="s">
        <v>347</v>
      </c>
      <c r="L934" s="51">
        <f t="shared" si="1"/>
        <v>1117000000</v>
      </c>
      <c r="M934" s="75">
        <f t="shared" si="2"/>
        <v>1117000000</v>
      </c>
      <c r="N934" s="9">
        <f t="shared" si="3"/>
        <v>0.09781085814</v>
      </c>
      <c r="O934" s="9">
        <f t="shared" si="4"/>
        <v>0.09781085814</v>
      </c>
    </row>
    <row r="935" hidden="1">
      <c r="A935" s="68">
        <v>961.0</v>
      </c>
      <c r="B935" s="11" t="s">
        <v>465</v>
      </c>
      <c r="C935" s="11" t="s">
        <v>10</v>
      </c>
      <c r="D935" s="73">
        <v>42004.0</v>
      </c>
      <c r="E935" s="74">
        <v>1.0986E10</v>
      </c>
      <c r="F935" s="74">
        <v>9.974E9</v>
      </c>
      <c r="G935" s="70">
        <v>0.0</v>
      </c>
      <c r="H935" s="70">
        <v>0.0</v>
      </c>
      <c r="I935" s="70">
        <v>0.0</v>
      </c>
      <c r="J935" s="11" t="s">
        <v>69</v>
      </c>
      <c r="K935" s="71" t="s">
        <v>347</v>
      </c>
      <c r="L935" s="51">
        <f t="shared" si="1"/>
        <v>1012000000</v>
      </c>
      <c r="M935" s="75">
        <f t="shared" si="2"/>
        <v>1012000000</v>
      </c>
      <c r="N935" s="9">
        <f t="shared" si="3"/>
        <v>0.09211724012</v>
      </c>
      <c r="O935" s="9">
        <f t="shared" si="4"/>
        <v>0.09211724012</v>
      </c>
    </row>
    <row r="936" hidden="1">
      <c r="A936" s="68">
        <v>962.0</v>
      </c>
      <c r="B936" s="11" t="s">
        <v>465</v>
      </c>
      <c r="C936" s="11" t="s">
        <v>11</v>
      </c>
      <c r="D936" s="73">
        <v>42369.0</v>
      </c>
      <c r="E936" s="74">
        <v>1.0466E10</v>
      </c>
      <c r="F936" s="74">
        <v>9.576E9</v>
      </c>
      <c r="G936" s="70">
        <v>0.0</v>
      </c>
      <c r="H936" s="70">
        <v>0.0</v>
      </c>
      <c r="I936" s="70">
        <v>0.0</v>
      </c>
      <c r="J936" s="11" t="s">
        <v>69</v>
      </c>
      <c r="K936" s="71" t="s">
        <v>347</v>
      </c>
      <c r="L936" s="51">
        <f t="shared" si="1"/>
        <v>890000000</v>
      </c>
      <c r="M936" s="75">
        <f t="shared" si="2"/>
        <v>890000000</v>
      </c>
      <c r="N936" s="9">
        <f t="shared" si="3"/>
        <v>0.08503726352</v>
      </c>
      <c r="O936" s="9">
        <f t="shared" si="4"/>
        <v>0.08503726352</v>
      </c>
    </row>
    <row r="937" hidden="1">
      <c r="A937" s="68">
        <v>965.0</v>
      </c>
      <c r="B937" s="11" t="s">
        <v>466</v>
      </c>
      <c r="C937" s="11" t="s">
        <v>10</v>
      </c>
      <c r="D937" s="73">
        <v>42183.0</v>
      </c>
      <c r="E937" s="74">
        <v>1.475139E9</v>
      </c>
      <c r="F937" s="74">
        <v>3.55727E8</v>
      </c>
      <c r="G937" s="74">
        <v>1.69952E8</v>
      </c>
      <c r="H937" s="74">
        <v>2.66761E8</v>
      </c>
      <c r="I937" s="70">
        <v>0.0</v>
      </c>
      <c r="J937" s="11" t="s">
        <v>75</v>
      </c>
      <c r="K937" s="66" t="s">
        <v>87</v>
      </c>
      <c r="L937" s="51">
        <f t="shared" si="1"/>
        <v>1119412000</v>
      </c>
      <c r="M937" s="75">
        <f t="shared" si="2"/>
        <v>682699000</v>
      </c>
      <c r="N937" s="9">
        <f t="shared" si="3"/>
        <v>0.7588518777</v>
      </c>
      <c r="O937" s="9">
        <f t="shared" si="4"/>
        <v>0.4628031663</v>
      </c>
    </row>
    <row r="938" hidden="1">
      <c r="A938" s="68">
        <v>966.0</v>
      </c>
      <c r="B938" s="11" t="s">
        <v>466</v>
      </c>
      <c r="C938" s="11" t="s">
        <v>11</v>
      </c>
      <c r="D938" s="73">
        <v>42554.0</v>
      </c>
      <c r="E938" s="74">
        <v>1.423936E9</v>
      </c>
      <c r="F938" s="74">
        <v>3.43801E8</v>
      </c>
      <c r="G938" s="74">
        <v>1.7012E8</v>
      </c>
      <c r="H938" s="74">
        <v>2.76462E8</v>
      </c>
      <c r="I938" s="70">
        <v>0.0</v>
      </c>
      <c r="J938" s="11" t="s">
        <v>75</v>
      </c>
      <c r="K938" s="11" t="s">
        <v>87</v>
      </c>
      <c r="L938" s="51">
        <f t="shared" si="1"/>
        <v>1080135000</v>
      </c>
      <c r="M938" s="75">
        <f t="shared" si="2"/>
        <v>633553000</v>
      </c>
      <c r="N938" s="9">
        <f t="shared" si="3"/>
        <v>0.7585558621</v>
      </c>
      <c r="O938" s="9">
        <f t="shared" si="4"/>
        <v>0.4449308115</v>
      </c>
    </row>
    <row r="939" hidden="1">
      <c r="A939" s="68">
        <v>964.0</v>
      </c>
      <c r="B939" s="11" t="s">
        <v>466</v>
      </c>
      <c r="C939" s="11" t="s">
        <v>9</v>
      </c>
      <c r="D939" s="73">
        <v>41819.0</v>
      </c>
      <c r="E939" s="74">
        <v>1.388386E9</v>
      </c>
      <c r="F939" s="74">
        <v>3.3858E8</v>
      </c>
      <c r="G939" s="74">
        <v>1.59642E8</v>
      </c>
      <c r="H939" s="74">
        <v>2.50434E8</v>
      </c>
      <c r="I939" s="70">
        <v>0.0</v>
      </c>
      <c r="J939" s="11" t="s">
        <v>75</v>
      </c>
      <c r="K939" s="11" t="s">
        <v>87</v>
      </c>
      <c r="L939" s="51">
        <f t="shared" si="1"/>
        <v>1049806000</v>
      </c>
      <c r="M939" s="75">
        <f t="shared" si="2"/>
        <v>639730000</v>
      </c>
      <c r="N939" s="9">
        <f t="shared" si="3"/>
        <v>0.756134101</v>
      </c>
      <c r="O939" s="9">
        <f t="shared" si="4"/>
        <v>0.4607724365</v>
      </c>
    </row>
    <row r="940" hidden="1">
      <c r="A940" s="68">
        <v>963.0</v>
      </c>
      <c r="B940" s="11" t="s">
        <v>466</v>
      </c>
      <c r="C940" s="11" t="s">
        <v>7</v>
      </c>
      <c r="D940" s="73">
        <v>41455.0</v>
      </c>
      <c r="E940" s="74">
        <v>1.282236E9</v>
      </c>
      <c r="F940" s="74">
        <v>3.22516E8</v>
      </c>
      <c r="G940" s="74">
        <v>1.51382E8</v>
      </c>
      <c r="H940" s="74">
        <v>2.35184E8</v>
      </c>
      <c r="I940" s="70">
        <v>0.0</v>
      </c>
      <c r="J940" s="11" t="s">
        <v>75</v>
      </c>
      <c r="K940" s="11" t="s">
        <v>87</v>
      </c>
      <c r="L940" s="51">
        <f t="shared" si="1"/>
        <v>959720000</v>
      </c>
      <c r="M940" s="75">
        <f t="shared" si="2"/>
        <v>573154000</v>
      </c>
      <c r="N940" s="9">
        <f t="shared" si="3"/>
        <v>0.7484737599</v>
      </c>
      <c r="O940" s="9">
        <f t="shared" si="4"/>
        <v>0.4469957169</v>
      </c>
    </row>
    <row r="941" hidden="1">
      <c r="A941" s="68">
        <v>968.0</v>
      </c>
      <c r="B941" s="11" t="s">
        <v>467</v>
      </c>
      <c r="C941" s="11" t="s">
        <v>9</v>
      </c>
      <c r="D941" s="73">
        <v>41639.0</v>
      </c>
      <c r="E941" s="74">
        <v>2.31131E10</v>
      </c>
      <c r="F941" s="74">
        <v>4.9081E9</v>
      </c>
      <c r="G941" s="74">
        <v>6.6067E9</v>
      </c>
      <c r="H941" s="74">
        <v>5.5313E9</v>
      </c>
      <c r="I941" s="70">
        <v>0.0</v>
      </c>
      <c r="J941" s="11" t="s">
        <v>77</v>
      </c>
      <c r="K941" s="11" t="s">
        <v>78</v>
      </c>
      <c r="L941" s="51">
        <f t="shared" si="1"/>
        <v>18205000000</v>
      </c>
      <c r="M941" s="75">
        <f t="shared" si="2"/>
        <v>6067000000</v>
      </c>
      <c r="N941" s="9">
        <f t="shared" si="3"/>
        <v>0.7876485629</v>
      </c>
      <c r="O941" s="9">
        <f t="shared" si="4"/>
        <v>0.2624918336</v>
      </c>
    </row>
    <row r="942" hidden="1">
      <c r="A942" s="68">
        <v>967.0</v>
      </c>
      <c r="B942" s="11" t="s">
        <v>467</v>
      </c>
      <c r="C942" s="11" t="s">
        <v>7</v>
      </c>
      <c r="D942" s="73">
        <v>41274.0</v>
      </c>
      <c r="E942" s="74">
        <v>2.26034E10</v>
      </c>
      <c r="F942" s="74">
        <v>4.7965E9</v>
      </c>
      <c r="G942" s="74">
        <v>6.8395E9</v>
      </c>
      <c r="H942" s="74">
        <v>5.2781E9</v>
      </c>
      <c r="I942" s="70">
        <v>0.0</v>
      </c>
      <c r="J942" s="11" t="s">
        <v>77</v>
      </c>
      <c r="K942" s="11" t="s">
        <v>78</v>
      </c>
      <c r="L942" s="51">
        <f t="shared" si="1"/>
        <v>17806900000</v>
      </c>
      <c r="M942" s="75">
        <f t="shared" si="2"/>
        <v>5689300000</v>
      </c>
      <c r="N942" s="9">
        <f t="shared" si="3"/>
        <v>0.787797411</v>
      </c>
      <c r="O942" s="9">
        <f t="shared" si="4"/>
        <v>0.2517010715</v>
      </c>
    </row>
    <row r="943" hidden="1">
      <c r="A943" s="68">
        <v>970.0</v>
      </c>
      <c r="B943" s="11" t="s">
        <v>467</v>
      </c>
      <c r="C943" s="11" t="s">
        <v>11</v>
      </c>
      <c r="D943" s="73">
        <v>42369.0</v>
      </c>
      <c r="E943" s="74">
        <v>1.99587E10</v>
      </c>
      <c r="F943" s="74">
        <v>5.0372E9</v>
      </c>
      <c r="G943" s="74">
        <v>6.4324E9</v>
      </c>
      <c r="H943" s="74">
        <v>4.7964E9</v>
      </c>
      <c r="I943" s="70">
        <v>0.0</v>
      </c>
      <c r="J943" s="11" t="s">
        <v>77</v>
      </c>
      <c r="K943" s="11" t="s">
        <v>78</v>
      </c>
      <c r="L943" s="51">
        <f t="shared" si="1"/>
        <v>14921500000</v>
      </c>
      <c r="M943" s="75">
        <f t="shared" si="2"/>
        <v>3692700000</v>
      </c>
      <c r="N943" s="9">
        <f t="shared" si="3"/>
        <v>0.7476188329</v>
      </c>
      <c r="O943" s="9">
        <f t="shared" si="4"/>
        <v>0.1850170602</v>
      </c>
    </row>
    <row r="944" hidden="1">
      <c r="A944" s="68">
        <v>969.0</v>
      </c>
      <c r="B944" s="11" t="s">
        <v>467</v>
      </c>
      <c r="C944" s="11" t="s">
        <v>10</v>
      </c>
      <c r="D944" s="73">
        <v>42004.0</v>
      </c>
      <c r="E944" s="74">
        <v>1.96156E10</v>
      </c>
      <c r="F944" s="74">
        <v>4.9325E9</v>
      </c>
      <c r="G944" s="74">
        <v>6.2803E9</v>
      </c>
      <c r="H944" s="74">
        <v>4.7336E9</v>
      </c>
      <c r="I944" s="70">
        <v>0.0</v>
      </c>
      <c r="J944" s="11" t="s">
        <v>77</v>
      </c>
      <c r="K944" s="11" t="s">
        <v>78</v>
      </c>
      <c r="L944" s="51">
        <f t="shared" si="1"/>
        <v>14683100000</v>
      </c>
      <c r="M944" s="75">
        <f t="shared" si="2"/>
        <v>3669200000</v>
      </c>
      <c r="N944" s="9">
        <f t="shared" si="3"/>
        <v>0.7485419768</v>
      </c>
      <c r="O944" s="9">
        <f t="shared" si="4"/>
        <v>0.187055201</v>
      </c>
    </row>
    <row r="945" hidden="1">
      <c r="A945" s="68">
        <v>974.0</v>
      </c>
      <c r="B945" s="11" t="s">
        <v>468</v>
      </c>
      <c r="C945" s="11" t="s">
        <v>11</v>
      </c>
      <c r="D945" s="73">
        <v>42735.0</v>
      </c>
      <c r="E945" s="74">
        <v>4.7248E10</v>
      </c>
      <c r="F945" s="74">
        <v>4.2186E10</v>
      </c>
      <c r="G945" s="74">
        <v>-4.87E8</v>
      </c>
      <c r="H945" s="70">
        <v>0.0</v>
      </c>
      <c r="I945" s="70">
        <v>0.0</v>
      </c>
      <c r="J945" s="11" t="s">
        <v>69</v>
      </c>
      <c r="K945" s="76" t="s">
        <v>184</v>
      </c>
      <c r="L945" s="51">
        <f t="shared" si="1"/>
        <v>5062000000</v>
      </c>
      <c r="M945" s="75">
        <f t="shared" si="2"/>
        <v>5549000000</v>
      </c>
      <c r="N945" s="9">
        <f t="shared" si="3"/>
        <v>0.10713681</v>
      </c>
      <c r="O945" s="9">
        <f t="shared" si="4"/>
        <v>0.1174441246</v>
      </c>
    </row>
    <row r="946" hidden="1">
      <c r="A946" s="68">
        <v>971.0</v>
      </c>
      <c r="B946" s="11" t="s">
        <v>468</v>
      </c>
      <c r="C946" s="11" t="s">
        <v>7</v>
      </c>
      <c r="D946" s="73">
        <v>41639.0</v>
      </c>
      <c r="E946" s="74">
        <v>4.5358E10</v>
      </c>
      <c r="F946" s="74">
        <v>4.1171E10</v>
      </c>
      <c r="G946" s="74">
        <v>-3.18E8</v>
      </c>
      <c r="H946" s="70">
        <v>0.0</v>
      </c>
      <c r="I946" s="70">
        <v>0.0</v>
      </c>
      <c r="J946" s="11" t="s">
        <v>69</v>
      </c>
      <c r="K946" s="71" t="s">
        <v>184</v>
      </c>
      <c r="L946" s="51">
        <f t="shared" si="1"/>
        <v>4187000000</v>
      </c>
      <c r="M946" s="75">
        <f t="shared" si="2"/>
        <v>4505000000</v>
      </c>
      <c r="N946" s="9">
        <f t="shared" si="3"/>
        <v>0.09231006658</v>
      </c>
      <c r="O946" s="9">
        <f t="shared" si="4"/>
        <v>0.09932095771</v>
      </c>
    </row>
    <row r="947" hidden="1">
      <c r="A947" s="68">
        <v>973.0</v>
      </c>
      <c r="B947" s="11" t="s">
        <v>468</v>
      </c>
      <c r="C947" s="11" t="s">
        <v>10</v>
      </c>
      <c r="D947" s="73">
        <v>42369.0</v>
      </c>
      <c r="E947" s="74">
        <v>4.0536E10</v>
      </c>
      <c r="F947" s="74">
        <v>3.6044E10</v>
      </c>
      <c r="G947" s="74">
        <v>-2.2E8</v>
      </c>
      <c r="H947" s="70">
        <v>0.0</v>
      </c>
      <c r="I947" s="70">
        <v>0.0</v>
      </c>
      <c r="J947" s="11" t="s">
        <v>69</v>
      </c>
      <c r="K947" s="71" t="s">
        <v>184</v>
      </c>
      <c r="L947" s="51">
        <f t="shared" si="1"/>
        <v>4492000000</v>
      </c>
      <c r="M947" s="75">
        <f t="shared" si="2"/>
        <v>4712000000</v>
      </c>
      <c r="N947" s="9">
        <f t="shared" si="3"/>
        <v>0.110815078</v>
      </c>
      <c r="O947" s="9">
        <f t="shared" si="4"/>
        <v>0.1162423525</v>
      </c>
    </row>
    <row r="948" hidden="1">
      <c r="A948" s="68">
        <v>972.0</v>
      </c>
      <c r="B948" s="11" t="s">
        <v>468</v>
      </c>
      <c r="C948" s="11" t="s">
        <v>9</v>
      </c>
      <c r="D948" s="73">
        <v>42004.0</v>
      </c>
      <c r="E948" s="74">
        <v>3.9946E10</v>
      </c>
      <c r="F948" s="74">
        <v>3.5263E10</v>
      </c>
      <c r="G948" s="74">
        <v>-3.29E8</v>
      </c>
      <c r="H948" s="70">
        <v>0.0</v>
      </c>
      <c r="I948" s="70">
        <v>0.0</v>
      </c>
      <c r="J948" s="11" t="s">
        <v>69</v>
      </c>
      <c r="K948" s="71" t="s">
        <v>184</v>
      </c>
      <c r="L948" s="51">
        <f t="shared" si="1"/>
        <v>4683000000</v>
      </c>
      <c r="M948" s="75">
        <f t="shared" si="2"/>
        <v>5012000000</v>
      </c>
      <c r="N948" s="9">
        <f t="shared" si="3"/>
        <v>0.1172332649</v>
      </c>
      <c r="O948" s="9">
        <f t="shared" si="4"/>
        <v>0.1254693837</v>
      </c>
    </row>
    <row r="949" hidden="1">
      <c r="A949" s="68">
        <v>977.0</v>
      </c>
      <c r="B949" s="11" t="s">
        <v>469</v>
      </c>
      <c r="C949" s="11" t="s">
        <v>10</v>
      </c>
      <c r="D949" s="73">
        <v>42004.0</v>
      </c>
      <c r="E949" s="74">
        <v>3.3503E9</v>
      </c>
      <c r="F949" s="74">
        <v>2.3175E9</v>
      </c>
      <c r="G949" s="74">
        <v>1.011E8</v>
      </c>
      <c r="H949" s="70">
        <v>0.0</v>
      </c>
      <c r="I949" s="74">
        <v>3.881E8</v>
      </c>
      <c r="J949" s="11" t="s">
        <v>101</v>
      </c>
      <c r="K949" s="66" t="s">
        <v>104</v>
      </c>
      <c r="L949" s="51">
        <f t="shared" si="1"/>
        <v>1032800000</v>
      </c>
      <c r="M949" s="75">
        <f t="shared" si="2"/>
        <v>543600000</v>
      </c>
      <c r="N949" s="9">
        <f t="shared" si="3"/>
        <v>0.3082709011</v>
      </c>
      <c r="O949" s="9">
        <f t="shared" si="4"/>
        <v>0.1622541265</v>
      </c>
    </row>
    <row r="950" hidden="1">
      <c r="A950" s="68">
        <v>976.0</v>
      </c>
      <c r="B950" s="11" t="s">
        <v>469</v>
      </c>
      <c r="C950" s="11" t="s">
        <v>9</v>
      </c>
      <c r="D950" s="73">
        <v>41639.0</v>
      </c>
      <c r="E950" s="74">
        <v>3.2768E9</v>
      </c>
      <c r="F950" s="74">
        <v>2.2724E9</v>
      </c>
      <c r="G950" s="74">
        <v>9.96E7</v>
      </c>
      <c r="H950" s="70">
        <v>0.0</v>
      </c>
      <c r="I950" s="74">
        <v>3.709E8</v>
      </c>
      <c r="J950" s="11" t="s">
        <v>101</v>
      </c>
      <c r="K950" s="11" t="s">
        <v>104</v>
      </c>
      <c r="L950" s="51">
        <f t="shared" si="1"/>
        <v>1004400000</v>
      </c>
      <c r="M950" s="75">
        <f t="shared" si="2"/>
        <v>533900000</v>
      </c>
      <c r="N950" s="9">
        <f t="shared" si="3"/>
        <v>0.3065185547</v>
      </c>
      <c r="O950" s="9">
        <f t="shared" si="4"/>
        <v>0.1629333496</v>
      </c>
    </row>
    <row r="951" hidden="1">
      <c r="A951" s="68">
        <v>978.0</v>
      </c>
      <c r="B951" s="11" t="s">
        <v>469</v>
      </c>
      <c r="C951" s="11" t="s">
        <v>11</v>
      </c>
      <c r="D951" s="73">
        <v>42369.0</v>
      </c>
      <c r="E951" s="74">
        <v>3.2536E9</v>
      </c>
      <c r="F951" s="74">
        <v>2.1716E9</v>
      </c>
      <c r="G951" s="74">
        <v>1.037E8</v>
      </c>
      <c r="H951" s="70">
        <v>0.0</v>
      </c>
      <c r="I951" s="74">
        <v>4.013E8</v>
      </c>
      <c r="J951" s="11" t="s">
        <v>101</v>
      </c>
      <c r="K951" s="11" t="s">
        <v>104</v>
      </c>
      <c r="L951" s="51">
        <f t="shared" si="1"/>
        <v>1082000000</v>
      </c>
      <c r="M951" s="75">
        <f t="shared" si="2"/>
        <v>577000000</v>
      </c>
      <c r="N951" s="9">
        <f t="shared" si="3"/>
        <v>0.3325547086</v>
      </c>
      <c r="O951" s="9">
        <f t="shared" si="4"/>
        <v>0.1773420211</v>
      </c>
    </row>
    <row r="952" hidden="1">
      <c r="A952" s="68">
        <v>975.0</v>
      </c>
      <c r="B952" s="11" t="s">
        <v>469</v>
      </c>
      <c r="C952" s="11" t="s">
        <v>7</v>
      </c>
      <c r="D952" s="73">
        <v>41274.0</v>
      </c>
      <c r="E952" s="74">
        <v>3.0945E9</v>
      </c>
      <c r="F952" s="74">
        <v>2.1442E9</v>
      </c>
      <c r="G952" s="74">
        <v>9.82E7</v>
      </c>
      <c r="H952" s="70">
        <v>0.0</v>
      </c>
      <c r="I952" s="74">
        <v>3.324E8</v>
      </c>
      <c r="J952" s="11" t="s">
        <v>101</v>
      </c>
      <c r="K952" s="11" t="s">
        <v>104</v>
      </c>
      <c r="L952" s="51">
        <f t="shared" si="1"/>
        <v>950300000</v>
      </c>
      <c r="M952" s="75">
        <f t="shared" si="2"/>
        <v>519700000</v>
      </c>
      <c r="N952" s="9">
        <f t="shared" si="3"/>
        <v>0.3070932299</v>
      </c>
      <c r="O952" s="9">
        <f t="shared" si="4"/>
        <v>0.1679431249</v>
      </c>
    </row>
    <row r="953" hidden="1">
      <c r="A953" s="68">
        <v>982.0</v>
      </c>
      <c r="B953" s="11" t="s">
        <v>270</v>
      </c>
      <c r="C953" s="11" t="s">
        <v>11</v>
      </c>
      <c r="D953" s="73">
        <v>42398.0</v>
      </c>
      <c r="E953" s="74">
        <v>5.9074E10</v>
      </c>
      <c r="F953" s="74">
        <v>3.8504E10</v>
      </c>
      <c r="G953" s="74">
        <v>1.4115E10</v>
      </c>
      <c r="H953" s="70">
        <v>0.0</v>
      </c>
      <c r="I953" s="74">
        <v>1.484E9</v>
      </c>
      <c r="J953" s="11" t="s">
        <v>73</v>
      </c>
      <c r="K953" s="76" t="s">
        <v>271</v>
      </c>
      <c r="L953" s="51">
        <f t="shared" si="1"/>
        <v>20570000000</v>
      </c>
      <c r="M953" s="75">
        <f t="shared" si="2"/>
        <v>4971000000</v>
      </c>
      <c r="N953" s="9">
        <f t="shared" si="3"/>
        <v>0.3482073332</v>
      </c>
      <c r="O953" s="9">
        <f t="shared" si="4"/>
        <v>0.08414869486</v>
      </c>
    </row>
    <row r="954" hidden="1">
      <c r="A954" s="68">
        <v>981.0</v>
      </c>
      <c r="B954" s="11" t="s">
        <v>270</v>
      </c>
      <c r="C954" s="11" t="s">
        <v>10</v>
      </c>
      <c r="D954" s="73">
        <v>42034.0</v>
      </c>
      <c r="E954" s="74">
        <v>5.6223E10</v>
      </c>
      <c r="F954" s="74">
        <v>3.6665E10</v>
      </c>
      <c r="G954" s="74">
        <v>1.3281E10</v>
      </c>
      <c r="H954" s="70">
        <v>0.0</v>
      </c>
      <c r="I954" s="74">
        <v>1.485E9</v>
      </c>
      <c r="J954" s="11" t="s">
        <v>73</v>
      </c>
      <c r="K954" s="71" t="s">
        <v>271</v>
      </c>
      <c r="L954" s="51">
        <f t="shared" si="1"/>
        <v>19558000000</v>
      </c>
      <c r="M954" s="75">
        <f t="shared" si="2"/>
        <v>4792000000</v>
      </c>
      <c r="N954" s="9">
        <f t="shared" si="3"/>
        <v>0.3478647529</v>
      </c>
      <c r="O954" s="9">
        <f t="shared" si="4"/>
        <v>0.08523202248</v>
      </c>
    </row>
    <row r="955" hidden="1">
      <c r="A955" s="68">
        <v>980.0</v>
      </c>
      <c r="B955" s="11" t="s">
        <v>270</v>
      </c>
      <c r="C955" s="11" t="s">
        <v>9</v>
      </c>
      <c r="D955" s="73">
        <v>41670.0</v>
      </c>
      <c r="E955" s="74">
        <v>5.3417E10</v>
      </c>
      <c r="F955" s="74">
        <v>3.4941E10</v>
      </c>
      <c r="G955" s="74">
        <v>1.2865E10</v>
      </c>
      <c r="H955" s="70">
        <v>0.0</v>
      </c>
      <c r="I955" s="74">
        <v>1.462E9</v>
      </c>
      <c r="J955" s="11" t="s">
        <v>73</v>
      </c>
      <c r="K955" s="71" t="s">
        <v>271</v>
      </c>
      <c r="L955" s="51">
        <f t="shared" si="1"/>
        <v>18476000000</v>
      </c>
      <c r="M955" s="75">
        <f t="shared" si="2"/>
        <v>4149000000</v>
      </c>
      <c r="N955" s="9">
        <f t="shared" si="3"/>
        <v>0.345882397</v>
      </c>
      <c r="O955" s="9">
        <f t="shared" si="4"/>
        <v>0.0776719022</v>
      </c>
    </row>
    <row r="956" hidden="1">
      <c r="A956" s="68">
        <v>979.0</v>
      </c>
      <c r="B956" s="11" t="s">
        <v>270</v>
      </c>
      <c r="C956" s="11" t="s">
        <v>7</v>
      </c>
      <c r="D956" s="73">
        <v>41306.0</v>
      </c>
      <c r="E956" s="74">
        <v>5.0521E10</v>
      </c>
      <c r="F956" s="74">
        <v>3.3194E10</v>
      </c>
      <c r="G956" s="74">
        <v>1.2244E10</v>
      </c>
      <c r="H956" s="70">
        <v>0.0</v>
      </c>
      <c r="I956" s="74">
        <v>1.523E9</v>
      </c>
      <c r="J956" s="11" t="s">
        <v>73</v>
      </c>
      <c r="K956" s="71" t="s">
        <v>271</v>
      </c>
      <c r="L956" s="51">
        <f t="shared" si="1"/>
        <v>17327000000</v>
      </c>
      <c r="M956" s="75">
        <f t="shared" si="2"/>
        <v>3560000000</v>
      </c>
      <c r="N956" s="9">
        <f t="shared" si="3"/>
        <v>0.3429662912</v>
      </c>
      <c r="O956" s="9">
        <f t="shared" si="4"/>
        <v>0.07046574692</v>
      </c>
    </row>
    <row r="957" hidden="1">
      <c r="A957" s="68">
        <v>986.0</v>
      </c>
      <c r="B957" s="11" t="s">
        <v>470</v>
      </c>
      <c r="C957" s="11" t="s">
        <v>11</v>
      </c>
      <c r="D957" s="73">
        <v>42547.0</v>
      </c>
      <c r="E957" s="74">
        <v>5.885893E9</v>
      </c>
      <c r="F957" s="74">
        <v>3.266971E9</v>
      </c>
      <c r="G957" s="74">
        <v>6.30954E8</v>
      </c>
      <c r="H957" s="74">
        <v>9.13712E8</v>
      </c>
      <c r="I957" s="70">
        <v>0.0</v>
      </c>
      <c r="J957" s="11" t="s">
        <v>75</v>
      </c>
      <c r="K957" s="71" t="s">
        <v>139</v>
      </c>
      <c r="L957" s="51">
        <f t="shared" si="1"/>
        <v>2618922000</v>
      </c>
      <c r="M957" s="75">
        <f t="shared" si="2"/>
        <v>1074256000</v>
      </c>
      <c r="N957" s="9">
        <f t="shared" si="3"/>
        <v>0.4449489653</v>
      </c>
      <c r="O957" s="9">
        <f t="shared" si="4"/>
        <v>0.1825136814</v>
      </c>
    </row>
    <row r="958" hidden="1">
      <c r="A958" s="68">
        <v>985.0</v>
      </c>
      <c r="B958" s="11" t="s">
        <v>470</v>
      </c>
      <c r="C958" s="11" t="s">
        <v>10</v>
      </c>
      <c r="D958" s="73">
        <v>42183.0</v>
      </c>
      <c r="E958" s="74">
        <v>5.259312E9</v>
      </c>
      <c r="F958" s="74">
        <v>2.974976E9</v>
      </c>
      <c r="G958" s="74">
        <v>5.91611E8</v>
      </c>
      <c r="H958" s="74">
        <v>8.25242E8</v>
      </c>
      <c r="I958" s="70">
        <v>0.0</v>
      </c>
      <c r="J958" s="11" t="s">
        <v>75</v>
      </c>
      <c r="K958" s="71" t="s">
        <v>139</v>
      </c>
      <c r="L958" s="51">
        <f t="shared" si="1"/>
        <v>2284336000</v>
      </c>
      <c r="M958" s="75">
        <f t="shared" si="2"/>
        <v>867483000</v>
      </c>
      <c r="N958" s="9">
        <f t="shared" si="3"/>
        <v>0.4343412218</v>
      </c>
      <c r="O958" s="9">
        <f t="shared" si="4"/>
        <v>0.1649422966</v>
      </c>
    </row>
    <row r="959" hidden="1">
      <c r="A959" s="68">
        <v>984.0</v>
      </c>
      <c r="B959" s="11" t="s">
        <v>470</v>
      </c>
      <c r="C959" s="11" t="s">
        <v>9</v>
      </c>
      <c r="D959" s="73">
        <v>41819.0</v>
      </c>
      <c r="E959" s="74">
        <v>4.607309E9</v>
      </c>
      <c r="F959" s="74">
        <v>2.599828E9</v>
      </c>
      <c r="G959" s="74">
        <v>6.13341E8</v>
      </c>
      <c r="H959" s="74">
        <v>7.16471E8</v>
      </c>
      <c r="I959" s="70">
        <v>0.0</v>
      </c>
      <c r="J959" s="11" t="s">
        <v>75</v>
      </c>
      <c r="K959" s="71" t="s">
        <v>139</v>
      </c>
      <c r="L959" s="51">
        <f t="shared" si="1"/>
        <v>2007481000</v>
      </c>
      <c r="M959" s="75">
        <f t="shared" si="2"/>
        <v>677669000</v>
      </c>
      <c r="N959" s="9">
        <f t="shared" si="3"/>
        <v>0.4357165973</v>
      </c>
      <c r="O959" s="9">
        <f t="shared" si="4"/>
        <v>0.1470856415</v>
      </c>
    </row>
    <row r="960" hidden="1">
      <c r="A960" s="68">
        <v>983.0</v>
      </c>
      <c r="B960" s="11" t="s">
        <v>470</v>
      </c>
      <c r="C960" s="11" t="s">
        <v>7</v>
      </c>
      <c r="D960" s="73">
        <v>41455.0</v>
      </c>
      <c r="E960" s="74">
        <v>3.598916E9</v>
      </c>
      <c r="F960" s="74">
        <v>2.195857E9</v>
      </c>
      <c r="G960" s="74">
        <v>6.013E8</v>
      </c>
      <c r="H960" s="74">
        <v>6.83688E8</v>
      </c>
      <c r="I960" s="70">
        <v>0.0</v>
      </c>
      <c r="J960" s="11" t="s">
        <v>75</v>
      </c>
      <c r="K960" s="71" t="s">
        <v>139</v>
      </c>
      <c r="L960" s="51">
        <f t="shared" si="1"/>
        <v>1403059000</v>
      </c>
      <c r="M960" s="75">
        <f t="shared" si="2"/>
        <v>118071000</v>
      </c>
      <c r="N960" s="9">
        <f t="shared" si="3"/>
        <v>0.3898560011</v>
      </c>
      <c r="O960" s="9">
        <f t="shared" si="4"/>
        <v>0.03280737867</v>
      </c>
    </row>
    <row r="961" hidden="1">
      <c r="A961" s="68">
        <v>989.0</v>
      </c>
      <c r="B961" s="11" t="s">
        <v>471</v>
      </c>
      <c r="C961" s="11" t="s">
        <v>10</v>
      </c>
      <c r="D961" s="73">
        <v>42004.0</v>
      </c>
      <c r="E961" s="74">
        <v>1.0681897E10</v>
      </c>
      <c r="F961" s="74">
        <v>8.024286E9</v>
      </c>
      <c r="G961" s="74">
        <v>2.856642E9</v>
      </c>
      <c r="H961" s="70">
        <v>0.0</v>
      </c>
      <c r="I961" s="74">
        <v>1.85993E8</v>
      </c>
      <c r="J961" s="11" t="s">
        <v>106</v>
      </c>
      <c r="K961" s="71" t="s">
        <v>623</v>
      </c>
      <c r="L961" s="51">
        <f t="shared" si="1"/>
        <v>2657611000</v>
      </c>
      <c r="M961" s="75">
        <f t="shared" si="2"/>
        <v>-385024000</v>
      </c>
      <c r="N961" s="9">
        <f t="shared" si="3"/>
        <v>0.2487957897</v>
      </c>
      <c r="O961" s="9">
        <f t="shared" si="4"/>
        <v>-0.03604453404</v>
      </c>
    </row>
    <row r="962" hidden="1">
      <c r="A962" s="68">
        <v>990.0</v>
      </c>
      <c r="B962" s="11" t="s">
        <v>471</v>
      </c>
      <c r="C962" s="11" t="s">
        <v>11</v>
      </c>
      <c r="D962" s="73">
        <v>42369.0</v>
      </c>
      <c r="E962" s="74">
        <v>1.0116502E10</v>
      </c>
      <c r="F962" s="74">
        <v>7.677233E9</v>
      </c>
      <c r="G962" s="74">
        <v>2.620072E9</v>
      </c>
      <c r="H962" s="70">
        <v>0.0</v>
      </c>
      <c r="I962" s="74">
        <v>2.24133E8</v>
      </c>
      <c r="J962" s="11" t="s">
        <v>106</v>
      </c>
      <c r="K962" s="71" t="s">
        <v>623</v>
      </c>
      <c r="L962" s="51">
        <f t="shared" si="1"/>
        <v>2439269000</v>
      </c>
      <c r="M962" s="75">
        <f t="shared" si="2"/>
        <v>-404936000</v>
      </c>
      <c r="N962" s="9">
        <f t="shared" si="3"/>
        <v>0.2411178291</v>
      </c>
      <c r="O962" s="9">
        <f t="shared" si="4"/>
        <v>-0.04002727425</v>
      </c>
    </row>
    <row r="963" hidden="1">
      <c r="A963" s="68">
        <v>988.0</v>
      </c>
      <c r="B963" s="11" t="s">
        <v>471</v>
      </c>
      <c r="C963" s="11" t="s">
        <v>9</v>
      </c>
      <c r="D963" s="73">
        <v>41639.0</v>
      </c>
      <c r="E963" s="74">
        <v>9.531778E9</v>
      </c>
      <c r="F963" s="74">
        <v>7.567707E9</v>
      </c>
      <c r="G963" s="74">
        <v>2.177616E9</v>
      </c>
      <c r="H963" s="70">
        <v>0.0</v>
      </c>
      <c r="I963" s="74">
        <v>1.67425E8</v>
      </c>
      <c r="J963" s="11" t="s">
        <v>106</v>
      </c>
      <c r="K963" s="71" t="s">
        <v>623</v>
      </c>
      <c r="L963" s="51">
        <f t="shared" si="1"/>
        <v>1964071000</v>
      </c>
      <c r="M963" s="75">
        <f t="shared" si="2"/>
        <v>-380970000</v>
      </c>
      <c r="N963" s="9">
        <f t="shared" si="3"/>
        <v>0.2060550508</v>
      </c>
      <c r="O963" s="9">
        <f t="shared" si="4"/>
        <v>-0.03996840883</v>
      </c>
    </row>
    <row r="964" hidden="1">
      <c r="A964" s="68">
        <v>987.0</v>
      </c>
      <c r="B964" s="11" t="s">
        <v>471</v>
      </c>
      <c r="C964" s="11" t="s">
        <v>7</v>
      </c>
      <c r="D964" s="73">
        <v>41274.0</v>
      </c>
      <c r="E964" s="74">
        <v>7.81061E9</v>
      </c>
      <c r="F964" s="74">
        <v>7.479746E9</v>
      </c>
      <c r="G964" s="74">
        <v>3.60586E8</v>
      </c>
      <c r="H964" s="70">
        <v>0.0</v>
      </c>
      <c r="I964" s="74">
        <v>1.16388E8</v>
      </c>
      <c r="J964" s="11" t="s">
        <v>106</v>
      </c>
      <c r="K964" s="71" t="s">
        <v>623</v>
      </c>
      <c r="L964" s="51">
        <f t="shared" si="1"/>
        <v>330864000</v>
      </c>
      <c r="M964" s="75">
        <f t="shared" si="2"/>
        <v>-146110000</v>
      </c>
      <c r="N964" s="9">
        <f t="shared" si="3"/>
        <v>0.04236083993</v>
      </c>
      <c r="O964" s="9">
        <f t="shared" si="4"/>
        <v>-0.0187066055</v>
      </c>
    </row>
    <row r="965" hidden="1">
      <c r="A965" s="68">
        <v>994.0</v>
      </c>
      <c r="B965" s="11" t="s">
        <v>472</v>
      </c>
      <c r="C965" s="11" t="s">
        <v>11</v>
      </c>
      <c r="D965" s="73">
        <v>42735.0</v>
      </c>
      <c r="E965" s="74">
        <v>2.0425E10</v>
      </c>
      <c r="F965" s="74">
        <v>6.132E9</v>
      </c>
      <c r="G965" s="74">
        <v>9.312E9</v>
      </c>
      <c r="H965" s="70">
        <v>0.0</v>
      </c>
      <c r="I965" s="74">
        <v>1.221E9</v>
      </c>
      <c r="J965" s="11" t="s">
        <v>69</v>
      </c>
      <c r="K965" s="66" t="s">
        <v>70</v>
      </c>
      <c r="L965" s="51">
        <f t="shared" si="1"/>
        <v>14293000000</v>
      </c>
      <c r="M965" s="75">
        <f t="shared" si="2"/>
        <v>3760000000</v>
      </c>
      <c r="N965" s="9">
        <f t="shared" si="3"/>
        <v>0.6997796818</v>
      </c>
      <c r="O965" s="9">
        <f t="shared" si="4"/>
        <v>0.1840881273</v>
      </c>
    </row>
    <row r="966" hidden="1">
      <c r="A966" s="68">
        <v>993.0</v>
      </c>
      <c r="B966" s="11" t="s">
        <v>472</v>
      </c>
      <c r="C966" s="11" t="s">
        <v>10</v>
      </c>
      <c r="D966" s="73">
        <v>42369.0</v>
      </c>
      <c r="E966" s="74">
        <v>1.982E10</v>
      </c>
      <c r="F966" s="74">
        <v>6.025E9</v>
      </c>
      <c r="G966" s="74">
        <v>8.625E9</v>
      </c>
      <c r="H966" s="70">
        <v>0.0</v>
      </c>
      <c r="I966" s="74">
        <v>1.015E9</v>
      </c>
      <c r="J966" s="11" t="s">
        <v>69</v>
      </c>
      <c r="K966" s="11" t="s">
        <v>70</v>
      </c>
      <c r="L966" s="51">
        <f t="shared" si="1"/>
        <v>13795000000</v>
      </c>
      <c r="M966" s="75">
        <f t="shared" si="2"/>
        <v>4155000000</v>
      </c>
      <c r="N966" s="9">
        <f t="shared" si="3"/>
        <v>0.6960141271</v>
      </c>
      <c r="O966" s="9">
        <f t="shared" si="4"/>
        <v>0.2096367306</v>
      </c>
    </row>
    <row r="967" hidden="1">
      <c r="A967" s="68">
        <v>992.0</v>
      </c>
      <c r="B967" s="11" t="s">
        <v>472</v>
      </c>
      <c r="C967" s="11" t="s">
        <v>9</v>
      </c>
      <c r="D967" s="73">
        <v>42004.0</v>
      </c>
      <c r="E967" s="74">
        <v>1.8605E10</v>
      </c>
      <c r="F967" s="74">
        <v>7.677E9</v>
      </c>
      <c r="G967" s="74">
        <v>7.639E9</v>
      </c>
      <c r="H967" s="70">
        <v>0.0</v>
      </c>
      <c r="I967" s="74">
        <v>9.38E8</v>
      </c>
      <c r="J967" s="11" t="s">
        <v>69</v>
      </c>
      <c r="K967" s="11" t="s">
        <v>70</v>
      </c>
      <c r="L967" s="51">
        <f t="shared" si="1"/>
        <v>10928000000</v>
      </c>
      <c r="M967" s="75">
        <f t="shared" si="2"/>
        <v>2351000000</v>
      </c>
      <c r="N967" s="9">
        <f t="shared" si="3"/>
        <v>0.5873689868</v>
      </c>
      <c r="O967" s="9">
        <f t="shared" si="4"/>
        <v>0.1263638807</v>
      </c>
    </row>
    <row r="968" hidden="1">
      <c r="A968" s="68">
        <v>991.0</v>
      </c>
      <c r="B968" s="11" t="s">
        <v>472</v>
      </c>
      <c r="C968" s="11" t="s">
        <v>7</v>
      </c>
      <c r="D968" s="73">
        <v>41639.0</v>
      </c>
      <c r="E968" s="74">
        <v>1.7699E10</v>
      </c>
      <c r="F968" s="74">
        <v>8.307E9</v>
      </c>
      <c r="G968" s="74">
        <v>7.161E9</v>
      </c>
      <c r="H968" s="70">
        <v>0.0</v>
      </c>
      <c r="I968" s="74">
        <v>8.67E8</v>
      </c>
      <c r="J968" s="11" t="s">
        <v>69</v>
      </c>
      <c r="K968" s="11" t="s">
        <v>70</v>
      </c>
      <c r="L968" s="51">
        <f t="shared" si="1"/>
        <v>9392000000</v>
      </c>
      <c r="M968" s="75">
        <f t="shared" si="2"/>
        <v>1364000000</v>
      </c>
      <c r="N968" s="9">
        <f t="shared" si="3"/>
        <v>0.5306514492</v>
      </c>
      <c r="O968" s="9">
        <f t="shared" si="4"/>
        <v>0.07706650093</v>
      </c>
    </row>
    <row r="969" hidden="1">
      <c r="A969" s="68">
        <v>998.0</v>
      </c>
      <c r="B969" s="11" t="s">
        <v>473</v>
      </c>
      <c r="C969" s="11" t="s">
        <v>11</v>
      </c>
      <c r="D969" s="73">
        <v>42369.0</v>
      </c>
      <c r="E969" s="74">
        <v>8.229E9</v>
      </c>
      <c r="F969" s="74">
        <v>4.265E9</v>
      </c>
      <c r="G969" s="74">
        <v>1.467E9</v>
      </c>
      <c r="H969" s="70">
        <v>0.0</v>
      </c>
      <c r="I969" s="74">
        <v>1.166E9</v>
      </c>
      <c r="J969" s="11" t="s">
        <v>362</v>
      </c>
      <c r="K969" s="76" t="s">
        <v>624</v>
      </c>
      <c r="L969" s="51">
        <f t="shared" si="1"/>
        <v>3964000000</v>
      </c>
      <c r="M969" s="75">
        <f t="shared" si="2"/>
        <v>1331000000</v>
      </c>
      <c r="N969" s="9">
        <f t="shared" si="3"/>
        <v>0.481711022</v>
      </c>
      <c r="O969" s="9">
        <f t="shared" si="4"/>
        <v>0.161745048</v>
      </c>
    </row>
    <row r="970" hidden="1">
      <c r="A970" s="68">
        <v>997.0</v>
      </c>
      <c r="B970" s="11" t="s">
        <v>473</v>
      </c>
      <c r="C970" s="11" t="s">
        <v>10</v>
      </c>
      <c r="D970" s="73">
        <v>42004.0</v>
      </c>
      <c r="E970" s="74">
        <v>6.777E9</v>
      </c>
      <c r="F970" s="74">
        <v>3.775E9</v>
      </c>
      <c r="G970" s="74">
        <v>1.181E9</v>
      </c>
      <c r="H970" s="70">
        <v>0.0</v>
      </c>
      <c r="I970" s="74">
        <v>8.08E8</v>
      </c>
      <c r="J970" s="11" t="s">
        <v>362</v>
      </c>
      <c r="K970" s="71" t="s">
        <v>624</v>
      </c>
      <c r="L970" s="51">
        <f t="shared" si="1"/>
        <v>3002000000</v>
      </c>
      <c r="M970" s="75">
        <f t="shared" si="2"/>
        <v>1013000000</v>
      </c>
      <c r="N970" s="9">
        <f t="shared" si="3"/>
        <v>0.4429688653</v>
      </c>
      <c r="O970" s="9">
        <f t="shared" si="4"/>
        <v>0.1494761694</v>
      </c>
    </row>
    <row r="971" hidden="1">
      <c r="A971" s="68">
        <v>995.0</v>
      </c>
      <c r="B971" s="11" t="s">
        <v>473</v>
      </c>
      <c r="C971" s="11" t="s">
        <v>7</v>
      </c>
      <c r="D971" s="73">
        <v>41274.0</v>
      </c>
      <c r="E971" s="74">
        <v>6.376E9</v>
      </c>
      <c r="F971" s="74">
        <v>3.851E9</v>
      </c>
      <c r="G971" s="74">
        <v>1.201E9</v>
      </c>
      <c r="H971" s="70">
        <v>0.0</v>
      </c>
      <c r="I971" s="74">
        <v>7.49E8</v>
      </c>
      <c r="J971" s="11" t="s">
        <v>362</v>
      </c>
      <c r="K971" s="71" t="s">
        <v>624</v>
      </c>
      <c r="L971" s="51">
        <f t="shared" si="1"/>
        <v>2525000000</v>
      </c>
      <c r="M971" s="75">
        <f t="shared" si="2"/>
        <v>575000000</v>
      </c>
      <c r="N971" s="9">
        <f t="shared" si="3"/>
        <v>0.3960163112</v>
      </c>
      <c r="O971" s="9">
        <f t="shared" si="4"/>
        <v>0.09018193225</v>
      </c>
    </row>
    <row r="972" hidden="1">
      <c r="A972" s="68">
        <v>996.0</v>
      </c>
      <c r="B972" s="11" t="s">
        <v>473</v>
      </c>
      <c r="C972" s="11" t="s">
        <v>9</v>
      </c>
      <c r="D972" s="73">
        <v>41639.0</v>
      </c>
      <c r="E972" s="74">
        <v>6.313E9</v>
      </c>
      <c r="F972" s="74">
        <v>3.685E9</v>
      </c>
      <c r="G972" s="74">
        <v>1.162E9</v>
      </c>
      <c r="H972" s="70">
        <v>0.0</v>
      </c>
      <c r="I972" s="74">
        <v>8.0E8</v>
      </c>
      <c r="J972" s="11" t="s">
        <v>362</v>
      </c>
      <c r="K972" s="71" t="s">
        <v>624</v>
      </c>
      <c r="L972" s="51">
        <f t="shared" si="1"/>
        <v>2628000000</v>
      </c>
      <c r="M972" s="75">
        <f t="shared" si="2"/>
        <v>666000000</v>
      </c>
      <c r="N972" s="9">
        <f t="shared" si="3"/>
        <v>0.4162838587</v>
      </c>
      <c r="O972" s="9">
        <f t="shared" si="4"/>
        <v>0.1054965943</v>
      </c>
    </row>
    <row r="973" hidden="1">
      <c r="A973" s="68">
        <v>1001.0</v>
      </c>
      <c r="B973" s="11" t="s">
        <v>474</v>
      </c>
      <c r="C973" s="11" t="s">
        <v>10</v>
      </c>
      <c r="D973" s="73">
        <v>42004.0</v>
      </c>
      <c r="E973" s="74">
        <v>4.5608E10</v>
      </c>
      <c r="F973" s="74">
        <v>3.8939E10</v>
      </c>
      <c r="G973" s="74">
        <v>8.06E8</v>
      </c>
      <c r="H973" s="74">
        <v>1.27E8</v>
      </c>
      <c r="I973" s="70">
        <v>0.0</v>
      </c>
      <c r="J973" s="11" t="s">
        <v>119</v>
      </c>
      <c r="K973" s="71" t="s">
        <v>371</v>
      </c>
      <c r="L973" s="51">
        <f t="shared" si="1"/>
        <v>6669000000</v>
      </c>
      <c r="M973" s="75">
        <f t="shared" si="2"/>
        <v>5736000000</v>
      </c>
      <c r="N973" s="9">
        <f t="shared" si="3"/>
        <v>0.1462243466</v>
      </c>
      <c r="O973" s="9">
        <f t="shared" si="4"/>
        <v>0.1257674092</v>
      </c>
    </row>
    <row r="974" hidden="1">
      <c r="A974" s="68">
        <v>999.0</v>
      </c>
      <c r="B974" s="11" t="s">
        <v>474</v>
      </c>
      <c r="C974" s="11" t="s">
        <v>7</v>
      </c>
      <c r="D974" s="73">
        <v>41274.0</v>
      </c>
      <c r="E974" s="74">
        <v>4.5352E10</v>
      </c>
      <c r="F974" s="74">
        <v>3.9595E10</v>
      </c>
      <c r="G974" s="74">
        <v>9.09E8</v>
      </c>
      <c r="H974" s="74">
        <v>1.72E8</v>
      </c>
      <c r="I974" s="70">
        <v>0.0</v>
      </c>
      <c r="J974" s="11" t="s">
        <v>119</v>
      </c>
      <c r="K974" s="71" t="s">
        <v>371</v>
      </c>
      <c r="L974" s="51">
        <f t="shared" si="1"/>
        <v>5757000000</v>
      </c>
      <c r="M974" s="75">
        <f t="shared" si="2"/>
        <v>4676000000</v>
      </c>
      <c r="N974" s="9">
        <f t="shared" si="3"/>
        <v>0.1269403775</v>
      </c>
      <c r="O974" s="9">
        <f t="shared" si="4"/>
        <v>0.103104604</v>
      </c>
    </row>
    <row r="975" hidden="1">
      <c r="A975" s="68">
        <v>1000.0</v>
      </c>
      <c r="B975" s="11" t="s">
        <v>474</v>
      </c>
      <c r="C975" s="11" t="s">
        <v>9</v>
      </c>
      <c r="D975" s="73">
        <v>41639.0</v>
      </c>
      <c r="E975" s="74">
        <v>4.4062E10</v>
      </c>
      <c r="F975" s="74">
        <v>3.794E10</v>
      </c>
      <c r="G975" s="74">
        <v>8.7E8</v>
      </c>
      <c r="H975" s="74">
        <v>1.5E8</v>
      </c>
      <c r="I975" s="70">
        <v>0.0</v>
      </c>
      <c r="J975" s="11" t="s">
        <v>119</v>
      </c>
      <c r="K975" s="71" t="s">
        <v>371</v>
      </c>
      <c r="L975" s="51">
        <f t="shared" si="1"/>
        <v>6122000000</v>
      </c>
      <c r="M975" s="75">
        <f t="shared" si="2"/>
        <v>5102000000</v>
      </c>
      <c r="N975" s="9">
        <f t="shared" si="3"/>
        <v>0.1389405837</v>
      </c>
      <c r="O975" s="9">
        <f t="shared" si="4"/>
        <v>0.1157913849</v>
      </c>
    </row>
    <row r="976" hidden="1">
      <c r="A976" s="68">
        <v>1002.0</v>
      </c>
      <c r="B976" s="11" t="s">
        <v>474</v>
      </c>
      <c r="C976" s="11" t="s">
        <v>11</v>
      </c>
      <c r="D976" s="73">
        <v>42369.0</v>
      </c>
      <c r="E976" s="74">
        <v>3.2735E10</v>
      </c>
      <c r="F976" s="74">
        <v>2.5683E10</v>
      </c>
      <c r="G976" s="74">
        <v>8.28E8</v>
      </c>
      <c r="H976" s="74">
        <v>1.02E8</v>
      </c>
      <c r="I976" s="70">
        <v>0.0</v>
      </c>
      <c r="J976" s="11" t="s">
        <v>119</v>
      </c>
      <c r="K976" s="71" t="s">
        <v>371</v>
      </c>
      <c r="L976" s="51">
        <f t="shared" si="1"/>
        <v>7052000000</v>
      </c>
      <c r="M976" s="75">
        <f t="shared" si="2"/>
        <v>6122000000</v>
      </c>
      <c r="N976" s="9">
        <f t="shared" si="3"/>
        <v>0.2154269131</v>
      </c>
      <c r="O976" s="9">
        <f t="shared" si="4"/>
        <v>0.1870169543</v>
      </c>
    </row>
    <row r="977" hidden="1">
      <c r="A977" s="68">
        <v>1005.0</v>
      </c>
      <c r="B977" s="11" t="s">
        <v>281</v>
      </c>
      <c r="C977" s="11" t="s">
        <v>10</v>
      </c>
      <c r="D977" s="73">
        <v>42035.0</v>
      </c>
      <c r="E977" s="74">
        <v>2.8105E10</v>
      </c>
      <c r="F977" s="74">
        <v>1.6863E10</v>
      </c>
      <c r="G977" s="74">
        <v>8.355E9</v>
      </c>
      <c r="H977" s="70">
        <v>0.0</v>
      </c>
      <c r="I977" s="70">
        <v>0.0</v>
      </c>
      <c r="J977" s="11" t="s">
        <v>73</v>
      </c>
      <c r="K977" s="71" t="s">
        <v>276</v>
      </c>
      <c r="L977" s="51">
        <f t="shared" si="1"/>
        <v>11242000000</v>
      </c>
      <c r="M977" s="75">
        <f t="shared" si="2"/>
        <v>2887000000</v>
      </c>
      <c r="N977" s="9">
        <f t="shared" si="3"/>
        <v>0.4</v>
      </c>
      <c r="O977" s="9">
        <f t="shared" si="4"/>
        <v>0.1027219356</v>
      </c>
    </row>
    <row r="978" hidden="1">
      <c r="A978" s="68">
        <v>1004.0</v>
      </c>
      <c r="B978" s="11" t="s">
        <v>281</v>
      </c>
      <c r="C978" s="11" t="s">
        <v>9</v>
      </c>
      <c r="D978" s="73">
        <v>41671.0</v>
      </c>
      <c r="E978" s="74">
        <v>2.7931E10</v>
      </c>
      <c r="F978" s="74">
        <v>1.6725E10</v>
      </c>
      <c r="G978" s="74">
        <v>8.44E9</v>
      </c>
      <c r="H978" s="70">
        <v>0.0</v>
      </c>
      <c r="I978" s="70">
        <v>0.0</v>
      </c>
      <c r="J978" s="11" t="s">
        <v>73</v>
      </c>
      <c r="K978" s="71" t="s">
        <v>276</v>
      </c>
      <c r="L978" s="51">
        <f t="shared" si="1"/>
        <v>11206000000</v>
      </c>
      <c r="M978" s="75">
        <f t="shared" si="2"/>
        <v>2766000000</v>
      </c>
      <c r="N978" s="9">
        <f t="shared" si="3"/>
        <v>0.4012029644</v>
      </c>
      <c r="O978" s="9">
        <f t="shared" si="4"/>
        <v>0.09902975189</v>
      </c>
    </row>
    <row r="979" hidden="1">
      <c r="A979" s="68">
        <v>1003.0</v>
      </c>
      <c r="B979" s="11" t="s">
        <v>281</v>
      </c>
      <c r="C979" s="11" t="s">
        <v>7</v>
      </c>
      <c r="D979" s="73">
        <v>41307.0</v>
      </c>
      <c r="E979" s="74">
        <v>2.7686E10</v>
      </c>
      <c r="F979" s="74">
        <v>1.6538E10</v>
      </c>
      <c r="G979" s="74">
        <v>8.482E9</v>
      </c>
      <c r="H979" s="70">
        <v>0.0</v>
      </c>
      <c r="I979" s="70">
        <v>0.0</v>
      </c>
      <c r="J979" s="11" t="s">
        <v>73</v>
      </c>
      <c r="K979" s="71" t="s">
        <v>276</v>
      </c>
      <c r="L979" s="51">
        <f t="shared" si="1"/>
        <v>11148000000</v>
      </c>
      <c r="M979" s="75">
        <f t="shared" si="2"/>
        <v>2666000000</v>
      </c>
      <c r="N979" s="9">
        <f t="shared" si="3"/>
        <v>0.4026583833</v>
      </c>
      <c r="O979" s="9">
        <f t="shared" si="4"/>
        <v>0.09629415589</v>
      </c>
    </row>
    <row r="980" hidden="1">
      <c r="A980" s="68">
        <v>1006.0</v>
      </c>
      <c r="B980" s="11" t="s">
        <v>281</v>
      </c>
      <c r="C980" s="11" t="s">
        <v>11</v>
      </c>
      <c r="D980" s="73">
        <v>42399.0</v>
      </c>
      <c r="E980" s="74">
        <v>2.7079E10</v>
      </c>
      <c r="F980" s="74">
        <v>1.6496E10</v>
      </c>
      <c r="G980" s="74">
        <v>8.256E9</v>
      </c>
      <c r="H980" s="70">
        <v>0.0</v>
      </c>
      <c r="I980" s="70">
        <v>0.0</v>
      </c>
      <c r="J980" s="11" t="s">
        <v>73</v>
      </c>
      <c r="K980" s="71" t="s">
        <v>276</v>
      </c>
      <c r="L980" s="51">
        <f t="shared" si="1"/>
        <v>10583000000</v>
      </c>
      <c r="M980" s="75">
        <f t="shared" si="2"/>
        <v>2327000000</v>
      </c>
      <c r="N980" s="9">
        <f t="shared" si="3"/>
        <v>0.3908194542</v>
      </c>
      <c r="O980" s="9">
        <f t="shared" si="4"/>
        <v>0.0859337494</v>
      </c>
    </row>
    <row r="981" hidden="1">
      <c r="A981" s="68">
        <v>1010.0</v>
      </c>
      <c r="B981" s="11" t="s">
        <v>475</v>
      </c>
      <c r="C981" s="11" t="s">
        <v>11</v>
      </c>
      <c r="D981" s="73">
        <v>42735.0</v>
      </c>
      <c r="E981" s="74">
        <v>1.0776E10</v>
      </c>
      <c r="F981" s="70">
        <v>0.0</v>
      </c>
      <c r="G981" s="74">
        <v>4.525E9</v>
      </c>
      <c r="H981" s="70">
        <v>0.0</v>
      </c>
      <c r="I981" s="74">
        <v>3.73E8</v>
      </c>
      <c r="J981" s="11" t="s">
        <v>75</v>
      </c>
      <c r="K981" s="71" t="s">
        <v>116</v>
      </c>
      <c r="L981" s="51">
        <f t="shared" si="1"/>
        <v>10776000000</v>
      </c>
      <c r="M981" s="75">
        <f t="shared" si="2"/>
        <v>5878000000</v>
      </c>
      <c r="N981" s="9">
        <f t="shared" si="3"/>
        <v>1</v>
      </c>
      <c r="O981" s="9">
        <f t="shared" si="4"/>
        <v>0.545471418</v>
      </c>
    </row>
    <row r="982" hidden="1">
      <c r="A982" s="68">
        <v>1009.0</v>
      </c>
      <c r="B982" s="11" t="s">
        <v>475</v>
      </c>
      <c r="C982" s="11" t="s">
        <v>10</v>
      </c>
      <c r="D982" s="73">
        <v>42369.0</v>
      </c>
      <c r="E982" s="74">
        <v>9.667E9</v>
      </c>
      <c r="F982" s="70">
        <v>0.0</v>
      </c>
      <c r="G982" s="74">
        <v>4.162E9</v>
      </c>
      <c r="H982" s="70">
        <v>0.0</v>
      </c>
      <c r="I982" s="74">
        <v>3.66E8</v>
      </c>
      <c r="J982" s="11" t="s">
        <v>75</v>
      </c>
      <c r="K982" s="71" t="s">
        <v>116</v>
      </c>
      <c r="L982" s="51">
        <f t="shared" si="1"/>
        <v>9667000000</v>
      </c>
      <c r="M982" s="75">
        <f t="shared" si="2"/>
        <v>5139000000</v>
      </c>
      <c r="N982" s="9">
        <f t="shared" si="3"/>
        <v>1</v>
      </c>
      <c r="O982" s="9">
        <f t="shared" si="4"/>
        <v>0.5316023585</v>
      </c>
    </row>
    <row r="983" hidden="1">
      <c r="A983" s="68">
        <v>1008.0</v>
      </c>
      <c r="B983" s="11" t="s">
        <v>475</v>
      </c>
      <c r="C983" s="11" t="s">
        <v>9</v>
      </c>
      <c r="D983" s="73">
        <v>42004.0</v>
      </c>
      <c r="E983" s="74">
        <v>9.441E9</v>
      </c>
      <c r="F983" s="70">
        <v>0.0</v>
      </c>
      <c r="G983" s="74">
        <v>4.014E9</v>
      </c>
      <c r="H983" s="70">
        <v>0.0</v>
      </c>
      <c r="I983" s="74">
        <v>3.21E8</v>
      </c>
      <c r="J983" s="11" t="s">
        <v>75</v>
      </c>
      <c r="K983" s="71" t="s">
        <v>116</v>
      </c>
      <c r="L983" s="51">
        <f t="shared" si="1"/>
        <v>9441000000</v>
      </c>
      <c r="M983" s="75">
        <f t="shared" si="2"/>
        <v>5106000000</v>
      </c>
      <c r="N983" s="9">
        <f t="shared" si="3"/>
        <v>1</v>
      </c>
      <c r="O983" s="9">
        <f t="shared" si="4"/>
        <v>0.5408325389</v>
      </c>
    </row>
    <row r="984" hidden="1">
      <c r="A984" s="68">
        <v>1007.0</v>
      </c>
      <c r="B984" s="11" t="s">
        <v>475</v>
      </c>
      <c r="C984" s="11" t="s">
        <v>7</v>
      </c>
      <c r="D984" s="73">
        <v>41639.0</v>
      </c>
      <c r="E984" s="74">
        <v>8.312E9</v>
      </c>
      <c r="F984" s="70">
        <v>0.0</v>
      </c>
      <c r="G984" s="74">
        <v>3.456E9</v>
      </c>
      <c r="H984" s="70">
        <v>0.0</v>
      </c>
      <c r="I984" s="74">
        <v>2.58E8</v>
      </c>
      <c r="J984" s="11" t="s">
        <v>75</v>
      </c>
      <c r="K984" s="71" t="s">
        <v>116</v>
      </c>
      <c r="L984" s="51">
        <f t="shared" si="1"/>
        <v>8312000000</v>
      </c>
      <c r="M984" s="75">
        <f t="shared" si="2"/>
        <v>4598000000</v>
      </c>
      <c r="N984" s="9">
        <f t="shared" si="3"/>
        <v>1</v>
      </c>
      <c r="O984" s="9">
        <f t="shared" si="4"/>
        <v>0.5531761309</v>
      </c>
    </row>
    <row r="985" hidden="1">
      <c r="A985" s="68">
        <v>1014.0</v>
      </c>
      <c r="B985" s="11" t="s">
        <v>476</v>
      </c>
      <c r="C985" s="11" t="s">
        <v>11</v>
      </c>
      <c r="D985" s="73">
        <v>42369.0</v>
      </c>
      <c r="E985" s="74">
        <v>1.042779E9</v>
      </c>
      <c r="F985" s="74">
        <v>2.80901E8</v>
      </c>
      <c r="G985" s="74">
        <v>5.3992E7</v>
      </c>
      <c r="H985" s="70">
        <v>0.0</v>
      </c>
      <c r="I985" s="74">
        <v>2.9452E8</v>
      </c>
      <c r="J985" s="11" t="s">
        <v>111</v>
      </c>
      <c r="K985" s="71" t="s">
        <v>610</v>
      </c>
      <c r="L985" s="51">
        <f t="shared" si="1"/>
        <v>761878000</v>
      </c>
      <c r="M985" s="75">
        <f t="shared" si="2"/>
        <v>413366000</v>
      </c>
      <c r="N985" s="9">
        <f t="shared" si="3"/>
        <v>0.7306226919</v>
      </c>
      <c r="O985" s="9">
        <f t="shared" si="4"/>
        <v>0.3964080596</v>
      </c>
    </row>
    <row r="986" hidden="1">
      <c r="A986" s="68">
        <v>1013.0</v>
      </c>
      <c r="B986" s="11" t="s">
        <v>476</v>
      </c>
      <c r="C986" s="11" t="s">
        <v>10</v>
      </c>
      <c r="D986" s="73">
        <v>42004.0</v>
      </c>
      <c r="E986" s="74">
        <v>9.92332E8</v>
      </c>
      <c r="F986" s="74">
        <v>2.75379E8</v>
      </c>
      <c r="G986" s="74">
        <v>5.7664E7</v>
      </c>
      <c r="H986" s="70">
        <v>0.0</v>
      </c>
      <c r="I986" s="74">
        <v>3.01812E8</v>
      </c>
      <c r="J986" s="11" t="s">
        <v>111</v>
      </c>
      <c r="K986" s="71" t="s">
        <v>610</v>
      </c>
      <c r="L986" s="51">
        <f t="shared" si="1"/>
        <v>716953000</v>
      </c>
      <c r="M986" s="75">
        <f t="shared" si="2"/>
        <v>357477000</v>
      </c>
      <c r="N986" s="9">
        <f t="shared" si="3"/>
        <v>0.7224930769</v>
      </c>
      <c r="O986" s="9">
        <f t="shared" si="4"/>
        <v>0.3602393151</v>
      </c>
    </row>
    <row r="987" hidden="1">
      <c r="A987" s="68">
        <v>1012.0</v>
      </c>
      <c r="B987" s="11" t="s">
        <v>476</v>
      </c>
      <c r="C987" s="11" t="s">
        <v>9</v>
      </c>
      <c r="D987" s="73">
        <v>41639.0</v>
      </c>
      <c r="E987" s="74">
        <v>6.3549E8</v>
      </c>
      <c r="F987" s="74">
        <v>1.7205E8</v>
      </c>
      <c r="G987" s="74">
        <v>4.372E7</v>
      </c>
      <c r="H987" s="70">
        <v>0.0</v>
      </c>
      <c r="I987" s="74">
        <v>1.86979E8</v>
      </c>
      <c r="J987" s="11" t="s">
        <v>111</v>
      </c>
      <c r="K987" s="71" t="s">
        <v>610</v>
      </c>
      <c r="L987" s="51">
        <f t="shared" si="1"/>
        <v>463440000</v>
      </c>
      <c r="M987" s="75">
        <f t="shared" si="2"/>
        <v>232741000</v>
      </c>
      <c r="N987" s="9">
        <f t="shared" si="3"/>
        <v>0.7292640325</v>
      </c>
      <c r="O987" s="9">
        <f t="shared" si="4"/>
        <v>0.3662386505</v>
      </c>
    </row>
    <row r="988" hidden="1">
      <c r="A988" s="68">
        <v>1011.0</v>
      </c>
      <c r="B988" s="11" t="s">
        <v>476</v>
      </c>
      <c r="C988" s="11" t="s">
        <v>7</v>
      </c>
      <c r="D988" s="73">
        <v>41274.0</v>
      </c>
      <c r="E988" s="74">
        <v>4.75888E8</v>
      </c>
      <c r="F988" s="74">
        <v>1.17275E8</v>
      </c>
      <c r="G988" s="74">
        <v>4.7115E7</v>
      </c>
      <c r="H988" s="70">
        <v>0.0</v>
      </c>
      <c r="I988" s="74">
        <v>1.21211E8</v>
      </c>
      <c r="J988" s="11" t="s">
        <v>111</v>
      </c>
      <c r="K988" s="71" t="s">
        <v>610</v>
      </c>
      <c r="L988" s="51">
        <f t="shared" si="1"/>
        <v>358613000</v>
      </c>
      <c r="M988" s="75">
        <f t="shared" si="2"/>
        <v>190287000</v>
      </c>
      <c r="N988" s="9">
        <f t="shared" si="3"/>
        <v>0.7535659651</v>
      </c>
      <c r="O988" s="9">
        <f t="shared" si="4"/>
        <v>0.399856689</v>
      </c>
    </row>
    <row r="989" hidden="1">
      <c r="A989" s="68">
        <v>1018.0</v>
      </c>
      <c r="B989" s="11" t="s">
        <v>477</v>
      </c>
      <c r="C989" s="11" t="s">
        <v>11</v>
      </c>
      <c r="D989" s="73">
        <v>42369.0</v>
      </c>
      <c r="E989" s="74">
        <v>1.288149E9</v>
      </c>
      <c r="F989" s="74">
        <v>4.97359E8</v>
      </c>
      <c r="G989" s="74">
        <v>2.987E7</v>
      </c>
      <c r="H989" s="70">
        <v>0.0</v>
      </c>
      <c r="I989" s="74">
        <v>4.64472E8</v>
      </c>
      <c r="J989" s="11" t="s">
        <v>111</v>
      </c>
      <c r="K989" s="66" t="s">
        <v>615</v>
      </c>
      <c r="L989" s="51">
        <f t="shared" si="1"/>
        <v>790790000</v>
      </c>
      <c r="M989" s="75">
        <f t="shared" si="2"/>
        <v>296448000</v>
      </c>
      <c r="N989" s="9">
        <f t="shared" si="3"/>
        <v>0.6138963738</v>
      </c>
      <c r="O989" s="9">
        <f t="shared" si="4"/>
        <v>0.2301348679</v>
      </c>
    </row>
    <row r="990" hidden="1">
      <c r="A990" s="68">
        <v>1017.0</v>
      </c>
      <c r="B990" s="11" t="s">
        <v>477</v>
      </c>
      <c r="C990" s="11" t="s">
        <v>10</v>
      </c>
      <c r="D990" s="73">
        <v>42004.0</v>
      </c>
      <c r="E990" s="74">
        <v>1.105247E9</v>
      </c>
      <c r="F990" s="74">
        <v>4.41929E8</v>
      </c>
      <c r="G990" s="74">
        <v>2.9412E7</v>
      </c>
      <c r="H990" s="70">
        <v>0.0</v>
      </c>
      <c r="I990" s="74">
        <v>3.78716E8</v>
      </c>
      <c r="J990" s="11" t="s">
        <v>111</v>
      </c>
      <c r="K990" s="11" t="s">
        <v>615</v>
      </c>
      <c r="L990" s="51">
        <f t="shared" si="1"/>
        <v>663318000</v>
      </c>
      <c r="M990" s="75">
        <f t="shared" si="2"/>
        <v>255190000</v>
      </c>
      <c r="N990" s="9">
        <f t="shared" si="3"/>
        <v>0.6001536308</v>
      </c>
      <c r="O990" s="9">
        <f t="shared" si="4"/>
        <v>0.2308895659</v>
      </c>
    </row>
    <row r="991" hidden="1">
      <c r="A991" s="68">
        <v>1016.0</v>
      </c>
      <c r="B991" s="11" t="s">
        <v>477</v>
      </c>
      <c r="C991" s="11" t="s">
        <v>9</v>
      </c>
      <c r="D991" s="73">
        <v>41639.0</v>
      </c>
      <c r="E991" s="74">
        <v>1.029475E9</v>
      </c>
      <c r="F991" s="74">
        <v>4.23256E8</v>
      </c>
      <c r="G991" s="74">
        <v>2.7772E7</v>
      </c>
      <c r="H991" s="70">
        <v>0.0</v>
      </c>
      <c r="I991" s="74">
        <v>3.57165E8</v>
      </c>
      <c r="J991" s="11" t="s">
        <v>111</v>
      </c>
      <c r="K991" s="11" t="s">
        <v>615</v>
      </c>
      <c r="L991" s="51">
        <f t="shared" si="1"/>
        <v>606219000</v>
      </c>
      <c r="M991" s="75">
        <f t="shared" si="2"/>
        <v>221282000</v>
      </c>
      <c r="N991" s="9">
        <f t="shared" si="3"/>
        <v>0.5888622842</v>
      </c>
      <c r="O991" s="9">
        <f t="shared" si="4"/>
        <v>0.2149464533</v>
      </c>
    </row>
    <row r="992" hidden="1">
      <c r="A992" s="68">
        <v>1015.0</v>
      </c>
      <c r="B992" s="11" t="s">
        <v>477</v>
      </c>
      <c r="C992" s="11" t="s">
        <v>7</v>
      </c>
      <c r="D992" s="73">
        <v>41274.0</v>
      </c>
      <c r="E992" s="74">
        <v>7.97517E8</v>
      </c>
      <c r="F992" s="74">
        <v>3.37533E8</v>
      </c>
      <c r="G992" s="74">
        <v>2.0412E7</v>
      </c>
      <c r="H992" s="70">
        <v>0.0</v>
      </c>
      <c r="I992" s="74">
        <v>2.77621E8</v>
      </c>
      <c r="J992" s="11" t="s">
        <v>111</v>
      </c>
      <c r="K992" s="11" t="s">
        <v>615</v>
      </c>
      <c r="L992" s="51">
        <f t="shared" si="1"/>
        <v>459984000</v>
      </c>
      <c r="M992" s="75">
        <f t="shared" si="2"/>
        <v>161951000</v>
      </c>
      <c r="N992" s="9">
        <f t="shared" si="3"/>
        <v>0.5767701504</v>
      </c>
      <c r="O992" s="9">
        <f t="shared" si="4"/>
        <v>0.2030690255</v>
      </c>
    </row>
    <row r="993" hidden="1">
      <c r="A993" s="68">
        <v>1022.0</v>
      </c>
      <c r="B993" s="11" t="s">
        <v>239</v>
      </c>
      <c r="C993" s="11" t="s">
        <v>11</v>
      </c>
      <c r="D993" s="73">
        <v>42369.0</v>
      </c>
      <c r="E993" s="74">
        <v>1.4486E10</v>
      </c>
      <c r="F993" s="74">
        <v>1.2363E10</v>
      </c>
      <c r="G993" s="74">
        <v>6.34E8</v>
      </c>
      <c r="H993" s="70">
        <v>0.0</v>
      </c>
      <c r="I993" s="74">
        <v>1.39E8</v>
      </c>
      <c r="J993" s="11" t="s">
        <v>73</v>
      </c>
      <c r="K993" s="76" t="s">
        <v>240</v>
      </c>
      <c r="L993" s="51">
        <f t="shared" si="1"/>
        <v>2123000000</v>
      </c>
      <c r="M993" s="75">
        <f t="shared" si="2"/>
        <v>1350000000</v>
      </c>
      <c r="N993" s="9">
        <f t="shared" si="3"/>
        <v>0.1465552948</v>
      </c>
      <c r="O993" s="9">
        <f t="shared" si="4"/>
        <v>0.09319342814</v>
      </c>
    </row>
    <row r="994" hidden="1">
      <c r="A994" s="68">
        <v>1021.0</v>
      </c>
      <c r="B994" s="11" t="s">
        <v>239</v>
      </c>
      <c r="C994" s="11" t="s">
        <v>10</v>
      </c>
      <c r="D994" s="73">
        <v>42004.0</v>
      </c>
      <c r="E994" s="74">
        <v>1.3796E10</v>
      </c>
      <c r="F994" s="74">
        <v>1.183E10</v>
      </c>
      <c r="G994" s="74">
        <v>6.59E8</v>
      </c>
      <c r="H994" s="70">
        <v>0.0</v>
      </c>
      <c r="I994" s="74">
        <v>1.48E8</v>
      </c>
      <c r="J994" s="11" t="s">
        <v>73</v>
      </c>
      <c r="K994" s="71" t="s">
        <v>240</v>
      </c>
      <c r="L994" s="51">
        <f t="shared" si="1"/>
        <v>1966000000</v>
      </c>
      <c r="M994" s="75">
        <f t="shared" si="2"/>
        <v>1159000000</v>
      </c>
      <c r="N994" s="9">
        <f t="shared" si="3"/>
        <v>0.1425050739</v>
      </c>
      <c r="O994" s="9">
        <f t="shared" si="4"/>
        <v>0.08400985793</v>
      </c>
    </row>
    <row r="995" hidden="1">
      <c r="A995" s="68">
        <v>1020.0</v>
      </c>
      <c r="B995" s="11" t="s">
        <v>239</v>
      </c>
      <c r="C995" s="11" t="s">
        <v>9</v>
      </c>
      <c r="D995" s="73">
        <v>41639.0</v>
      </c>
      <c r="E995" s="74">
        <v>1.2784E10</v>
      </c>
      <c r="F995" s="74">
        <v>1.102E10</v>
      </c>
      <c r="G995" s="74">
        <v>6.49E8</v>
      </c>
      <c r="H995" s="70">
        <v>0.0</v>
      </c>
      <c r="I995" s="74">
        <v>1.27E8</v>
      </c>
      <c r="J995" s="11" t="s">
        <v>73</v>
      </c>
      <c r="K995" s="71" t="s">
        <v>240</v>
      </c>
      <c r="L995" s="51">
        <f t="shared" si="1"/>
        <v>1764000000</v>
      </c>
      <c r="M995" s="75">
        <f t="shared" si="2"/>
        <v>988000000</v>
      </c>
      <c r="N995" s="9">
        <f t="shared" si="3"/>
        <v>0.1379849812</v>
      </c>
      <c r="O995" s="9">
        <f t="shared" si="4"/>
        <v>0.07728410513</v>
      </c>
    </row>
    <row r="996" hidden="1">
      <c r="A996" s="68">
        <v>1019.0</v>
      </c>
      <c r="B996" s="11" t="s">
        <v>239</v>
      </c>
      <c r="C996" s="11" t="s">
        <v>7</v>
      </c>
      <c r="D996" s="73">
        <v>41274.0</v>
      </c>
      <c r="E996" s="74">
        <v>1.1814E10</v>
      </c>
      <c r="F996" s="74">
        <v>1.019E10</v>
      </c>
      <c r="G996" s="74">
        <v>5.82E8</v>
      </c>
      <c r="H996" s="70">
        <v>0.0</v>
      </c>
      <c r="I996" s="74">
        <v>1.02E8</v>
      </c>
      <c r="J996" s="11" t="s">
        <v>73</v>
      </c>
      <c r="K996" s="71" t="s">
        <v>240</v>
      </c>
      <c r="L996" s="51">
        <f t="shared" si="1"/>
        <v>1624000000</v>
      </c>
      <c r="M996" s="75">
        <f t="shared" si="2"/>
        <v>940000000</v>
      </c>
      <c r="N996" s="9">
        <f t="shared" si="3"/>
        <v>0.1374640257</v>
      </c>
      <c r="O996" s="9">
        <f t="shared" si="4"/>
        <v>0.07956661588</v>
      </c>
    </row>
    <row r="997" hidden="1">
      <c r="A997" s="68">
        <v>1026.0</v>
      </c>
      <c r="B997" s="11" t="s">
        <v>478</v>
      </c>
      <c r="C997" s="11" t="s">
        <v>11</v>
      </c>
      <c r="D997" s="73">
        <v>42735.0</v>
      </c>
      <c r="E997" s="74">
        <v>7.357E9</v>
      </c>
      <c r="F997" s="74">
        <v>4.901E9</v>
      </c>
      <c r="G997" s="74">
        <v>1.403E9</v>
      </c>
      <c r="H997" s="70">
        <v>0.0</v>
      </c>
      <c r="I997" s="70">
        <v>0.0</v>
      </c>
      <c r="J997" s="11" t="s">
        <v>69</v>
      </c>
      <c r="K997" s="71" t="s">
        <v>131</v>
      </c>
      <c r="L997" s="51">
        <f t="shared" si="1"/>
        <v>2456000000</v>
      </c>
      <c r="M997" s="75">
        <f t="shared" si="2"/>
        <v>1053000000</v>
      </c>
      <c r="N997" s="9">
        <f t="shared" si="3"/>
        <v>0.3338317249</v>
      </c>
      <c r="O997" s="9">
        <f t="shared" si="4"/>
        <v>0.1431289928</v>
      </c>
    </row>
    <row r="998" hidden="1">
      <c r="A998" s="68">
        <v>1025.0</v>
      </c>
      <c r="B998" s="11" t="s">
        <v>478</v>
      </c>
      <c r="C998" s="11" t="s">
        <v>10</v>
      </c>
      <c r="D998" s="73">
        <v>42369.0</v>
      </c>
      <c r="E998" s="74">
        <v>7.142E9</v>
      </c>
      <c r="F998" s="74">
        <v>4.889E9</v>
      </c>
      <c r="G998" s="74">
        <v>1.339E9</v>
      </c>
      <c r="H998" s="70">
        <v>0.0</v>
      </c>
      <c r="I998" s="70">
        <v>0.0</v>
      </c>
      <c r="J998" s="11" t="s">
        <v>69</v>
      </c>
      <c r="K998" s="71" t="s">
        <v>131</v>
      </c>
      <c r="L998" s="51">
        <f t="shared" si="1"/>
        <v>2253000000</v>
      </c>
      <c r="M998" s="75">
        <f t="shared" si="2"/>
        <v>914000000</v>
      </c>
      <c r="N998" s="9">
        <f t="shared" si="3"/>
        <v>0.3154578549</v>
      </c>
      <c r="O998" s="9">
        <f t="shared" si="4"/>
        <v>0.127975357</v>
      </c>
    </row>
    <row r="999" hidden="1">
      <c r="A999" s="68">
        <v>1024.0</v>
      </c>
      <c r="B999" s="11" t="s">
        <v>478</v>
      </c>
      <c r="C999" s="11" t="s">
        <v>9</v>
      </c>
      <c r="D999" s="73">
        <v>42004.0</v>
      </c>
      <c r="E999" s="74">
        <v>7.006E9</v>
      </c>
      <c r="F999" s="74">
        <v>4.946E9</v>
      </c>
      <c r="G999" s="74">
        <v>1.338E9</v>
      </c>
      <c r="H999" s="70">
        <v>0.0</v>
      </c>
      <c r="I999" s="70">
        <v>0.0</v>
      </c>
      <c r="J999" s="11" t="s">
        <v>69</v>
      </c>
      <c r="K999" s="71" t="s">
        <v>131</v>
      </c>
      <c r="L999" s="51">
        <f t="shared" si="1"/>
        <v>2060000000</v>
      </c>
      <c r="M999" s="75">
        <f t="shared" si="2"/>
        <v>722000000</v>
      </c>
      <c r="N999" s="9">
        <f t="shared" si="3"/>
        <v>0.2940336854</v>
      </c>
      <c r="O999" s="9">
        <f t="shared" si="4"/>
        <v>0.1030545247</v>
      </c>
    </row>
    <row r="1000" hidden="1">
      <c r="A1000" s="68">
        <v>1023.0</v>
      </c>
      <c r="B1000" s="11" t="s">
        <v>478</v>
      </c>
      <c r="C1000" s="11" t="s">
        <v>7</v>
      </c>
      <c r="D1000" s="73">
        <v>41639.0</v>
      </c>
      <c r="E1000" s="74">
        <v>6.761E9</v>
      </c>
      <c r="F1000" s="74">
        <v>4.802E9</v>
      </c>
      <c r="G1000" s="74">
        <v>1.347E9</v>
      </c>
      <c r="H1000" s="70">
        <v>0.0</v>
      </c>
      <c r="I1000" s="70">
        <v>0.0</v>
      </c>
      <c r="J1000" s="11" t="s">
        <v>69</v>
      </c>
      <c r="K1000" s="71" t="s">
        <v>131</v>
      </c>
      <c r="L1000" s="51">
        <f t="shared" si="1"/>
        <v>1959000000</v>
      </c>
      <c r="M1000" s="75">
        <f t="shared" si="2"/>
        <v>612000000</v>
      </c>
      <c r="N1000" s="9">
        <f t="shared" si="3"/>
        <v>0.289750037</v>
      </c>
      <c r="O1000" s="9">
        <f t="shared" si="4"/>
        <v>0.09051915397</v>
      </c>
    </row>
    <row r="1001" hidden="1">
      <c r="A1001" s="68">
        <v>1028.0</v>
      </c>
      <c r="B1001" s="11" t="s">
        <v>242</v>
      </c>
      <c r="C1001" s="11" t="s">
        <v>9</v>
      </c>
      <c r="D1001" s="73">
        <v>41639.0</v>
      </c>
      <c r="E1001" s="74">
        <v>6.484892E9</v>
      </c>
      <c r="F1001" s="74">
        <v>3.006009E9</v>
      </c>
      <c r="G1001" s="74">
        <v>2.31078E9</v>
      </c>
      <c r="H1001" s="70">
        <v>0.0</v>
      </c>
      <c r="I1001" s="70">
        <v>0.0</v>
      </c>
      <c r="J1001" s="11" t="s">
        <v>73</v>
      </c>
      <c r="K1001" s="66" t="s">
        <v>232</v>
      </c>
      <c r="L1001" s="51">
        <f t="shared" si="1"/>
        <v>3478883000</v>
      </c>
      <c r="M1001" s="75">
        <f t="shared" si="2"/>
        <v>1168103000</v>
      </c>
      <c r="N1001" s="9">
        <f t="shared" si="3"/>
        <v>0.5364596666</v>
      </c>
      <c r="O1001" s="9">
        <f t="shared" si="4"/>
        <v>0.180126824</v>
      </c>
    </row>
    <row r="1002" hidden="1">
      <c r="A1002" s="68">
        <v>1027.0</v>
      </c>
      <c r="B1002" s="11" t="s">
        <v>242</v>
      </c>
      <c r="C1002" s="11" t="s">
        <v>7</v>
      </c>
      <c r="D1002" s="73">
        <v>41274.0</v>
      </c>
      <c r="E1002" s="74">
        <v>6.420881E9</v>
      </c>
      <c r="F1002" s="74">
        <v>3.011684E9</v>
      </c>
      <c r="G1002" s="74">
        <v>2.388182E9</v>
      </c>
      <c r="H1002" s="70">
        <v>0.0</v>
      </c>
      <c r="I1002" s="70">
        <v>0.0</v>
      </c>
      <c r="J1002" s="11" t="s">
        <v>73</v>
      </c>
      <c r="K1002" s="11" t="s">
        <v>232</v>
      </c>
      <c r="L1002" s="51">
        <f t="shared" si="1"/>
        <v>3409197000</v>
      </c>
      <c r="M1002" s="75">
        <f t="shared" si="2"/>
        <v>1021015000</v>
      </c>
      <c r="N1002" s="9">
        <f t="shared" si="3"/>
        <v>0.5309547086</v>
      </c>
      <c r="O1002" s="9">
        <f t="shared" si="4"/>
        <v>0.1590147832</v>
      </c>
    </row>
    <row r="1003" hidden="1">
      <c r="A1003" s="68">
        <v>1029.0</v>
      </c>
      <c r="B1003" s="11" t="s">
        <v>242</v>
      </c>
      <c r="C1003" s="11" t="s">
        <v>10</v>
      </c>
      <c r="D1003" s="73">
        <v>42004.0</v>
      </c>
      <c r="E1003" s="74">
        <v>6.023819E9</v>
      </c>
      <c r="F1003" s="74">
        <v>3.022797E9</v>
      </c>
      <c r="G1003" s="74">
        <v>2.347308E9</v>
      </c>
      <c r="H1003" s="70">
        <v>0.0</v>
      </c>
      <c r="I1003" s="70">
        <v>0.0</v>
      </c>
      <c r="J1003" s="11" t="s">
        <v>73</v>
      </c>
      <c r="K1003" s="11" t="s">
        <v>232</v>
      </c>
      <c r="L1003" s="51">
        <f t="shared" si="1"/>
        <v>3001022000</v>
      </c>
      <c r="M1003" s="75">
        <f t="shared" si="2"/>
        <v>653714000</v>
      </c>
      <c r="N1003" s="9">
        <f t="shared" si="3"/>
        <v>0.4981925918</v>
      </c>
      <c r="O1003" s="9">
        <f t="shared" si="4"/>
        <v>0.108521521</v>
      </c>
    </row>
    <row r="1004" hidden="1">
      <c r="A1004" s="68">
        <v>1030.0</v>
      </c>
      <c r="B1004" s="11" t="s">
        <v>242</v>
      </c>
      <c r="C1004" s="11" t="s">
        <v>11</v>
      </c>
      <c r="D1004" s="73">
        <v>42369.0</v>
      </c>
      <c r="E1004" s="74">
        <v>5.702613E9</v>
      </c>
      <c r="F1004" s="74">
        <v>2.896255E9</v>
      </c>
      <c r="G1004" s="74">
        <v>2.265436E9</v>
      </c>
      <c r="H1004" s="70">
        <v>0.0</v>
      </c>
      <c r="I1004" s="70">
        <v>0.0</v>
      </c>
      <c r="J1004" s="11" t="s">
        <v>73</v>
      </c>
      <c r="K1004" s="11" t="s">
        <v>232</v>
      </c>
      <c r="L1004" s="51">
        <f t="shared" si="1"/>
        <v>2806358000</v>
      </c>
      <c r="M1004" s="75">
        <f t="shared" si="2"/>
        <v>540922000</v>
      </c>
      <c r="N1004" s="9">
        <f t="shared" si="3"/>
        <v>0.4921179116</v>
      </c>
      <c r="O1004" s="9">
        <f t="shared" si="4"/>
        <v>0.09485511291</v>
      </c>
    </row>
    <row r="1005" hidden="1">
      <c r="A1005" s="68">
        <v>1032.0</v>
      </c>
      <c r="B1005" s="11" t="s">
        <v>243</v>
      </c>
      <c r="C1005" s="11" t="s">
        <v>9</v>
      </c>
      <c r="D1005" s="73">
        <v>41639.0</v>
      </c>
      <c r="E1005" s="74">
        <v>2.81057E10</v>
      </c>
      <c r="F1005" s="74">
        <v>1.7203E10</v>
      </c>
      <c r="G1005" s="74">
        <v>2.1384E9</v>
      </c>
      <c r="H1005" s="70">
        <v>0.0</v>
      </c>
      <c r="I1005" s="70">
        <v>0.0</v>
      </c>
      <c r="J1005" s="11" t="s">
        <v>73</v>
      </c>
      <c r="K1005" s="11" t="s">
        <v>226</v>
      </c>
      <c r="L1005" s="51">
        <f t="shared" si="1"/>
        <v>10902700000</v>
      </c>
      <c r="M1005" s="75">
        <f t="shared" si="2"/>
        <v>8764300000</v>
      </c>
      <c r="N1005" s="9">
        <f t="shared" si="3"/>
        <v>0.3879177533</v>
      </c>
      <c r="O1005" s="9">
        <f t="shared" si="4"/>
        <v>0.3118335427</v>
      </c>
    </row>
    <row r="1006" hidden="1">
      <c r="A1006" s="68">
        <v>1031.0</v>
      </c>
      <c r="B1006" s="11" t="s">
        <v>243</v>
      </c>
      <c r="C1006" s="11" t="s">
        <v>7</v>
      </c>
      <c r="D1006" s="73">
        <v>41274.0</v>
      </c>
      <c r="E1006" s="74">
        <v>2.7567E10</v>
      </c>
      <c r="F1006" s="74">
        <v>1.67507E10</v>
      </c>
      <c r="G1006" s="74">
        <v>2.2117E9</v>
      </c>
      <c r="H1006" s="70">
        <v>0.0</v>
      </c>
      <c r="I1006" s="70">
        <v>0.0</v>
      </c>
      <c r="J1006" s="11" t="s">
        <v>73</v>
      </c>
      <c r="K1006" s="11" t="s">
        <v>226</v>
      </c>
      <c r="L1006" s="51">
        <f t="shared" si="1"/>
        <v>10816300000</v>
      </c>
      <c r="M1006" s="75">
        <f t="shared" si="2"/>
        <v>8604600000</v>
      </c>
      <c r="N1006" s="9">
        <f t="shared" si="3"/>
        <v>0.3923640585</v>
      </c>
      <c r="O1006" s="9">
        <f t="shared" si="4"/>
        <v>0.3121340733</v>
      </c>
    </row>
    <row r="1007" hidden="1">
      <c r="A1007" s="68">
        <v>1033.0</v>
      </c>
      <c r="B1007" s="11" t="s">
        <v>243</v>
      </c>
      <c r="C1007" s="11" t="s">
        <v>10</v>
      </c>
      <c r="D1007" s="73">
        <v>42004.0</v>
      </c>
      <c r="E1007" s="74">
        <v>2.74413E10</v>
      </c>
      <c r="F1007" s="74">
        <v>1.69856E10</v>
      </c>
      <c r="G1007" s="74">
        <v>2.5065E9</v>
      </c>
      <c r="H1007" s="70">
        <v>0.0</v>
      </c>
      <c r="I1007" s="70">
        <v>0.0</v>
      </c>
      <c r="J1007" s="11" t="s">
        <v>73</v>
      </c>
      <c r="K1007" s="11" t="s">
        <v>226</v>
      </c>
      <c r="L1007" s="51">
        <f t="shared" si="1"/>
        <v>10455700000</v>
      </c>
      <c r="M1007" s="75">
        <f t="shared" si="2"/>
        <v>7949200000</v>
      </c>
      <c r="N1007" s="9">
        <f t="shared" si="3"/>
        <v>0.3810205785</v>
      </c>
      <c r="O1007" s="9">
        <f t="shared" si="4"/>
        <v>0.2896801536</v>
      </c>
    </row>
    <row r="1008" hidden="1">
      <c r="A1008" s="68">
        <v>1034.0</v>
      </c>
      <c r="B1008" s="11" t="s">
        <v>243</v>
      </c>
      <c r="C1008" s="11" t="s">
        <v>11</v>
      </c>
      <c r="D1008" s="73">
        <v>42369.0</v>
      </c>
      <c r="E1008" s="74">
        <v>2.5413E10</v>
      </c>
      <c r="F1008" s="74">
        <v>1.56238E10</v>
      </c>
      <c r="G1008" s="74">
        <v>2.6437E9</v>
      </c>
      <c r="H1008" s="70">
        <v>0.0</v>
      </c>
      <c r="I1008" s="70">
        <v>0.0</v>
      </c>
      <c r="J1008" s="11" t="s">
        <v>73</v>
      </c>
      <c r="K1008" s="11" t="s">
        <v>226</v>
      </c>
      <c r="L1008" s="51">
        <f t="shared" si="1"/>
        <v>9789200000</v>
      </c>
      <c r="M1008" s="75">
        <f t="shared" si="2"/>
        <v>7145500000</v>
      </c>
      <c r="N1008" s="9">
        <f t="shared" si="3"/>
        <v>0.3852044229</v>
      </c>
      <c r="O1008" s="9">
        <f t="shared" si="4"/>
        <v>0.2811749892</v>
      </c>
    </row>
    <row r="1009" hidden="1">
      <c r="A1009" s="68">
        <v>1038.0</v>
      </c>
      <c r="B1009" s="11" t="s">
        <v>479</v>
      </c>
      <c r="C1009" s="11" t="s">
        <v>11</v>
      </c>
      <c r="D1009" s="73">
        <v>42460.0</v>
      </c>
      <c r="E1009" s="74">
        <v>2.173334E9</v>
      </c>
      <c r="F1009" s="74">
        <v>9.6787E8</v>
      </c>
      <c r="G1009" s="74">
        <v>3.0167E8</v>
      </c>
      <c r="H1009" s="74">
        <v>3.72596E8</v>
      </c>
      <c r="I1009" s="74">
        <v>1.74896E8</v>
      </c>
      <c r="J1009" s="11" t="s">
        <v>75</v>
      </c>
      <c r="K1009" s="11" t="s">
        <v>87</v>
      </c>
      <c r="L1009" s="51">
        <f t="shared" si="1"/>
        <v>1205464000</v>
      </c>
      <c r="M1009" s="75">
        <f t="shared" si="2"/>
        <v>356302000</v>
      </c>
      <c r="N1009" s="9">
        <f t="shared" si="3"/>
        <v>0.5546611796</v>
      </c>
      <c r="O1009" s="9">
        <f t="shared" si="4"/>
        <v>0.1639425877</v>
      </c>
    </row>
    <row r="1010" hidden="1">
      <c r="A1010" s="68">
        <v>1037.0</v>
      </c>
      <c r="B1010" s="11" t="s">
        <v>479</v>
      </c>
      <c r="C1010" s="11" t="s">
        <v>10</v>
      </c>
      <c r="D1010" s="73">
        <v>42094.0</v>
      </c>
      <c r="E1010" s="74">
        <v>2.147036E9</v>
      </c>
      <c r="F1010" s="74">
        <v>9.17472E8</v>
      </c>
      <c r="G1010" s="74">
        <v>2.74815E8</v>
      </c>
      <c r="H1010" s="74">
        <v>3.49543E8</v>
      </c>
      <c r="I1010" s="74">
        <v>1.76746E8</v>
      </c>
      <c r="J1010" s="11" t="s">
        <v>75</v>
      </c>
      <c r="K1010" s="11" t="s">
        <v>87</v>
      </c>
      <c r="L1010" s="51">
        <f t="shared" si="1"/>
        <v>1229564000</v>
      </c>
      <c r="M1010" s="75">
        <f t="shared" si="2"/>
        <v>428460000</v>
      </c>
      <c r="N1010" s="9">
        <f t="shared" si="3"/>
        <v>0.5726797315</v>
      </c>
      <c r="O1010" s="9">
        <f t="shared" si="4"/>
        <v>0.1995588337</v>
      </c>
    </row>
    <row r="1011" hidden="1">
      <c r="A1011" s="68">
        <v>1036.0</v>
      </c>
      <c r="B1011" s="11" t="s">
        <v>479</v>
      </c>
      <c r="C1011" s="11" t="s">
        <v>9</v>
      </c>
      <c r="D1011" s="73">
        <v>41729.0</v>
      </c>
      <c r="E1011" s="74">
        <v>1.931217E9</v>
      </c>
      <c r="F1011" s="74">
        <v>8.02474E8</v>
      </c>
      <c r="G1011" s="74">
        <v>2.67278E8</v>
      </c>
      <c r="H1011" s="74">
        <v>3.05043E8</v>
      </c>
      <c r="I1011" s="74">
        <v>9.4534E7</v>
      </c>
      <c r="J1011" s="11" t="s">
        <v>75</v>
      </c>
      <c r="K1011" s="11" t="s">
        <v>87</v>
      </c>
      <c r="L1011" s="51">
        <f t="shared" si="1"/>
        <v>1128743000</v>
      </c>
      <c r="M1011" s="75">
        <f t="shared" si="2"/>
        <v>461888000</v>
      </c>
      <c r="N1011" s="9">
        <f t="shared" si="3"/>
        <v>0.5844723819</v>
      </c>
      <c r="O1011" s="9">
        <f t="shared" si="4"/>
        <v>0.2391693942</v>
      </c>
    </row>
    <row r="1012" hidden="1">
      <c r="A1012" s="68">
        <v>1035.0</v>
      </c>
      <c r="B1012" s="11" t="s">
        <v>479</v>
      </c>
      <c r="C1012" s="11" t="s">
        <v>7</v>
      </c>
      <c r="D1012" s="73">
        <v>41364.0</v>
      </c>
      <c r="E1012" s="74">
        <v>1.581623E9</v>
      </c>
      <c r="F1012" s="74">
        <v>7.43164E8</v>
      </c>
      <c r="G1012" s="74">
        <v>2.61471E8</v>
      </c>
      <c r="H1012" s="74">
        <v>2.54723E8</v>
      </c>
      <c r="I1012" s="74">
        <v>1.11537E8</v>
      </c>
      <c r="J1012" s="11" t="s">
        <v>75</v>
      </c>
      <c r="K1012" s="11" t="s">
        <v>87</v>
      </c>
      <c r="L1012" s="51">
        <f t="shared" si="1"/>
        <v>838459000</v>
      </c>
      <c r="M1012" s="75">
        <f t="shared" si="2"/>
        <v>210728000</v>
      </c>
      <c r="N1012" s="9">
        <f t="shared" si="3"/>
        <v>0.5301257</v>
      </c>
      <c r="O1012" s="9">
        <f t="shared" si="4"/>
        <v>0.1332352906</v>
      </c>
    </row>
    <row r="1013" hidden="1">
      <c r="A1013" s="68">
        <v>1042.0</v>
      </c>
      <c r="B1013" s="11" t="s">
        <v>480</v>
      </c>
      <c r="C1013" s="11" t="s">
        <v>11</v>
      </c>
      <c r="D1013" s="73">
        <v>42460.0</v>
      </c>
      <c r="E1013" s="74">
        <v>1.90884E11</v>
      </c>
      <c r="F1013" s="74">
        <v>1.79468E11</v>
      </c>
      <c r="G1013" s="74">
        <v>7.276E9</v>
      </c>
      <c r="H1013" s="74">
        <v>3.92E8</v>
      </c>
      <c r="I1013" s="70">
        <v>0.0</v>
      </c>
      <c r="J1013" s="11" t="s">
        <v>77</v>
      </c>
      <c r="K1013" s="76" t="s">
        <v>80</v>
      </c>
      <c r="L1013" s="51">
        <f t="shared" si="1"/>
        <v>11416000000</v>
      </c>
      <c r="M1013" s="75">
        <f t="shared" si="2"/>
        <v>3748000000</v>
      </c>
      <c r="N1013" s="9">
        <f t="shared" si="3"/>
        <v>0.05980595545</v>
      </c>
      <c r="O1013" s="9">
        <f t="shared" si="4"/>
        <v>0.01963496155</v>
      </c>
    </row>
    <row r="1014" hidden="1">
      <c r="A1014" s="68">
        <v>1041.0</v>
      </c>
      <c r="B1014" s="11" t="s">
        <v>480</v>
      </c>
      <c r="C1014" s="11" t="s">
        <v>10</v>
      </c>
      <c r="D1014" s="73">
        <v>42094.0</v>
      </c>
      <c r="E1014" s="74">
        <v>1.79045E11</v>
      </c>
      <c r="F1014" s="74">
        <v>1.67634E11</v>
      </c>
      <c r="G1014" s="74">
        <v>7.901E9</v>
      </c>
      <c r="H1014" s="74">
        <v>3.92E8</v>
      </c>
      <c r="I1014" s="70">
        <v>0.0</v>
      </c>
      <c r="J1014" s="11" t="s">
        <v>77</v>
      </c>
      <c r="K1014" s="71" t="s">
        <v>80</v>
      </c>
      <c r="L1014" s="51">
        <f t="shared" si="1"/>
        <v>11411000000</v>
      </c>
      <c r="M1014" s="75">
        <f t="shared" si="2"/>
        <v>3118000000</v>
      </c>
      <c r="N1014" s="9">
        <f t="shared" si="3"/>
        <v>0.06373258119</v>
      </c>
      <c r="O1014" s="9">
        <f t="shared" si="4"/>
        <v>0.01741461644</v>
      </c>
    </row>
    <row r="1015" hidden="1">
      <c r="A1015" s="68">
        <v>1040.0</v>
      </c>
      <c r="B1015" s="11" t="s">
        <v>480</v>
      </c>
      <c r="C1015" s="11" t="s">
        <v>9</v>
      </c>
      <c r="D1015" s="73">
        <v>41729.0</v>
      </c>
      <c r="E1015" s="74">
        <v>1.37392E11</v>
      </c>
      <c r="F1015" s="74">
        <v>1.2904E11</v>
      </c>
      <c r="G1015" s="74">
        <v>5.388E9</v>
      </c>
      <c r="H1015" s="74">
        <v>4.57E8</v>
      </c>
      <c r="I1015" s="70">
        <v>0.0</v>
      </c>
      <c r="J1015" s="11" t="s">
        <v>77</v>
      </c>
      <c r="K1015" s="71" t="s">
        <v>80</v>
      </c>
      <c r="L1015" s="51">
        <f t="shared" si="1"/>
        <v>8352000000</v>
      </c>
      <c r="M1015" s="75">
        <f t="shared" si="2"/>
        <v>2507000000</v>
      </c>
      <c r="N1015" s="9">
        <f t="shared" si="3"/>
        <v>0.06078956562</v>
      </c>
      <c r="O1015" s="9">
        <f t="shared" si="4"/>
        <v>0.01824705951</v>
      </c>
    </row>
    <row r="1016" hidden="1">
      <c r="A1016" s="68">
        <v>1039.0</v>
      </c>
      <c r="B1016" s="11" t="s">
        <v>480</v>
      </c>
      <c r="C1016" s="11" t="s">
        <v>7</v>
      </c>
      <c r="D1016" s="73">
        <v>41364.0</v>
      </c>
      <c r="E1016" s="74">
        <v>1.22196E11</v>
      </c>
      <c r="F1016" s="74">
        <v>1.15315E11</v>
      </c>
      <c r="G1016" s="74">
        <v>4.11E9</v>
      </c>
      <c r="H1016" s="74">
        <v>4.33E8</v>
      </c>
      <c r="I1016" s="70">
        <v>0.0</v>
      </c>
      <c r="J1016" s="11" t="s">
        <v>77</v>
      </c>
      <c r="K1016" s="71" t="s">
        <v>80</v>
      </c>
      <c r="L1016" s="51">
        <f t="shared" si="1"/>
        <v>6881000000</v>
      </c>
      <c r="M1016" s="75">
        <f t="shared" si="2"/>
        <v>2338000000</v>
      </c>
      <c r="N1016" s="9">
        <f t="shared" si="3"/>
        <v>0.05631117222</v>
      </c>
      <c r="O1016" s="9">
        <f t="shared" si="4"/>
        <v>0.01913319585</v>
      </c>
    </row>
    <row r="1017" hidden="1">
      <c r="A1017" s="68">
        <v>1046.0</v>
      </c>
      <c r="B1017" s="11" t="s">
        <v>481</v>
      </c>
      <c r="C1017" s="11" t="s">
        <v>11</v>
      </c>
      <c r="D1017" s="73">
        <v>42369.0</v>
      </c>
      <c r="E1017" s="74">
        <v>3.4845E9</v>
      </c>
      <c r="F1017" s="74">
        <v>9.763E8</v>
      </c>
      <c r="G1017" s="74">
        <v>9.213E8</v>
      </c>
      <c r="H1017" s="70">
        <v>0.0</v>
      </c>
      <c r="I1017" s="74">
        <v>1.135E8</v>
      </c>
      <c r="J1017" s="11" t="s">
        <v>106</v>
      </c>
      <c r="K1017" s="71" t="s">
        <v>625</v>
      </c>
      <c r="L1017" s="51">
        <f t="shared" si="1"/>
        <v>2508200000</v>
      </c>
      <c r="M1017" s="75">
        <f t="shared" si="2"/>
        <v>1473400000</v>
      </c>
      <c r="N1017" s="9">
        <f t="shared" si="3"/>
        <v>0.7198163295</v>
      </c>
      <c r="O1017" s="9">
        <f t="shared" si="4"/>
        <v>0.4228440235</v>
      </c>
    </row>
    <row r="1018" hidden="1">
      <c r="A1018" s="68">
        <v>1045.0</v>
      </c>
      <c r="B1018" s="11" t="s">
        <v>481</v>
      </c>
      <c r="C1018" s="11" t="s">
        <v>10</v>
      </c>
      <c r="D1018" s="73">
        <v>42004.0</v>
      </c>
      <c r="E1018" s="74">
        <v>3.3343E9</v>
      </c>
      <c r="F1018" s="74">
        <v>9.303E8</v>
      </c>
      <c r="G1018" s="74">
        <v>8.693E8</v>
      </c>
      <c r="H1018" s="70">
        <v>0.0</v>
      </c>
      <c r="I1018" s="74">
        <v>9.56E7</v>
      </c>
      <c r="J1018" s="11" t="s">
        <v>106</v>
      </c>
      <c r="K1018" s="71" t="s">
        <v>625</v>
      </c>
      <c r="L1018" s="51">
        <f t="shared" si="1"/>
        <v>2404000000</v>
      </c>
      <c r="M1018" s="75">
        <f t="shared" si="2"/>
        <v>1439100000</v>
      </c>
      <c r="N1018" s="9">
        <f t="shared" si="3"/>
        <v>0.7209909126</v>
      </c>
      <c r="O1018" s="9">
        <f t="shared" si="4"/>
        <v>0.4316048346</v>
      </c>
    </row>
    <row r="1019" hidden="1">
      <c r="A1019" s="68">
        <v>1044.0</v>
      </c>
      <c r="B1019" s="11" t="s">
        <v>481</v>
      </c>
      <c r="C1019" s="11" t="s">
        <v>9</v>
      </c>
      <c r="D1019" s="73">
        <v>41639.0</v>
      </c>
      <c r="E1019" s="74">
        <v>2.9725E9</v>
      </c>
      <c r="F1019" s="74">
        <v>8.224E8</v>
      </c>
      <c r="G1019" s="74">
        <v>8.221E8</v>
      </c>
      <c r="H1019" s="70">
        <v>0.0</v>
      </c>
      <c r="I1019" s="74">
        <v>9.34E7</v>
      </c>
      <c r="J1019" s="11" t="s">
        <v>106</v>
      </c>
      <c r="K1019" s="71" t="s">
        <v>625</v>
      </c>
      <c r="L1019" s="51">
        <f t="shared" si="1"/>
        <v>2150100000</v>
      </c>
      <c r="M1019" s="75">
        <f t="shared" si="2"/>
        <v>1234600000</v>
      </c>
      <c r="N1019" s="9">
        <f t="shared" si="3"/>
        <v>0.7233305299</v>
      </c>
      <c r="O1019" s="9">
        <f t="shared" si="4"/>
        <v>0.4153406224</v>
      </c>
    </row>
    <row r="1020" hidden="1">
      <c r="A1020" s="68">
        <v>1043.0</v>
      </c>
      <c r="B1020" s="11" t="s">
        <v>481</v>
      </c>
      <c r="C1020" s="11" t="s">
        <v>7</v>
      </c>
      <c r="D1020" s="73">
        <v>41274.0</v>
      </c>
      <c r="E1020" s="74">
        <v>2.7303E9</v>
      </c>
      <c r="F1020" s="74">
        <v>7.95E8</v>
      </c>
      <c r="G1020" s="74">
        <v>7.522E8</v>
      </c>
      <c r="H1020" s="70">
        <v>0.0</v>
      </c>
      <c r="I1020" s="74">
        <v>9.35E7</v>
      </c>
      <c r="J1020" s="11" t="s">
        <v>106</v>
      </c>
      <c r="K1020" s="71" t="s">
        <v>625</v>
      </c>
      <c r="L1020" s="51">
        <f t="shared" si="1"/>
        <v>1935300000</v>
      </c>
      <c r="M1020" s="75">
        <f t="shared" si="2"/>
        <v>1089600000</v>
      </c>
      <c r="N1020" s="9">
        <f t="shared" si="3"/>
        <v>0.7088232062</v>
      </c>
      <c r="O1020" s="9">
        <f t="shared" si="4"/>
        <v>0.3990770245</v>
      </c>
    </row>
    <row r="1021">
      <c r="A1021" s="68">
        <v>1048.0</v>
      </c>
      <c r="B1021" s="11" t="s">
        <v>140</v>
      </c>
      <c r="C1021" s="11" t="s">
        <v>9</v>
      </c>
      <c r="D1021" s="73">
        <v>41639.0</v>
      </c>
      <c r="E1021" s="74">
        <v>3.5299E10</v>
      </c>
      <c r="F1021" s="74">
        <v>2.2189E10</v>
      </c>
      <c r="G1021" s="74">
        <v>8.679E9</v>
      </c>
      <c r="H1021" s="70">
        <v>0.0</v>
      </c>
      <c r="I1021" s="74">
        <v>2.17E8</v>
      </c>
      <c r="J1021" s="11" t="s">
        <v>92</v>
      </c>
      <c r="K1021" s="71" t="s">
        <v>122</v>
      </c>
      <c r="L1021" s="51">
        <f t="shared" si="1"/>
        <v>13110000000</v>
      </c>
      <c r="M1021" s="75">
        <f t="shared" si="2"/>
        <v>4214000000</v>
      </c>
      <c r="N1021" s="9">
        <f t="shared" si="3"/>
        <v>0.3713986232</v>
      </c>
      <c r="O1021" s="9">
        <f t="shared" si="4"/>
        <v>0.1193801524</v>
      </c>
    </row>
    <row r="1022">
      <c r="A1022" s="68">
        <v>1047.0</v>
      </c>
      <c r="B1022" s="11" t="s">
        <v>140</v>
      </c>
      <c r="C1022" s="11" t="s">
        <v>7</v>
      </c>
      <c r="D1022" s="73">
        <v>41274.0</v>
      </c>
      <c r="E1022" s="74">
        <v>3.5015E10</v>
      </c>
      <c r="F1022" s="74">
        <v>2.1939E10</v>
      </c>
      <c r="G1022" s="74">
        <v>9.176E9</v>
      </c>
      <c r="H1022" s="70">
        <v>0.0</v>
      </c>
      <c r="I1022" s="74">
        <v>2.17E8</v>
      </c>
      <c r="J1022" s="11" t="s">
        <v>92</v>
      </c>
      <c r="K1022" s="71" t="s">
        <v>122</v>
      </c>
      <c r="L1022" s="51">
        <f t="shared" si="1"/>
        <v>13076000000</v>
      </c>
      <c r="M1022" s="75">
        <f t="shared" si="2"/>
        <v>3683000000</v>
      </c>
      <c r="N1022" s="9">
        <f t="shared" si="3"/>
        <v>0.3734399543</v>
      </c>
      <c r="O1022" s="9">
        <f t="shared" si="4"/>
        <v>0.1051834928</v>
      </c>
    </row>
    <row r="1023">
      <c r="A1023" s="68">
        <v>1049.0</v>
      </c>
      <c r="B1023" s="11" t="s">
        <v>140</v>
      </c>
      <c r="C1023" s="11" t="s">
        <v>10</v>
      </c>
      <c r="D1023" s="73">
        <v>42004.0</v>
      </c>
      <c r="E1023" s="74">
        <v>3.4244E10</v>
      </c>
      <c r="F1023" s="74">
        <v>2.1647E10</v>
      </c>
      <c r="G1023" s="74">
        <v>8.457E9</v>
      </c>
      <c r="H1023" s="70">
        <v>0.0</v>
      </c>
      <c r="I1023" s="74">
        <v>2.06E8</v>
      </c>
      <c r="J1023" s="11" t="s">
        <v>92</v>
      </c>
      <c r="K1023" s="71" t="s">
        <v>122</v>
      </c>
      <c r="L1023" s="51">
        <f t="shared" si="1"/>
        <v>12597000000</v>
      </c>
      <c r="M1023" s="75">
        <f t="shared" si="2"/>
        <v>3934000000</v>
      </c>
      <c r="N1023" s="9">
        <f t="shared" si="3"/>
        <v>0.3678600631</v>
      </c>
      <c r="O1023" s="9">
        <f t="shared" si="4"/>
        <v>0.1148814391</v>
      </c>
    </row>
    <row r="1024">
      <c r="A1024" s="68">
        <v>1050.0</v>
      </c>
      <c r="B1024" s="11" t="s">
        <v>140</v>
      </c>
      <c r="C1024" s="11" t="s">
        <v>11</v>
      </c>
      <c r="D1024" s="73">
        <v>42369.0</v>
      </c>
      <c r="E1024" s="74">
        <v>2.9636E10</v>
      </c>
      <c r="F1024" s="74">
        <v>1.8124E10</v>
      </c>
      <c r="G1024" s="74">
        <v>7.577E9</v>
      </c>
      <c r="H1024" s="70">
        <v>0.0</v>
      </c>
      <c r="I1024" s="74">
        <v>1.81E8</v>
      </c>
      <c r="J1024" s="11" t="s">
        <v>92</v>
      </c>
      <c r="K1024" s="71" t="s">
        <v>122</v>
      </c>
      <c r="L1024" s="51">
        <f t="shared" si="1"/>
        <v>11512000000</v>
      </c>
      <c r="M1024" s="75">
        <f t="shared" si="2"/>
        <v>3754000000</v>
      </c>
      <c r="N1024" s="9">
        <f t="shared" si="3"/>
        <v>0.388446484</v>
      </c>
      <c r="O1024" s="9">
        <f t="shared" si="4"/>
        <v>0.1266702659</v>
      </c>
    </row>
    <row r="1025" hidden="1">
      <c r="A1025" s="68">
        <v>1053.0</v>
      </c>
      <c r="B1025" s="11" t="s">
        <v>482</v>
      </c>
      <c r="C1025" s="11" t="s">
        <v>10</v>
      </c>
      <c r="D1025" s="73">
        <v>42004.0</v>
      </c>
      <c r="E1025" s="74">
        <v>7.3316E10</v>
      </c>
      <c r="F1025" s="74">
        <v>3.9102E10</v>
      </c>
      <c r="G1025" s="74">
        <v>8.319E9</v>
      </c>
      <c r="H1025" s="70">
        <v>0.0</v>
      </c>
      <c r="I1025" s="74">
        <v>1.7091E10</v>
      </c>
      <c r="J1025" s="11" t="s">
        <v>106</v>
      </c>
      <c r="K1025" s="71" t="s">
        <v>107</v>
      </c>
      <c r="L1025" s="51">
        <f t="shared" si="1"/>
        <v>34214000000</v>
      </c>
      <c r="M1025" s="75">
        <f t="shared" si="2"/>
        <v>8804000000</v>
      </c>
      <c r="N1025" s="9">
        <f t="shared" si="3"/>
        <v>0.4666648481</v>
      </c>
      <c r="O1025" s="9">
        <f t="shared" si="4"/>
        <v>0.1200829287</v>
      </c>
    </row>
    <row r="1026" hidden="1">
      <c r="A1026" s="68">
        <v>1054.0</v>
      </c>
      <c r="B1026" s="11" t="s">
        <v>482</v>
      </c>
      <c r="C1026" s="11" t="s">
        <v>11</v>
      </c>
      <c r="D1026" s="73">
        <v>42369.0</v>
      </c>
      <c r="E1026" s="74">
        <v>6.9951E10</v>
      </c>
      <c r="F1026" s="74">
        <v>3.8714E10</v>
      </c>
      <c r="G1026" s="74">
        <v>6.998E9</v>
      </c>
      <c r="H1026" s="70">
        <v>0.0</v>
      </c>
      <c r="I1026" s="74">
        <v>1.6769E10</v>
      </c>
      <c r="J1026" s="11" t="s">
        <v>106</v>
      </c>
      <c r="K1026" s="71" t="s">
        <v>107</v>
      </c>
      <c r="L1026" s="51">
        <f t="shared" si="1"/>
        <v>31237000000</v>
      </c>
      <c r="M1026" s="75">
        <f t="shared" si="2"/>
        <v>7470000000</v>
      </c>
      <c r="N1026" s="9">
        <f t="shared" si="3"/>
        <v>0.446555446</v>
      </c>
      <c r="O1026" s="9">
        <f t="shared" si="4"/>
        <v>0.106789038</v>
      </c>
    </row>
    <row r="1027" hidden="1">
      <c r="A1027" s="68">
        <v>1052.0</v>
      </c>
      <c r="B1027" s="11" t="s">
        <v>482</v>
      </c>
      <c r="C1027" s="11" t="s">
        <v>9</v>
      </c>
      <c r="D1027" s="73">
        <v>41639.0</v>
      </c>
      <c r="E1027" s="74">
        <v>6.8199E10</v>
      </c>
      <c r="F1027" s="74">
        <v>3.8107E10</v>
      </c>
      <c r="G1027" s="74">
        <v>9.438E9</v>
      </c>
      <c r="H1027" s="70">
        <v>0.0</v>
      </c>
      <c r="I1027" s="74">
        <v>1.6602E10</v>
      </c>
      <c r="J1027" s="11" t="s">
        <v>106</v>
      </c>
      <c r="K1027" s="71" t="s">
        <v>107</v>
      </c>
      <c r="L1027" s="51">
        <f t="shared" si="1"/>
        <v>30092000000</v>
      </c>
      <c r="M1027" s="75">
        <f t="shared" si="2"/>
        <v>4052000000</v>
      </c>
      <c r="N1027" s="9">
        <f t="shared" si="3"/>
        <v>0.4412381413</v>
      </c>
      <c r="O1027" s="9">
        <f t="shared" si="4"/>
        <v>0.05941436091</v>
      </c>
    </row>
    <row r="1028" hidden="1">
      <c r="A1028" s="68">
        <v>1051.0</v>
      </c>
      <c r="B1028" s="11" t="s">
        <v>482</v>
      </c>
      <c r="C1028" s="11" t="s">
        <v>7</v>
      </c>
      <c r="D1028" s="73">
        <v>41274.0</v>
      </c>
      <c r="E1028" s="74">
        <v>6.815E10</v>
      </c>
      <c r="F1028" s="74">
        <v>3.7987E10</v>
      </c>
      <c r="G1028" s="74">
        <v>9.098E9</v>
      </c>
      <c r="H1028" s="70">
        <v>0.0</v>
      </c>
      <c r="I1028" s="74">
        <v>1.7755E10</v>
      </c>
      <c r="J1028" s="11" t="s">
        <v>106</v>
      </c>
      <c r="K1028" s="71" t="s">
        <v>107</v>
      </c>
      <c r="L1028" s="51">
        <f t="shared" si="1"/>
        <v>30163000000</v>
      </c>
      <c r="M1028" s="75">
        <f t="shared" si="2"/>
        <v>3310000000</v>
      </c>
      <c r="N1028" s="9">
        <f t="shared" si="3"/>
        <v>0.442597212</v>
      </c>
      <c r="O1028" s="9">
        <f t="shared" si="4"/>
        <v>0.04856933236</v>
      </c>
    </row>
    <row r="1029" hidden="1">
      <c r="A1029" s="68">
        <v>1058.0</v>
      </c>
      <c r="B1029" s="11" t="s">
        <v>244</v>
      </c>
      <c r="C1029" s="11" t="s">
        <v>11</v>
      </c>
      <c r="D1029" s="73">
        <v>42369.0</v>
      </c>
      <c r="E1029" s="74">
        <v>8.071563E9</v>
      </c>
      <c r="F1029" s="74">
        <v>5.660877E9</v>
      </c>
      <c r="G1029" s="74">
        <v>1.57312E9</v>
      </c>
      <c r="H1029" s="70">
        <v>0.0</v>
      </c>
      <c r="I1029" s="70">
        <v>0.0</v>
      </c>
      <c r="J1029" s="11" t="s">
        <v>73</v>
      </c>
      <c r="K1029" s="71" t="s">
        <v>245</v>
      </c>
      <c r="L1029" s="51">
        <f t="shared" si="1"/>
        <v>2410686000</v>
      </c>
      <c r="M1029" s="75">
        <f t="shared" si="2"/>
        <v>837566000</v>
      </c>
      <c r="N1029" s="9">
        <f t="shared" si="3"/>
        <v>0.2986640877</v>
      </c>
      <c r="O1029" s="9">
        <f t="shared" si="4"/>
        <v>0.1037675107</v>
      </c>
    </row>
    <row r="1030" hidden="1">
      <c r="A1030" s="68">
        <v>1057.0</v>
      </c>
      <c r="B1030" s="11" t="s">
        <v>244</v>
      </c>
      <c r="C1030" s="11" t="s">
        <v>10</v>
      </c>
      <c r="D1030" s="73">
        <v>42004.0</v>
      </c>
      <c r="E1030" s="74">
        <v>7.803446E9</v>
      </c>
      <c r="F1030" s="74">
        <v>5.649254E9</v>
      </c>
      <c r="G1030" s="74">
        <v>1.381396E9</v>
      </c>
      <c r="H1030" s="70">
        <v>0.0</v>
      </c>
      <c r="I1030" s="70">
        <v>0.0</v>
      </c>
      <c r="J1030" s="11" t="s">
        <v>73</v>
      </c>
      <c r="K1030" s="71" t="s">
        <v>245</v>
      </c>
      <c r="L1030" s="51">
        <f t="shared" si="1"/>
        <v>2154192000</v>
      </c>
      <c r="M1030" s="75">
        <f t="shared" si="2"/>
        <v>772796000</v>
      </c>
      <c r="N1030" s="9">
        <f t="shared" si="3"/>
        <v>0.2760565012</v>
      </c>
      <c r="O1030" s="9">
        <f t="shared" si="4"/>
        <v>0.09903265814</v>
      </c>
    </row>
    <row r="1031" hidden="1">
      <c r="A1031" s="68">
        <v>1056.0</v>
      </c>
      <c r="B1031" s="11" t="s">
        <v>244</v>
      </c>
      <c r="C1031" s="11" t="s">
        <v>9</v>
      </c>
      <c r="D1031" s="73">
        <v>41639.0</v>
      </c>
      <c r="E1031" s="74">
        <v>7.348754E9</v>
      </c>
      <c r="F1031" s="74">
        <v>5.427945E9</v>
      </c>
      <c r="G1031" s="74">
        <v>1.373878E9</v>
      </c>
      <c r="H1031" s="70">
        <v>0.0</v>
      </c>
      <c r="I1031" s="70">
        <v>0.0</v>
      </c>
      <c r="J1031" s="11" t="s">
        <v>73</v>
      </c>
      <c r="K1031" s="71" t="s">
        <v>245</v>
      </c>
      <c r="L1031" s="51">
        <f t="shared" si="1"/>
        <v>1920809000</v>
      </c>
      <c r="M1031" s="75">
        <f t="shared" si="2"/>
        <v>546931000</v>
      </c>
      <c r="N1031" s="9">
        <f t="shared" si="3"/>
        <v>0.2613788678</v>
      </c>
      <c r="O1031" s="9">
        <f t="shared" si="4"/>
        <v>0.07442499776</v>
      </c>
    </row>
    <row r="1032" hidden="1">
      <c r="A1032" s="68">
        <v>1055.0</v>
      </c>
      <c r="B1032" s="11" t="s">
        <v>244</v>
      </c>
      <c r="C1032" s="11" t="s">
        <v>7</v>
      </c>
      <c r="D1032" s="73">
        <v>41274.0</v>
      </c>
      <c r="E1032" s="74">
        <v>5.78798E9</v>
      </c>
      <c r="F1032" s="74">
        <v>4.297922E9</v>
      </c>
      <c r="G1032" s="74">
        <v>1.11055E9</v>
      </c>
      <c r="H1032" s="70">
        <v>0.0</v>
      </c>
      <c r="I1032" s="70">
        <v>0.0</v>
      </c>
      <c r="J1032" s="11" t="s">
        <v>73</v>
      </c>
      <c r="K1032" s="71" t="s">
        <v>245</v>
      </c>
      <c r="L1032" s="51">
        <f t="shared" si="1"/>
        <v>1490058000</v>
      </c>
      <c r="M1032" s="75">
        <f t="shared" si="2"/>
        <v>379508000</v>
      </c>
      <c r="N1032" s="9">
        <f t="shared" si="3"/>
        <v>0.2574400741</v>
      </c>
      <c r="O1032" s="9">
        <f t="shared" si="4"/>
        <v>0.06556829844</v>
      </c>
    </row>
    <row r="1033">
      <c r="A1033" s="68">
        <v>1061.0</v>
      </c>
      <c r="B1033" s="11" t="s">
        <v>149</v>
      </c>
      <c r="C1033" s="11" t="s">
        <v>10</v>
      </c>
      <c r="D1033" s="73">
        <v>42004.0</v>
      </c>
      <c r="E1033" s="74">
        <v>4.4093E9</v>
      </c>
      <c r="F1033" s="74">
        <v>1.7006E9</v>
      </c>
      <c r="G1033" s="74">
        <v>1.6176E9</v>
      </c>
      <c r="H1033" s="74">
        <v>1.151E8</v>
      </c>
      <c r="I1033" s="70">
        <v>0.0</v>
      </c>
      <c r="J1033" s="11" t="s">
        <v>92</v>
      </c>
      <c r="K1033" s="71" t="s">
        <v>122</v>
      </c>
      <c r="L1033" s="51">
        <f t="shared" si="1"/>
        <v>2708700000</v>
      </c>
      <c r="M1033" s="75">
        <f t="shared" si="2"/>
        <v>976000000</v>
      </c>
      <c r="N1033" s="9">
        <f t="shared" si="3"/>
        <v>0.6143151974</v>
      </c>
      <c r="O1033" s="9">
        <f t="shared" si="4"/>
        <v>0.2213503277</v>
      </c>
    </row>
    <row r="1034">
      <c r="A1034" s="68">
        <v>1060.0</v>
      </c>
      <c r="B1034" s="11" t="s">
        <v>149</v>
      </c>
      <c r="C1034" s="11" t="s">
        <v>9</v>
      </c>
      <c r="D1034" s="73">
        <v>41639.0</v>
      </c>
      <c r="E1034" s="74">
        <v>4.2007E9</v>
      </c>
      <c r="F1034" s="74">
        <v>1.5285E9</v>
      </c>
      <c r="G1034" s="74">
        <v>1.5486E9</v>
      </c>
      <c r="H1034" s="74">
        <v>1.002E8</v>
      </c>
      <c r="I1034" s="70">
        <v>0.0</v>
      </c>
      <c r="J1034" s="11" t="s">
        <v>92</v>
      </c>
      <c r="K1034" s="71" t="s">
        <v>122</v>
      </c>
      <c r="L1034" s="51">
        <f t="shared" si="1"/>
        <v>2672200000</v>
      </c>
      <c r="M1034" s="75">
        <f t="shared" si="2"/>
        <v>1023400000</v>
      </c>
      <c r="N1034" s="9">
        <f t="shared" si="3"/>
        <v>0.6361320732</v>
      </c>
      <c r="O1034" s="9">
        <f t="shared" si="4"/>
        <v>0.2436260623</v>
      </c>
    </row>
    <row r="1035">
      <c r="A1035" s="68">
        <v>1062.0</v>
      </c>
      <c r="B1035" s="11" t="s">
        <v>149</v>
      </c>
      <c r="C1035" s="11" t="s">
        <v>11</v>
      </c>
      <c r="D1035" s="73">
        <v>42369.0</v>
      </c>
      <c r="E1035" s="74">
        <v>4.0713E9</v>
      </c>
      <c r="F1035" s="74">
        <v>1.4553E9</v>
      </c>
      <c r="G1035" s="74">
        <v>1.5324E9</v>
      </c>
      <c r="H1035" s="74">
        <v>1.084E8</v>
      </c>
      <c r="I1035" s="70">
        <v>0.0</v>
      </c>
      <c r="J1035" s="11" t="s">
        <v>92</v>
      </c>
      <c r="K1035" s="71" t="s">
        <v>122</v>
      </c>
      <c r="L1035" s="51">
        <f t="shared" si="1"/>
        <v>2616000000</v>
      </c>
      <c r="M1035" s="75">
        <f t="shared" si="2"/>
        <v>975200000</v>
      </c>
      <c r="N1035" s="9">
        <f t="shared" si="3"/>
        <v>0.6425466067</v>
      </c>
      <c r="O1035" s="9">
        <f t="shared" si="4"/>
        <v>0.2395303711</v>
      </c>
    </row>
    <row r="1036">
      <c r="A1036" s="68">
        <v>1059.0</v>
      </c>
      <c r="B1036" s="11" t="s">
        <v>149</v>
      </c>
      <c r="C1036" s="11" t="s">
        <v>7</v>
      </c>
      <c r="D1036" s="73">
        <v>41274.0</v>
      </c>
      <c r="E1036" s="74">
        <v>3.9013E9</v>
      </c>
      <c r="F1036" s="74">
        <v>1.5038E9</v>
      </c>
      <c r="G1036" s="74">
        <v>1.4573E9</v>
      </c>
      <c r="H1036" s="74">
        <v>1.001E8</v>
      </c>
      <c r="I1036" s="70">
        <v>0.0</v>
      </c>
      <c r="J1036" s="11" t="s">
        <v>92</v>
      </c>
      <c r="K1036" s="71" t="s">
        <v>122</v>
      </c>
      <c r="L1036" s="51">
        <f t="shared" si="1"/>
        <v>2397500000</v>
      </c>
      <c r="M1036" s="75">
        <f t="shared" si="2"/>
        <v>840100000</v>
      </c>
      <c r="N1036" s="9">
        <f t="shared" si="3"/>
        <v>0.6145387435</v>
      </c>
      <c r="O1036" s="9">
        <f t="shared" si="4"/>
        <v>0.2153384769</v>
      </c>
    </row>
    <row r="1037">
      <c r="A1037" s="68">
        <v>1066.0</v>
      </c>
      <c r="B1037" s="11" t="s">
        <v>194</v>
      </c>
      <c r="C1037" s="11" t="s">
        <v>11</v>
      </c>
      <c r="D1037" s="73">
        <v>42704.0</v>
      </c>
      <c r="E1037" s="74">
        <v>4.4115E9</v>
      </c>
      <c r="F1037" s="74">
        <v>2.5798E9</v>
      </c>
      <c r="G1037" s="74">
        <v>1.175E9</v>
      </c>
      <c r="H1037" s="70">
        <v>0.0</v>
      </c>
      <c r="I1037" s="70">
        <v>0.0</v>
      </c>
      <c r="J1037" s="11" t="s">
        <v>92</v>
      </c>
      <c r="K1037" s="71" t="s">
        <v>122</v>
      </c>
      <c r="L1037" s="51">
        <f t="shared" si="1"/>
        <v>1831700000</v>
      </c>
      <c r="M1037" s="75">
        <f t="shared" si="2"/>
        <v>656700000</v>
      </c>
      <c r="N1037" s="9">
        <f t="shared" si="3"/>
        <v>0.4152102459</v>
      </c>
      <c r="O1037" s="9">
        <f t="shared" si="4"/>
        <v>0.1488609317</v>
      </c>
    </row>
    <row r="1038">
      <c r="A1038" s="68">
        <v>1065.0</v>
      </c>
      <c r="B1038" s="11" t="s">
        <v>194</v>
      </c>
      <c r="C1038" s="11" t="s">
        <v>10</v>
      </c>
      <c r="D1038" s="73">
        <v>42338.0</v>
      </c>
      <c r="E1038" s="74">
        <v>4.2963E9</v>
      </c>
      <c r="F1038" s="74">
        <v>2.559E9</v>
      </c>
      <c r="G1038" s="74">
        <v>1.1274E9</v>
      </c>
      <c r="H1038" s="70">
        <v>0.0</v>
      </c>
      <c r="I1038" s="70">
        <v>0.0</v>
      </c>
      <c r="J1038" s="11" t="s">
        <v>92</v>
      </c>
      <c r="K1038" s="71" t="s">
        <v>122</v>
      </c>
      <c r="L1038" s="51">
        <f t="shared" si="1"/>
        <v>1737300000</v>
      </c>
      <c r="M1038" s="75">
        <f t="shared" si="2"/>
        <v>609900000</v>
      </c>
      <c r="N1038" s="9">
        <f t="shared" si="3"/>
        <v>0.4043712031</v>
      </c>
      <c r="O1038" s="9">
        <f t="shared" si="4"/>
        <v>0.1419593604</v>
      </c>
    </row>
    <row r="1039">
      <c r="A1039" s="68">
        <v>1064.0</v>
      </c>
      <c r="B1039" s="11" t="s">
        <v>194</v>
      </c>
      <c r="C1039" s="11" t="s">
        <v>9</v>
      </c>
      <c r="D1039" s="73">
        <v>41973.0</v>
      </c>
      <c r="E1039" s="74">
        <v>4.2432E9</v>
      </c>
      <c r="F1039" s="74">
        <v>2.513E9</v>
      </c>
      <c r="G1039" s="74">
        <v>1.122E9</v>
      </c>
      <c r="H1039" s="70">
        <v>0.0</v>
      </c>
      <c r="I1039" s="70">
        <v>0.0</v>
      </c>
      <c r="J1039" s="11" t="s">
        <v>92</v>
      </c>
      <c r="K1039" s="71" t="s">
        <v>122</v>
      </c>
      <c r="L1039" s="51">
        <f t="shared" si="1"/>
        <v>1730200000</v>
      </c>
      <c r="M1039" s="75">
        <f t="shared" si="2"/>
        <v>608200000</v>
      </c>
      <c r="N1039" s="9">
        <f t="shared" si="3"/>
        <v>0.4077582956</v>
      </c>
      <c r="O1039" s="9">
        <f t="shared" si="4"/>
        <v>0.1433352187</v>
      </c>
    </row>
    <row r="1040">
      <c r="A1040" s="68">
        <v>1063.0</v>
      </c>
      <c r="B1040" s="11" t="s">
        <v>194</v>
      </c>
      <c r="C1040" s="11" t="s">
        <v>7</v>
      </c>
      <c r="D1040" s="73">
        <v>41608.0</v>
      </c>
      <c r="E1040" s="74">
        <v>4.1234E9</v>
      </c>
      <c r="F1040" s="74">
        <v>2.4576E9</v>
      </c>
      <c r="G1040" s="74">
        <v>1.0903E9</v>
      </c>
      <c r="H1040" s="70">
        <v>0.0</v>
      </c>
      <c r="I1040" s="70">
        <v>0.0</v>
      </c>
      <c r="J1040" s="11" t="s">
        <v>92</v>
      </c>
      <c r="K1040" s="71" t="s">
        <v>122</v>
      </c>
      <c r="L1040" s="51">
        <f t="shared" si="1"/>
        <v>1665800000</v>
      </c>
      <c r="M1040" s="75">
        <f t="shared" si="2"/>
        <v>575500000</v>
      </c>
      <c r="N1040" s="9">
        <f t="shared" si="3"/>
        <v>0.403987001</v>
      </c>
      <c r="O1040" s="9">
        <f t="shared" si="4"/>
        <v>0.1395692875</v>
      </c>
    </row>
    <row r="1041" hidden="1">
      <c r="A1041" s="68">
        <v>1070.0</v>
      </c>
      <c r="B1041" s="11" t="s">
        <v>483</v>
      </c>
      <c r="C1041" s="11" t="s">
        <v>11</v>
      </c>
      <c r="D1041" s="73">
        <v>42369.0</v>
      </c>
      <c r="E1041" s="74">
        <v>3.53957E9</v>
      </c>
      <c r="F1041" s="74">
        <v>2.817803E9</v>
      </c>
      <c r="G1041" s="74">
        <v>2.33887E8</v>
      </c>
      <c r="H1041" s="70">
        <v>0.0</v>
      </c>
      <c r="I1041" s="70">
        <v>0.0</v>
      </c>
      <c r="J1041" s="11" t="s">
        <v>119</v>
      </c>
      <c r="K1041" s="71" t="s">
        <v>626</v>
      </c>
      <c r="L1041" s="51">
        <f t="shared" si="1"/>
        <v>721767000</v>
      </c>
      <c r="M1041" s="75">
        <f t="shared" si="2"/>
        <v>487880000</v>
      </c>
      <c r="N1041" s="9">
        <f t="shared" si="3"/>
        <v>0.2039137522</v>
      </c>
      <c r="O1041" s="9">
        <f t="shared" si="4"/>
        <v>0.1378359518</v>
      </c>
    </row>
    <row r="1042" hidden="1">
      <c r="A1042" s="68">
        <v>1069.0</v>
      </c>
      <c r="B1042" s="11" t="s">
        <v>483</v>
      </c>
      <c r="C1042" s="11" t="s">
        <v>10</v>
      </c>
      <c r="D1042" s="73">
        <v>42004.0</v>
      </c>
      <c r="E1042" s="74">
        <v>2.957951E9</v>
      </c>
      <c r="F1042" s="74">
        <v>2.435591E9</v>
      </c>
      <c r="G1042" s="74">
        <v>1.64596E8</v>
      </c>
      <c r="H1042" s="70">
        <v>0.0</v>
      </c>
      <c r="I1042" s="70">
        <v>0.0</v>
      </c>
      <c r="J1042" s="11" t="s">
        <v>119</v>
      </c>
      <c r="K1042" s="71" t="s">
        <v>626</v>
      </c>
      <c r="L1042" s="51">
        <f t="shared" si="1"/>
        <v>522360000</v>
      </c>
      <c r="M1042" s="75">
        <f t="shared" si="2"/>
        <v>357764000</v>
      </c>
      <c r="N1042" s="9">
        <f t="shared" si="3"/>
        <v>0.1765952174</v>
      </c>
      <c r="O1042" s="9">
        <f t="shared" si="4"/>
        <v>0.1209499414</v>
      </c>
    </row>
    <row r="1043" hidden="1">
      <c r="A1043" s="68">
        <v>1068.0</v>
      </c>
      <c r="B1043" s="11" t="s">
        <v>483</v>
      </c>
      <c r="C1043" s="11" t="s">
        <v>9</v>
      </c>
      <c r="D1043" s="73">
        <v>41639.0</v>
      </c>
      <c r="E1043" s="74">
        <v>2.155551E9</v>
      </c>
      <c r="F1043" s="74">
        <v>1.791594E9</v>
      </c>
      <c r="G1043" s="74">
        <v>1.45298E8</v>
      </c>
      <c r="H1043" s="70">
        <v>0.0</v>
      </c>
      <c r="I1043" s="70">
        <v>0.0</v>
      </c>
      <c r="J1043" s="11" t="s">
        <v>119</v>
      </c>
      <c r="K1043" s="71" t="s">
        <v>626</v>
      </c>
      <c r="L1043" s="51">
        <f t="shared" si="1"/>
        <v>363957000</v>
      </c>
      <c r="M1043" s="75">
        <f t="shared" si="2"/>
        <v>218659000</v>
      </c>
      <c r="N1043" s="9">
        <f t="shared" si="3"/>
        <v>0.1688463878</v>
      </c>
      <c r="O1043" s="9">
        <f t="shared" si="4"/>
        <v>0.1014399567</v>
      </c>
    </row>
    <row r="1044" hidden="1">
      <c r="A1044" s="68">
        <v>1067.0</v>
      </c>
      <c r="B1044" s="11" t="s">
        <v>483</v>
      </c>
      <c r="C1044" s="11" t="s">
        <v>7</v>
      </c>
      <c r="D1044" s="73">
        <v>41274.0</v>
      </c>
      <c r="E1044" s="74">
        <v>2.031901E9</v>
      </c>
      <c r="F1044" s="74">
        <v>1.704767E9</v>
      </c>
      <c r="G1044" s="74">
        <v>1.35824E8</v>
      </c>
      <c r="H1044" s="70">
        <v>0.0</v>
      </c>
      <c r="I1044" s="70">
        <v>0.0</v>
      </c>
      <c r="J1044" s="11" t="s">
        <v>119</v>
      </c>
      <c r="K1044" s="71" t="s">
        <v>626</v>
      </c>
      <c r="L1044" s="51">
        <f t="shared" si="1"/>
        <v>327134000</v>
      </c>
      <c r="M1044" s="75">
        <f t="shared" si="2"/>
        <v>191310000</v>
      </c>
      <c r="N1044" s="9">
        <f t="shared" si="3"/>
        <v>0.1609989857</v>
      </c>
      <c r="O1044" s="9">
        <f t="shared" si="4"/>
        <v>0.09415320924</v>
      </c>
    </row>
    <row r="1045" hidden="1">
      <c r="A1045" s="68">
        <v>1073.0</v>
      </c>
      <c r="B1045" s="11" t="s">
        <v>484</v>
      </c>
      <c r="C1045" s="11" t="s">
        <v>10</v>
      </c>
      <c r="D1045" s="73">
        <v>42004.0</v>
      </c>
      <c r="E1045" s="74">
        <v>1.2951E10</v>
      </c>
      <c r="F1045" s="70">
        <v>0.0</v>
      </c>
      <c r="G1045" s="74">
        <v>7.515E9</v>
      </c>
      <c r="H1045" s="70">
        <v>0.0</v>
      </c>
      <c r="I1045" s="74">
        <v>3.135E9</v>
      </c>
      <c r="J1045" s="11" t="s">
        <v>106</v>
      </c>
      <c r="K1045" s="71" t="s">
        <v>627</v>
      </c>
      <c r="L1045" s="51">
        <f t="shared" si="1"/>
        <v>12951000000</v>
      </c>
      <c r="M1045" s="75">
        <f t="shared" si="2"/>
        <v>2301000000</v>
      </c>
      <c r="N1045" s="9">
        <f t="shared" si="3"/>
        <v>1</v>
      </c>
      <c r="O1045" s="9">
        <f t="shared" si="4"/>
        <v>0.177669678</v>
      </c>
    </row>
    <row r="1046" hidden="1">
      <c r="A1046" s="68">
        <v>1074.0</v>
      </c>
      <c r="B1046" s="11" t="s">
        <v>484</v>
      </c>
      <c r="C1046" s="11" t="s">
        <v>11</v>
      </c>
      <c r="D1046" s="73">
        <v>42369.0</v>
      </c>
      <c r="E1046" s="74">
        <v>1.2893E10</v>
      </c>
      <c r="F1046" s="70">
        <v>0.0</v>
      </c>
      <c r="G1046" s="74">
        <v>7.334E9</v>
      </c>
      <c r="H1046" s="70">
        <v>0.0</v>
      </c>
      <c r="I1046" s="74">
        <v>3.14E9</v>
      </c>
      <c r="J1046" s="11" t="s">
        <v>106</v>
      </c>
      <c r="K1046" s="71" t="s">
        <v>627</v>
      </c>
      <c r="L1046" s="51">
        <f t="shared" si="1"/>
        <v>12893000000</v>
      </c>
      <c r="M1046" s="75">
        <f t="shared" si="2"/>
        <v>2419000000</v>
      </c>
      <c r="N1046" s="9">
        <f t="shared" si="3"/>
        <v>1</v>
      </c>
      <c r="O1046" s="9">
        <f t="shared" si="4"/>
        <v>0.1876211898</v>
      </c>
    </row>
    <row r="1047" hidden="1">
      <c r="A1047" s="68">
        <v>1072.0</v>
      </c>
      <c r="B1047" s="11" t="s">
        <v>484</v>
      </c>
      <c r="C1047" s="11" t="s">
        <v>9</v>
      </c>
      <c r="D1047" s="73">
        <v>41639.0</v>
      </c>
      <c r="E1047" s="74">
        <v>1.2261E10</v>
      </c>
      <c r="F1047" s="70">
        <v>0.0</v>
      </c>
      <c r="G1047" s="74">
        <v>7.226E9</v>
      </c>
      <c r="H1047" s="70">
        <v>0.0</v>
      </c>
      <c r="I1047" s="74">
        <v>2.958E9</v>
      </c>
      <c r="J1047" s="11" t="s">
        <v>106</v>
      </c>
      <c r="K1047" s="71" t="s">
        <v>627</v>
      </c>
      <c r="L1047" s="51">
        <f t="shared" si="1"/>
        <v>12261000000</v>
      </c>
      <c r="M1047" s="75">
        <f t="shared" si="2"/>
        <v>2077000000</v>
      </c>
      <c r="N1047" s="9">
        <f t="shared" si="3"/>
        <v>1</v>
      </c>
      <c r="O1047" s="9">
        <f t="shared" si="4"/>
        <v>0.1693989071</v>
      </c>
    </row>
    <row r="1048" hidden="1">
      <c r="A1048" s="68">
        <v>1071.0</v>
      </c>
      <c r="B1048" s="11" t="s">
        <v>484</v>
      </c>
      <c r="C1048" s="11" t="s">
        <v>7</v>
      </c>
      <c r="D1048" s="73">
        <v>41274.0</v>
      </c>
      <c r="E1048" s="74">
        <v>1.1924E10</v>
      </c>
      <c r="F1048" s="70">
        <v>0.0</v>
      </c>
      <c r="G1048" s="74">
        <v>7.134E9</v>
      </c>
      <c r="H1048" s="70">
        <v>0.0</v>
      </c>
      <c r="I1048" s="74">
        <v>2.961E9</v>
      </c>
      <c r="J1048" s="11" t="s">
        <v>106</v>
      </c>
      <c r="K1048" s="71" t="s">
        <v>627</v>
      </c>
      <c r="L1048" s="51">
        <f t="shared" si="1"/>
        <v>11924000000</v>
      </c>
      <c r="M1048" s="75">
        <f t="shared" si="2"/>
        <v>1829000000</v>
      </c>
      <c r="N1048" s="9">
        <f t="shared" si="3"/>
        <v>1</v>
      </c>
      <c r="O1048" s="9">
        <f t="shared" si="4"/>
        <v>0.1533881248</v>
      </c>
    </row>
    <row r="1049" hidden="1">
      <c r="A1049" s="68">
        <v>1076.0</v>
      </c>
      <c r="B1049" s="11" t="s">
        <v>485</v>
      </c>
      <c r="C1049" s="11" t="s">
        <v>9</v>
      </c>
      <c r="D1049" s="73">
        <v>42004.0</v>
      </c>
      <c r="E1049" s="74">
        <v>3.1821E10</v>
      </c>
      <c r="F1049" s="74">
        <v>1.6447E10</v>
      </c>
      <c r="G1049" s="74">
        <v>6.469E9</v>
      </c>
      <c r="H1049" s="74">
        <v>1.77E9</v>
      </c>
      <c r="I1049" s="70">
        <v>0.0</v>
      </c>
      <c r="J1049" s="11" t="s">
        <v>69</v>
      </c>
      <c r="K1049" s="71" t="s">
        <v>347</v>
      </c>
      <c r="L1049" s="51">
        <f t="shared" si="1"/>
        <v>15374000000</v>
      </c>
      <c r="M1049" s="75">
        <f t="shared" si="2"/>
        <v>7135000000</v>
      </c>
      <c r="N1049" s="9">
        <f t="shared" si="3"/>
        <v>0.4831400647</v>
      </c>
      <c r="O1049" s="9">
        <f t="shared" si="4"/>
        <v>0.2242229974</v>
      </c>
    </row>
    <row r="1050" hidden="1">
      <c r="A1050" s="68">
        <v>1075.0</v>
      </c>
      <c r="B1050" s="11" t="s">
        <v>485</v>
      </c>
      <c r="C1050" s="11" t="s">
        <v>7</v>
      </c>
      <c r="D1050" s="73">
        <v>41639.0</v>
      </c>
      <c r="E1050" s="74">
        <v>3.0871E10</v>
      </c>
      <c r="F1050" s="74">
        <v>1.6106E10</v>
      </c>
      <c r="G1050" s="74">
        <v>6.384E9</v>
      </c>
      <c r="H1050" s="74">
        <v>1.715E9</v>
      </c>
      <c r="I1050" s="70">
        <v>0.0</v>
      </c>
      <c r="J1050" s="11" t="s">
        <v>69</v>
      </c>
      <c r="K1050" s="71" t="s">
        <v>347</v>
      </c>
      <c r="L1050" s="51">
        <f t="shared" si="1"/>
        <v>14765000000</v>
      </c>
      <c r="M1050" s="75">
        <f t="shared" si="2"/>
        <v>6666000000</v>
      </c>
      <c r="N1050" s="9">
        <f t="shared" si="3"/>
        <v>0.478280587</v>
      </c>
      <c r="O1050" s="9">
        <f t="shared" si="4"/>
        <v>0.2159308088</v>
      </c>
    </row>
    <row r="1051" hidden="1">
      <c r="A1051" s="68">
        <v>1077.0</v>
      </c>
      <c r="B1051" s="11" t="s">
        <v>485</v>
      </c>
      <c r="C1051" s="11" t="s">
        <v>10</v>
      </c>
      <c r="D1051" s="73">
        <v>42369.0</v>
      </c>
      <c r="E1051" s="74">
        <v>3.0274E10</v>
      </c>
      <c r="F1051" s="74">
        <v>1.5383E10</v>
      </c>
      <c r="G1051" s="74">
        <v>6.182E9</v>
      </c>
      <c r="H1051" s="74">
        <v>1.763E9</v>
      </c>
      <c r="I1051" s="70">
        <v>0.0</v>
      </c>
      <c r="J1051" s="11" t="s">
        <v>69</v>
      </c>
      <c r="K1051" s="71" t="s">
        <v>347</v>
      </c>
      <c r="L1051" s="51">
        <f t="shared" si="1"/>
        <v>14891000000</v>
      </c>
      <c r="M1051" s="75">
        <f t="shared" si="2"/>
        <v>6946000000</v>
      </c>
      <c r="N1051" s="9">
        <f t="shared" si="3"/>
        <v>0.4918742155</v>
      </c>
      <c r="O1051" s="9">
        <f t="shared" si="4"/>
        <v>0.2294378014</v>
      </c>
    </row>
    <row r="1052" hidden="1">
      <c r="A1052" s="68">
        <v>1078.0</v>
      </c>
      <c r="B1052" s="11" t="s">
        <v>485</v>
      </c>
      <c r="C1052" s="11" t="s">
        <v>11</v>
      </c>
      <c r="D1052" s="73">
        <v>42735.0</v>
      </c>
      <c r="E1052" s="74">
        <v>3.0109E10</v>
      </c>
      <c r="F1052" s="74">
        <v>1.504E10</v>
      </c>
      <c r="G1052" s="74">
        <v>6.111E9</v>
      </c>
      <c r="H1052" s="74">
        <v>1.735E9</v>
      </c>
      <c r="I1052" s="70">
        <v>0.0</v>
      </c>
      <c r="J1052" s="11" t="s">
        <v>69</v>
      </c>
      <c r="K1052" s="71" t="s">
        <v>347</v>
      </c>
      <c r="L1052" s="51">
        <f t="shared" si="1"/>
        <v>15069000000</v>
      </c>
      <c r="M1052" s="75">
        <f t="shared" si="2"/>
        <v>7223000000</v>
      </c>
      <c r="N1052" s="9">
        <f t="shared" si="3"/>
        <v>0.5004815836</v>
      </c>
      <c r="O1052" s="9">
        <f t="shared" si="4"/>
        <v>0.239895048</v>
      </c>
    </row>
    <row r="1053">
      <c r="A1053" s="68">
        <v>1082.0</v>
      </c>
      <c r="B1053" s="11" t="s">
        <v>150</v>
      </c>
      <c r="C1053" s="11" t="s">
        <v>11</v>
      </c>
      <c r="D1053" s="73">
        <v>42369.0</v>
      </c>
      <c r="E1053" s="74">
        <v>2.722564E9</v>
      </c>
      <c r="F1053" s="74">
        <v>1.090263E9</v>
      </c>
      <c r="G1053" s="70">
        <v>0.0</v>
      </c>
      <c r="H1053" s="70">
        <v>0.0</v>
      </c>
      <c r="I1053" s="70">
        <v>0.0</v>
      </c>
      <c r="J1053" s="11" t="s">
        <v>92</v>
      </c>
      <c r="K1053" s="66" t="s">
        <v>136</v>
      </c>
      <c r="L1053" s="51">
        <f t="shared" si="1"/>
        <v>1632301000</v>
      </c>
      <c r="M1053" s="75">
        <f t="shared" si="2"/>
        <v>1632301000</v>
      </c>
      <c r="N1053" s="9">
        <f t="shared" si="3"/>
        <v>0.599545502</v>
      </c>
      <c r="O1053" s="9">
        <f t="shared" si="4"/>
        <v>0.599545502</v>
      </c>
    </row>
    <row r="1054">
      <c r="A1054" s="68">
        <v>1081.0</v>
      </c>
      <c r="B1054" s="11" t="s">
        <v>150</v>
      </c>
      <c r="C1054" s="11" t="s">
        <v>10</v>
      </c>
      <c r="D1054" s="73">
        <v>42004.0</v>
      </c>
      <c r="E1054" s="74">
        <v>2.464867E9</v>
      </c>
      <c r="F1054" s="74">
        <v>1.125057E9</v>
      </c>
      <c r="G1054" s="70">
        <v>0.0</v>
      </c>
      <c r="H1054" s="70">
        <v>0.0</v>
      </c>
      <c r="I1054" s="70">
        <v>0.0</v>
      </c>
      <c r="J1054" s="11" t="s">
        <v>92</v>
      </c>
      <c r="K1054" s="11" t="s">
        <v>136</v>
      </c>
      <c r="L1054" s="51">
        <f t="shared" si="1"/>
        <v>1339810000</v>
      </c>
      <c r="M1054" s="75">
        <f t="shared" si="2"/>
        <v>1339810000</v>
      </c>
      <c r="N1054" s="9">
        <f t="shared" si="3"/>
        <v>0.5435627967</v>
      </c>
      <c r="O1054" s="9">
        <f t="shared" si="4"/>
        <v>0.5435627967</v>
      </c>
    </row>
    <row r="1055">
      <c r="A1055" s="68">
        <v>1080.0</v>
      </c>
      <c r="B1055" s="11" t="s">
        <v>150</v>
      </c>
      <c r="C1055" s="11" t="s">
        <v>9</v>
      </c>
      <c r="D1055" s="73">
        <v>41639.0</v>
      </c>
      <c r="E1055" s="74">
        <v>2.246428E9</v>
      </c>
      <c r="F1055" s="74">
        <v>1.073497E9</v>
      </c>
      <c r="G1055" s="70">
        <v>0.0</v>
      </c>
      <c r="H1055" s="70">
        <v>0.0</v>
      </c>
      <c r="I1055" s="70">
        <v>0.0</v>
      </c>
      <c r="J1055" s="11" t="s">
        <v>92</v>
      </c>
      <c r="K1055" s="11" t="s">
        <v>136</v>
      </c>
      <c r="L1055" s="51">
        <f t="shared" si="1"/>
        <v>1172931000</v>
      </c>
      <c r="M1055" s="75">
        <f t="shared" si="2"/>
        <v>1172931000</v>
      </c>
      <c r="N1055" s="9">
        <f t="shared" si="3"/>
        <v>0.5221315796</v>
      </c>
      <c r="O1055" s="9">
        <f t="shared" si="4"/>
        <v>0.5221315796</v>
      </c>
    </row>
    <row r="1056">
      <c r="A1056" s="68">
        <v>1079.0</v>
      </c>
      <c r="B1056" s="11" t="s">
        <v>150</v>
      </c>
      <c r="C1056" s="11" t="s">
        <v>7</v>
      </c>
      <c r="D1056" s="73">
        <v>41274.0</v>
      </c>
      <c r="E1056" s="74">
        <v>2.060702E9</v>
      </c>
      <c r="F1056" s="74">
        <v>9.95046E8</v>
      </c>
      <c r="G1056" s="70">
        <v>0.0</v>
      </c>
      <c r="H1056" s="70">
        <v>0.0</v>
      </c>
      <c r="I1056" s="70">
        <v>0.0</v>
      </c>
      <c r="J1056" s="11" t="s">
        <v>92</v>
      </c>
      <c r="K1056" s="11" t="s">
        <v>136</v>
      </c>
      <c r="L1056" s="51">
        <f t="shared" si="1"/>
        <v>1065656000</v>
      </c>
      <c r="M1056" s="75">
        <f t="shared" si="2"/>
        <v>1065656000</v>
      </c>
      <c r="N1056" s="9">
        <f t="shared" si="3"/>
        <v>0.5171325112</v>
      </c>
      <c r="O1056" s="9">
        <f t="shared" si="4"/>
        <v>0.5171325112</v>
      </c>
    </row>
    <row r="1057">
      <c r="A1057" s="68">
        <v>1086.0</v>
      </c>
      <c r="B1057" s="11" t="s">
        <v>155</v>
      </c>
      <c r="C1057" s="11" t="s">
        <v>11</v>
      </c>
      <c r="D1057" s="73">
        <v>42369.0</v>
      </c>
      <c r="E1057" s="74">
        <v>2.5434E10</v>
      </c>
      <c r="F1057" s="74">
        <v>1.432E10</v>
      </c>
      <c r="G1057" s="74">
        <v>2.749E9</v>
      </c>
      <c r="H1057" s="70">
        <v>0.0</v>
      </c>
      <c r="I1057" s="70">
        <v>0.0</v>
      </c>
      <c r="J1057" s="11" t="s">
        <v>92</v>
      </c>
      <c r="K1057" s="11" t="s">
        <v>156</v>
      </c>
      <c r="L1057" s="51">
        <f t="shared" si="1"/>
        <v>11114000000</v>
      </c>
      <c r="M1057" s="75">
        <f t="shared" si="2"/>
        <v>8365000000</v>
      </c>
      <c r="N1057" s="9">
        <f t="shared" si="3"/>
        <v>0.4369741291</v>
      </c>
      <c r="O1057" s="9">
        <f t="shared" si="4"/>
        <v>0.3288904616</v>
      </c>
    </row>
    <row r="1058">
      <c r="A1058" s="68">
        <v>1083.0</v>
      </c>
      <c r="B1058" s="11" t="s">
        <v>155</v>
      </c>
      <c r="C1058" s="11" t="s">
        <v>7</v>
      </c>
      <c r="D1058" s="73">
        <v>41274.0</v>
      </c>
      <c r="E1058" s="74">
        <v>2.4618E10</v>
      </c>
      <c r="F1058" s="74">
        <v>1.5055E10</v>
      </c>
      <c r="G1058" s="74">
        <v>2.249E9</v>
      </c>
      <c r="H1058" s="70">
        <v>0.0</v>
      </c>
      <c r="I1058" s="70">
        <v>0.0</v>
      </c>
      <c r="J1058" s="11" t="s">
        <v>92</v>
      </c>
      <c r="K1058" s="11" t="s">
        <v>156</v>
      </c>
      <c r="L1058" s="51">
        <f t="shared" si="1"/>
        <v>9563000000</v>
      </c>
      <c r="M1058" s="75">
        <f t="shared" si="2"/>
        <v>7314000000</v>
      </c>
      <c r="N1058" s="9">
        <f t="shared" si="3"/>
        <v>0.3884556016</v>
      </c>
      <c r="O1058" s="9">
        <f t="shared" si="4"/>
        <v>0.2970996832</v>
      </c>
    </row>
    <row r="1059">
      <c r="A1059" s="68">
        <v>1085.0</v>
      </c>
      <c r="B1059" s="11" t="s">
        <v>155</v>
      </c>
      <c r="C1059" s="11" t="s">
        <v>10</v>
      </c>
      <c r="D1059" s="73">
        <v>42004.0</v>
      </c>
      <c r="E1059" s="74">
        <v>2.4522E10</v>
      </c>
      <c r="F1059" s="74">
        <v>1.4362E10</v>
      </c>
      <c r="G1059" s="74">
        <v>2.541E9</v>
      </c>
      <c r="H1059" s="70">
        <v>0.0</v>
      </c>
      <c r="I1059" s="70">
        <v>0.0</v>
      </c>
      <c r="J1059" s="11" t="s">
        <v>92</v>
      </c>
      <c r="K1059" s="11" t="s">
        <v>156</v>
      </c>
      <c r="L1059" s="51">
        <f t="shared" si="1"/>
        <v>10160000000</v>
      </c>
      <c r="M1059" s="75">
        <f t="shared" si="2"/>
        <v>7619000000</v>
      </c>
      <c r="N1059" s="9">
        <f t="shared" si="3"/>
        <v>0.4143218335</v>
      </c>
      <c r="O1059" s="9">
        <f t="shared" si="4"/>
        <v>0.3107005954</v>
      </c>
    </row>
    <row r="1060">
      <c r="A1060" s="68">
        <v>1084.0</v>
      </c>
      <c r="B1060" s="11" t="s">
        <v>155</v>
      </c>
      <c r="C1060" s="11" t="s">
        <v>9</v>
      </c>
      <c r="D1060" s="73">
        <v>41639.0</v>
      </c>
      <c r="E1060" s="74">
        <v>2.4466E10</v>
      </c>
      <c r="F1060" s="74">
        <v>1.4009E10</v>
      </c>
      <c r="G1060" s="74">
        <v>2.362E9</v>
      </c>
      <c r="H1060" s="70">
        <v>0.0</v>
      </c>
      <c r="I1060" s="70">
        <v>0.0</v>
      </c>
      <c r="J1060" s="11" t="s">
        <v>92</v>
      </c>
      <c r="K1060" s="11" t="s">
        <v>156</v>
      </c>
      <c r="L1060" s="51">
        <f t="shared" si="1"/>
        <v>10457000000</v>
      </c>
      <c r="M1060" s="75">
        <f t="shared" si="2"/>
        <v>8095000000</v>
      </c>
      <c r="N1060" s="9">
        <f t="shared" si="3"/>
        <v>0.4274094662</v>
      </c>
      <c r="O1060" s="9">
        <f t="shared" si="4"/>
        <v>0.3308673261</v>
      </c>
    </row>
    <row r="1061" hidden="1">
      <c r="A1061" s="68">
        <v>1088.0</v>
      </c>
      <c r="B1061" s="11" t="s">
        <v>486</v>
      </c>
      <c r="C1061" s="11" t="s">
        <v>9</v>
      </c>
      <c r="D1061" s="73">
        <v>41882.0</v>
      </c>
      <c r="E1061" s="74">
        <v>1.5855E10</v>
      </c>
      <c r="F1061" s="74">
        <v>7.281E9</v>
      </c>
      <c r="G1061" s="74">
        <v>2.774E9</v>
      </c>
      <c r="H1061" s="74">
        <v>1.725E9</v>
      </c>
      <c r="I1061" s="70">
        <v>0.0</v>
      </c>
      <c r="J1061" s="11" t="s">
        <v>119</v>
      </c>
      <c r="K1061" s="76" t="s">
        <v>314</v>
      </c>
      <c r="L1061" s="51">
        <f t="shared" si="1"/>
        <v>8574000000</v>
      </c>
      <c r="M1061" s="75">
        <f t="shared" si="2"/>
        <v>4075000000</v>
      </c>
      <c r="N1061" s="9">
        <f t="shared" si="3"/>
        <v>0.5407757805</v>
      </c>
      <c r="O1061" s="9">
        <f t="shared" si="4"/>
        <v>0.257016714</v>
      </c>
    </row>
    <row r="1062" hidden="1">
      <c r="A1062" s="68">
        <v>1089.0</v>
      </c>
      <c r="B1062" s="11" t="s">
        <v>486</v>
      </c>
      <c r="C1062" s="11" t="s">
        <v>10</v>
      </c>
      <c r="D1062" s="73">
        <v>42247.0</v>
      </c>
      <c r="E1062" s="74">
        <v>1.5001E10</v>
      </c>
      <c r="F1062" s="74">
        <v>6.819E9</v>
      </c>
      <c r="G1062" s="74">
        <v>2.686E9</v>
      </c>
      <c r="H1062" s="74">
        <v>1.58E9</v>
      </c>
      <c r="I1062" s="70">
        <v>0.0</v>
      </c>
      <c r="J1062" s="11" t="s">
        <v>119</v>
      </c>
      <c r="K1062" s="71" t="s">
        <v>314</v>
      </c>
      <c r="L1062" s="51">
        <f t="shared" si="1"/>
        <v>8182000000</v>
      </c>
      <c r="M1062" s="75">
        <f t="shared" si="2"/>
        <v>3916000000</v>
      </c>
      <c r="N1062" s="9">
        <f t="shared" si="3"/>
        <v>0.5454303046</v>
      </c>
      <c r="O1062" s="9">
        <f t="shared" si="4"/>
        <v>0.2610492634</v>
      </c>
    </row>
    <row r="1063" hidden="1">
      <c r="A1063" s="68">
        <v>1087.0</v>
      </c>
      <c r="B1063" s="11" t="s">
        <v>486</v>
      </c>
      <c r="C1063" s="11" t="s">
        <v>7</v>
      </c>
      <c r="D1063" s="73">
        <v>41517.0</v>
      </c>
      <c r="E1063" s="74">
        <v>1.4861E10</v>
      </c>
      <c r="F1063" s="74">
        <v>7.208E9</v>
      </c>
      <c r="G1063" s="74">
        <v>2.55E9</v>
      </c>
      <c r="H1063" s="74">
        <v>1.533E9</v>
      </c>
      <c r="I1063" s="70">
        <v>0.0</v>
      </c>
      <c r="J1063" s="11" t="s">
        <v>119</v>
      </c>
      <c r="K1063" s="71" t="s">
        <v>314</v>
      </c>
      <c r="L1063" s="51">
        <f t="shared" si="1"/>
        <v>7653000000</v>
      </c>
      <c r="M1063" s="75">
        <f t="shared" si="2"/>
        <v>3570000000</v>
      </c>
      <c r="N1063" s="9">
        <f t="shared" si="3"/>
        <v>0.5149720746</v>
      </c>
      <c r="O1063" s="9">
        <f t="shared" si="4"/>
        <v>0.2402260951</v>
      </c>
    </row>
    <row r="1064" hidden="1">
      <c r="A1064" s="68">
        <v>1090.0</v>
      </c>
      <c r="B1064" s="11" t="s">
        <v>486</v>
      </c>
      <c r="C1064" s="11" t="s">
        <v>11</v>
      </c>
      <c r="D1064" s="73">
        <v>42613.0</v>
      </c>
      <c r="E1064" s="74">
        <v>1.3502E10</v>
      </c>
      <c r="F1064" s="74">
        <v>6.485E9</v>
      </c>
      <c r="G1064" s="74">
        <v>2.833E9</v>
      </c>
      <c r="H1064" s="74">
        <v>1.512E9</v>
      </c>
      <c r="I1064" s="70">
        <v>0.0</v>
      </c>
      <c r="J1064" s="11" t="s">
        <v>119</v>
      </c>
      <c r="K1064" s="71" t="s">
        <v>314</v>
      </c>
      <c r="L1064" s="51">
        <f t="shared" si="1"/>
        <v>7017000000</v>
      </c>
      <c r="M1064" s="75">
        <f t="shared" si="2"/>
        <v>2672000000</v>
      </c>
      <c r="N1064" s="9">
        <f t="shared" si="3"/>
        <v>0.5197007851</v>
      </c>
      <c r="O1064" s="9">
        <f t="shared" si="4"/>
        <v>0.1978966079</v>
      </c>
    </row>
    <row r="1065" hidden="1">
      <c r="A1065" s="68">
        <v>1091.0</v>
      </c>
      <c r="B1065" s="11" t="s">
        <v>487</v>
      </c>
      <c r="C1065" s="11" t="s">
        <v>7</v>
      </c>
      <c r="D1065" s="73">
        <v>41425.0</v>
      </c>
      <c r="E1065" s="74">
        <v>9.9741E9</v>
      </c>
      <c r="F1065" s="74">
        <v>7.2139E9</v>
      </c>
      <c r="G1065" s="74">
        <v>5.506E8</v>
      </c>
      <c r="H1065" s="70">
        <v>0.0</v>
      </c>
      <c r="I1065" s="70">
        <v>0.0</v>
      </c>
      <c r="J1065" s="11" t="s">
        <v>119</v>
      </c>
      <c r="K1065" s="71" t="s">
        <v>314</v>
      </c>
      <c r="L1065" s="51">
        <f t="shared" si="1"/>
        <v>2760200000</v>
      </c>
      <c r="M1065" s="75">
        <f t="shared" si="2"/>
        <v>2209600000</v>
      </c>
      <c r="N1065" s="9">
        <f t="shared" si="3"/>
        <v>0.2767367482</v>
      </c>
      <c r="O1065" s="9">
        <f t="shared" si="4"/>
        <v>0.2215337725</v>
      </c>
    </row>
    <row r="1066" hidden="1">
      <c r="A1066" s="68">
        <v>1092.0</v>
      </c>
      <c r="B1066" s="11" t="s">
        <v>487</v>
      </c>
      <c r="C1066" s="11" t="s">
        <v>9</v>
      </c>
      <c r="D1066" s="73">
        <v>42004.0</v>
      </c>
      <c r="E1066" s="74">
        <v>9.0558E9</v>
      </c>
      <c r="F1066" s="74">
        <v>7.1292E9</v>
      </c>
      <c r="G1066" s="74">
        <v>5.058E8</v>
      </c>
      <c r="H1066" s="70">
        <v>0.0</v>
      </c>
      <c r="I1066" s="70">
        <v>0.0</v>
      </c>
      <c r="J1066" s="11" t="s">
        <v>119</v>
      </c>
      <c r="K1066" s="71" t="s">
        <v>314</v>
      </c>
      <c r="L1066" s="51">
        <f t="shared" si="1"/>
        <v>1926600000</v>
      </c>
      <c r="M1066" s="75">
        <f t="shared" si="2"/>
        <v>1420800000</v>
      </c>
      <c r="N1066" s="9">
        <f t="shared" si="3"/>
        <v>0.2127476314</v>
      </c>
      <c r="O1066" s="9">
        <f t="shared" si="4"/>
        <v>0.1568939243</v>
      </c>
    </row>
    <row r="1067" hidden="1">
      <c r="A1067" s="68">
        <v>1093.0</v>
      </c>
      <c r="B1067" s="11" t="s">
        <v>487</v>
      </c>
      <c r="C1067" s="11" t="s">
        <v>10</v>
      </c>
      <c r="D1067" s="73">
        <v>42369.0</v>
      </c>
      <c r="E1067" s="74">
        <v>8.8953E9</v>
      </c>
      <c r="F1067" s="74">
        <v>7.1774E9</v>
      </c>
      <c r="G1067" s="74">
        <v>4.391E8</v>
      </c>
      <c r="H1067" s="70">
        <v>0.0</v>
      </c>
      <c r="I1067" s="70">
        <v>0.0</v>
      </c>
      <c r="J1067" s="11" t="s">
        <v>119</v>
      </c>
      <c r="K1067" s="71" t="s">
        <v>314</v>
      </c>
      <c r="L1067" s="51">
        <f t="shared" si="1"/>
        <v>1717900000</v>
      </c>
      <c r="M1067" s="75">
        <f t="shared" si="2"/>
        <v>1278800000</v>
      </c>
      <c r="N1067" s="9">
        <f t="shared" si="3"/>
        <v>0.193124459</v>
      </c>
      <c r="O1067" s="9">
        <f t="shared" si="4"/>
        <v>0.1437613122</v>
      </c>
    </row>
    <row r="1068" hidden="1">
      <c r="A1068" s="68">
        <v>1094.0</v>
      </c>
      <c r="B1068" s="11" t="s">
        <v>487</v>
      </c>
      <c r="C1068" s="11" t="s">
        <v>11</v>
      </c>
      <c r="D1068" s="73">
        <v>42735.0</v>
      </c>
      <c r="E1068" s="74">
        <v>7.1628E9</v>
      </c>
      <c r="F1068" s="74">
        <v>6.3528E9</v>
      </c>
      <c r="G1068" s="74">
        <v>4.91E8</v>
      </c>
      <c r="H1068" s="70">
        <v>0.0</v>
      </c>
      <c r="I1068" s="70">
        <v>0.0</v>
      </c>
      <c r="J1068" s="11" t="s">
        <v>119</v>
      </c>
      <c r="K1068" s="71" t="s">
        <v>314</v>
      </c>
      <c r="L1068" s="51">
        <f t="shared" si="1"/>
        <v>810000000</v>
      </c>
      <c r="M1068" s="75">
        <f t="shared" si="2"/>
        <v>319000000</v>
      </c>
      <c r="N1068" s="9">
        <f t="shared" si="3"/>
        <v>0.1130842687</v>
      </c>
      <c r="O1068" s="9">
        <f t="shared" si="4"/>
        <v>0.04453565645</v>
      </c>
    </row>
    <row r="1069" hidden="1">
      <c r="A1069" s="68">
        <v>1096.0</v>
      </c>
      <c r="B1069" s="11" t="s">
        <v>488</v>
      </c>
      <c r="C1069" s="11" t="s">
        <v>9</v>
      </c>
      <c r="D1069" s="73">
        <v>41639.0</v>
      </c>
      <c r="E1069" s="74">
        <v>1.0016E11</v>
      </c>
      <c r="F1069" s="74">
        <v>8.7758E10</v>
      </c>
      <c r="G1069" s="74">
        <v>7.851E9</v>
      </c>
      <c r="H1069" s="70">
        <v>0.0</v>
      </c>
      <c r="I1069" s="74">
        <v>1.22E9</v>
      </c>
      <c r="J1069" s="11" t="s">
        <v>172</v>
      </c>
      <c r="K1069" s="71" t="s">
        <v>622</v>
      </c>
      <c r="L1069" s="51">
        <f t="shared" si="1"/>
        <v>12402000000</v>
      </c>
      <c r="M1069" s="75">
        <f t="shared" si="2"/>
        <v>3331000000</v>
      </c>
      <c r="N1069" s="9">
        <f t="shared" si="3"/>
        <v>0.123821885</v>
      </c>
      <c r="O1069" s="9">
        <f t="shared" si="4"/>
        <v>0.03325678914</v>
      </c>
    </row>
    <row r="1070" hidden="1">
      <c r="A1070" s="68">
        <v>1097.0</v>
      </c>
      <c r="B1070" s="11" t="s">
        <v>488</v>
      </c>
      <c r="C1070" s="11" t="s">
        <v>10</v>
      </c>
      <c r="D1070" s="73">
        <v>42004.0</v>
      </c>
      <c r="E1070" s="74">
        <v>9.7817E10</v>
      </c>
      <c r="F1070" s="74">
        <v>8.4275E10</v>
      </c>
      <c r="G1070" s="74">
        <v>8.45E9</v>
      </c>
      <c r="H1070" s="70">
        <v>0.0</v>
      </c>
      <c r="I1070" s="74">
        <v>1.326E9</v>
      </c>
      <c r="J1070" s="11" t="s">
        <v>172</v>
      </c>
      <c r="K1070" s="71" t="s">
        <v>622</v>
      </c>
      <c r="L1070" s="51">
        <f t="shared" si="1"/>
        <v>13542000000</v>
      </c>
      <c r="M1070" s="75">
        <f t="shared" si="2"/>
        <v>3766000000</v>
      </c>
      <c r="N1070" s="9">
        <f t="shared" si="3"/>
        <v>0.1384421931</v>
      </c>
      <c r="O1070" s="9">
        <f t="shared" si="4"/>
        <v>0.03850046515</v>
      </c>
    </row>
    <row r="1071" hidden="1">
      <c r="A1071" s="68">
        <v>1095.0</v>
      </c>
      <c r="B1071" s="11" t="s">
        <v>488</v>
      </c>
      <c r="C1071" s="11" t="s">
        <v>7</v>
      </c>
      <c r="D1071" s="73">
        <v>41274.0</v>
      </c>
      <c r="E1071" s="74">
        <v>8.2243E10</v>
      </c>
      <c r="F1071" s="74">
        <v>6.8948E10</v>
      </c>
      <c r="G1071" s="74">
        <v>7.202E9</v>
      </c>
      <c r="H1071" s="70">
        <v>0.0</v>
      </c>
      <c r="I1071" s="74">
        <v>9.95E8</v>
      </c>
      <c r="J1071" s="11" t="s">
        <v>172</v>
      </c>
      <c r="K1071" s="71" t="s">
        <v>622</v>
      </c>
      <c r="L1071" s="51">
        <f t="shared" si="1"/>
        <v>13295000000</v>
      </c>
      <c r="M1071" s="75">
        <f t="shared" si="2"/>
        <v>5098000000</v>
      </c>
      <c r="N1071" s="9">
        <f t="shared" si="3"/>
        <v>0.1616550953</v>
      </c>
      <c r="O1071" s="9">
        <f t="shared" si="4"/>
        <v>0.06198703841</v>
      </c>
    </row>
    <row r="1072" hidden="1">
      <c r="A1072" s="68">
        <v>1098.0</v>
      </c>
      <c r="B1072" s="11" t="s">
        <v>488</v>
      </c>
      <c r="C1072" s="11" t="s">
        <v>11</v>
      </c>
      <c r="D1072" s="73">
        <v>42369.0</v>
      </c>
      <c r="E1072" s="74">
        <v>7.2051E10</v>
      </c>
      <c r="F1072" s="74">
        <v>5.5891E10</v>
      </c>
      <c r="G1072" s="74">
        <v>1.0029E10</v>
      </c>
      <c r="H1072" s="70">
        <v>0.0</v>
      </c>
      <c r="I1072" s="74">
        <v>1.646E9</v>
      </c>
      <c r="J1072" s="11" t="s">
        <v>172</v>
      </c>
      <c r="K1072" s="71" t="s">
        <v>622</v>
      </c>
      <c r="L1072" s="51">
        <f t="shared" si="1"/>
        <v>16160000000</v>
      </c>
      <c r="M1072" s="75">
        <f t="shared" si="2"/>
        <v>4485000000</v>
      </c>
      <c r="N1072" s="9">
        <f t="shared" si="3"/>
        <v>0.2242855755</v>
      </c>
      <c r="O1072" s="9">
        <f t="shared" si="4"/>
        <v>0.06224757463</v>
      </c>
    </row>
    <row r="1073" hidden="1">
      <c r="A1073" s="68">
        <v>1099.0</v>
      </c>
      <c r="B1073" s="11" t="s">
        <v>489</v>
      </c>
      <c r="C1073" s="11" t="s">
        <v>7</v>
      </c>
      <c r="D1073" s="73">
        <v>41274.0</v>
      </c>
      <c r="E1073" s="74">
        <v>4.7267E10</v>
      </c>
      <c r="F1073" s="74">
        <v>1.6446E10</v>
      </c>
      <c r="G1073" s="74">
        <v>1.2776E10</v>
      </c>
      <c r="H1073" s="74">
        <v>8.168E9</v>
      </c>
      <c r="I1073" s="70">
        <v>0.0</v>
      </c>
      <c r="J1073" s="11" t="s">
        <v>77</v>
      </c>
      <c r="K1073" s="66" t="s">
        <v>78</v>
      </c>
      <c r="L1073" s="51">
        <f t="shared" si="1"/>
        <v>30821000000</v>
      </c>
      <c r="M1073" s="75">
        <f t="shared" si="2"/>
        <v>9877000000</v>
      </c>
      <c r="N1073" s="9">
        <f t="shared" si="3"/>
        <v>0.6520616921</v>
      </c>
      <c r="O1073" s="9">
        <f t="shared" si="4"/>
        <v>0.208961855</v>
      </c>
    </row>
    <row r="1074" hidden="1">
      <c r="A1074" s="68">
        <v>1100.0</v>
      </c>
      <c r="B1074" s="11" t="s">
        <v>489</v>
      </c>
      <c r="C1074" s="11" t="s">
        <v>9</v>
      </c>
      <c r="D1074" s="73">
        <v>41639.0</v>
      </c>
      <c r="E1074" s="74">
        <v>4.4033E10</v>
      </c>
      <c r="F1074" s="74">
        <v>1.6954E10</v>
      </c>
      <c r="G1074" s="74">
        <v>1.1911E10</v>
      </c>
      <c r="H1074" s="74">
        <v>7.503E9</v>
      </c>
      <c r="I1074" s="70">
        <v>0.0</v>
      </c>
      <c r="J1074" s="11" t="s">
        <v>77</v>
      </c>
      <c r="K1074" s="11" t="s">
        <v>78</v>
      </c>
      <c r="L1074" s="51">
        <f t="shared" si="1"/>
        <v>27079000000</v>
      </c>
      <c r="M1074" s="75">
        <f t="shared" si="2"/>
        <v>7665000000</v>
      </c>
      <c r="N1074" s="9">
        <f t="shared" si="3"/>
        <v>0.6149705902</v>
      </c>
      <c r="O1074" s="9">
        <f t="shared" si="4"/>
        <v>0.17407399</v>
      </c>
    </row>
    <row r="1075" hidden="1">
      <c r="A1075" s="68">
        <v>1101.0</v>
      </c>
      <c r="B1075" s="11" t="s">
        <v>489</v>
      </c>
      <c r="C1075" s="11" t="s">
        <v>10</v>
      </c>
      <c r="D1075" s="73">
        <v>42004.0</v>
      </c>
      <c r="E1075" s="74">
        <v>4.2237E10</v>
      </c>
      <c r="F1075" s="74">
        <v>1.6768E10</v>
      </c>
      <c r="G1075" s="74">
        <v>1.1606E10</v>
      </c>
      <c r="H1075" s="74">
        <v>7.18E9</v>
      </c>
      <c r="I1075" s="70">
        <v>0.0</v>
      </c>
      <c r="J1075" s="11" t="s">
        <v>77</v>
      </c>
      <c r="K1075" s="11" t="s">
        <v>78</v>
      </c>
      <c r="L1075" s="51">
        <f t="shared" si="1"/>
        <v>25469000000</v>
      </c>
      <c r="M1075" s="75">
        <f t="shared" si="2"/>
        <v>6683000000</v>
      </c>
      <c r="N1075" s="9">
        <f t="shared" si="3"/>
        <v>0.6030021072</v>
      </c>
      <c r="O1075" s="9">
        <f t="shared" si="4"/>
        <v>0.1582261998</v>
      </c>
    </row>
    <row r="1076" hidden="1">
      <c r="A1076" s="68">
        <v>1102.0</v>
      </c>
      <c r="B1076" s="11" t="s">
        <v>489</v>
      </c>
      <c r="C1076" s="11" t="s">
        <v>11</v>
      </c>
      <c r="D1076" s="73">
        <v>42369.0</v>
      </c>
      <c r="E1076" s="74">
        <v>3.9498E10</v>
      </c>
      <c r="F1076" s="74">
        <v>1.4934E10</v>
      </c>
      <c r="G1076" s="74">
        <v>1.0313E10</v>
      </c>
      <c r="H1076" s="74">
        <v>6.704E9</v>
      </c>
      <c r="I1076" s="70">
        <v>0.0</v>
      </c>
      <c r="J1076" s="11" t="s">
        <v>77</v>
      </c>
      <c r="K1076" s="11" t="s">
        <v>78</v>
      </c>
      <c r="L1076" s="51">
        <f t="shared" si="1"/>
        <v>24564000000</v>
      </c>
      <c r="M1076" s="75">
        <f t="shared" si="2"/>
        <v>7547000000</v>
      </c>
      <c r="N1076" s="9">
        <f t="shared" si="3"/>
        <v>0.6219049066</v>
      </c>
      <c r="O1076" s="9">
        <f t="shared" si="4"/>
        <v>0.1910729657</v>
      </c>
    </row>
    <row r="1077" hidden="1">
      <c r="A1077" s="68">
        <v>1103.0</v>
      </c>
      <c r="B1077" s="11" t="s">
        <v>490</v>
      </c>
      <c r="C1077" s="11" t="s">
        <v>7</v>
      </c>
      <c r="D1077" s="73">
        <v>41274.0</v>
      </c>
      <c r="E1077" s="74">
        <v>1.1966E10</v>
      </c>
      <c r="F1077" s="74">
        <v>2.079E9</v>
      </c>
      <c r="G1077" s="74">
        <v>4.017E9</v>
      </c>
      <c r="H1077" s="70">
        <v>0.0</v>
      </c>
      <c r="I1077" s="74">
        <v>2.008E9</v>
      </c>
      <c r="J1077" s="11" t="s">
        <v>172</v>
      </c>
      <c r="K1077" s="76" t="s">
        <v>173</v>
      </c>
      <c r="L1077" s="51">
        <f t="shared" si="1"/>
        <v>9887000000</v>
      </c>
      <c r="M1077" s="75">
        <f t="shared" si="2"/>
        <v>3862000000</v>
      </c>
      <c r="N1077" s="9">
        <f t="shared" si="3"/>
        <v>0.8262577302</v>
      </c>
      <c r="O1077" s="9">
        <f t="shared" si="4"/>
        <v>0.3227477854</v>
      </c>
    </row>
    <row r="1078" hidden="1">
      <c r="A1078" s="68">
        <v>1104.0</v>
      </c>
      <c r="B1078" s="11" t="s">
        <v>490</v>
      </c>
      <c r="C1078" s="11" t="s">
        <v>9</v>
      </c>
      <c r="D1078" s="73">
        <v>41639.0</v>
      </c>
      <c r="E1078" s="74">
        <v>1.1325E10</v>
      </c>
      <c r="F1078" s="74">
        <v>2.156E9</v>
      </c>
      <c r="G1078" s="74">
        <v>3.469E9</v>
      </c>
      <c r="H1078" s="70">
        <v>0.0</v>
      </c>
      <c r="I1078" s="74">
        <v>2.5E9</v>
      </c>
      <c r="J1078" s="11" t="s">
        <v>172</v>
      </c>
      <c r="K1078" s="71" t="s">
        <v>173</v>
      </c>
      <c r="L1078" s="51">
        <f t="shared" si="1"/>
        <v>9169000000</v>
      </c>
      <c r="M1078" s="75">
        <f t="shared" si="2"/>
        <v>3200000000</v>
      </c>
      <c r="N1078" s="9">
        <f t="shared" si="3"/>
        <v>0.8096247241</v>
      </c>
      <c r="O1078" s="9">
        <f t="shared" si="4"/>
        <v>0.2825607064</v>
      </c>
    </row>
    <row r="1079" hidden="1">
      <c r="A1079" s="68">
        <v>1105.0</v>
      </c>
      <c r="B1079" s="11" t="s">
        <v>490</v>
      </c>
      <c r="C1079" s="11" t="s">
        <v>10</v>
      </c>
      <c r="D1079" s="73">
        <v>42004.0</v>
      </c>
      <c r="E1079" s="74">
        <v>1.0846E10</v>
      </c>
      <c r="F1079" s="74">
        <v>2.246E9</v>
      </c>
      <c r="G1079" s="74">
        <v>3.627E9</v>
      </c>
      <c r="H1079" s="70">
        <v>0.0</v>
      </c>
      <c r="I1079" s="74">
        <v>2.861E9</v>
      </c>
      <c r="J1079" s="11" t="s">
        <v>172</v>
      </c>
      <c r="K1079" s="71" t="s">
        <v>173</v>
      </c>
      <c r="L1079" s="51">
        <f t="shared" si="1"/>
        <v>8600000000</v>
      </c>
      <c r="M1079" s="75">
        <f t="shared" si="2"/>
        <v>2112000000</v>
      </c>
      <c r="N1079" s="9">
        <f t="shared" si="3"/>
        <v>0.7929190485</v>
      </c>
      <c r="O1079" s="9">
        <f t="shared" si="4"/>
        <v>0.1947261663</v>
      </c>
    </row>
    <row r="1080" hidden="1">
      <c r="A1080" s="68">
        <v>1106.0</v>
      </c>
      <c r="B1080" s="11" t="s">
        <v>490</v>
      </c>
      <c r="C1080" s="11" t="s">
        <v>11</v>
      </c>
      <c r="D1080" s="73">
        <v>42369.0</v>
      </c>
      <c r="E1080" s="74">
        <v>5.522E9</v>
      </c>
      <c r="F1080" s="74">
        <v>1.694E9</v>
      </c>
      <c r="G1080" s="74">
        <v>1.831E9</v>
      </c>
      <c r="H1080" s="70">
        <v>0.0</v>
      </c>
      <c r="I1080" s="74">
        <v>2.957E9</v>
      </c>
      <c r="J1080" s="11" t="s">
        <v>172</v>
      </c>
      <c r="K1080" s="71" t="s">
        <v>173</v>
      </c>
      <c r="L1080" s="51">
        <f t="shared" si="1"/>
        <v>3828000000</v>
      </c>
      <c r="M1080" s="75">
        <f t="shared" si="2"/>
        <v>-960000000</v>
      </c>
      <c r="N1080" s="9">
        <f t="shared" si="3"/>
        <v>0.6932270916</v>
      </c>
      <c r="O1080" s="9">
        <f t="shared" si="4"/>
        <v>-0.1738500543</v>
      </c>
    </row>
    <row r="1081" hidden="1">
      <c r="A1081" s="68">
        <v>1109.0</v>
      </c>
      <c r="B1081" s="11" t="s">
        <v>491</v>
      </c>
      <c r="C1081" s="11" t="s">
        <v>10</v>
      </c>
      <c r="D1081" s="73">
        <v>42185.0</v>
      </c>
      <c r="E1081" s="74">
        <v>9.358E10</v>
      </c>
      <c r="F1081" s="74">
        <v>3.3038E10</v>
      </c>
      <c r="G1081" s="74">
        <v>2.0324E10</v>
      </c>
      <c r="H1081" s="74">
        <v>1.2046E10</v>
      </c>
      <c r="I1081" s="70">
        <v>0.0</v>
      </c>
      <c r="J1081" s="11" t="s">
        <v>75</v>
      </c>
      <c r="K1081" s="71" t="s">
        <v>628</v>
      </c>
      <c r="L1081" s="51">
        <f t="shared" si="1"/>
        <v>60542000000</v>
      </c>
      <c r="M1081" s="75">
        <f t="shared" si="2"/>
        <v>28172000000</v>
      </c>
      <c r="N1081" s="9">
        <f t="shared" si="3"/>
        <v>0.6469544775</v>
      </c>
      <c r="O1081" s="9">
        <f t="shared" si="4"/>
        <v>0.3010472323</v>
      </c>
    </row>
    <row r="1082" hidden="1">
      <c r="A1082" s="68">
        <v>1108.0</v>
      </c>
      <c r="B1082" s="11" t="s">
        <v>491</v>
      </c>
      <c r="C1082" s="11" t="s">
        <v>9</v>
      </c>
      <c r="D1082" s="73">
        <v>41820.0</v>
      </c>
      <c r="E1082" s="74">
        <v>8.6833E10</v>
      </c>
      <c r="F1082" s="74">
        <v>2.7078E10</v>
      </c>
      <c r="G1082" s="74">
        <v>2.0488E10</v>
      </c>
      <c r="H1082" s="74">
        <v>1.1381E10</v>
      </c>
      <c r="I1082" s="70">
        <v>0.0</v>
      </c>
      <c r="J1082" s="11" t="s">
        <v>75</v>
      </c>
      <c r="K1082" s="71" t="s">
        <v>628</v>
      </c>
      <c r="L1082" s="51">
        <f t="shared" si="1"/>
        <v>59755000000</v>
      </c>
      <c r="M1082" s="75">
        <f t="shared" si="2"/>
        <v>27886000000</v>
      </c>
      <c r="N1082" s="9">
        <f t="shared" si="3"/>
        <v>0.6881600313</v>
      </c>
      <c r="O1082" s="9">
        <f t="shared" si="4"/>
        <v>0.3211451867</v>
      </c>
    </row>
    <row r="1083" hidden="1">
      <c r="A1083" s="68">
        <v>1110.0</v>
      </c>
      <c r="B1083" s="11" t="s">
        <v>491</v>
      </c>
      <c r="C1083" s="11" t="s">
        <v>11</v>
      </c>
      <c r="D1083" s="73">
        <v>42551.0</v>
      </c>
      <c r="E1083" s="74">
        <v>8.532E10</v>
      </c>
      <c r="F1083" s="74">
        <v>3.278E10</v>
      </c>
      <c r="G1083" s="74">
        <v>1.926E10</v>
      </c>
      <c r="H1083" s="74">
        <v>1.1988E10</v>
      </c>
      <c r="I1083" s="70">
        <v>0.0</v>
      </c>
      <c r="J1083" s="11" t="s">
        <v>75</v>
      </c>
      <c r="K1083" s="71" t="s">
        <v>628</v>
      </c>
      <c r="L1083" s="51">
        <f t="shared" si="1"/>
        <v>52540000000</v>
      </c>
      <c r="M1083" s="75">
        <f t="shared" si="2"/>
        <v>21292000000</v>
      </c>
      <c r="N1083" s="9">
        <f t="shared" si="3"/>
        <v>0.6157993436</v>
      </c>
      <c r="O1083" s="9">
        <f t="shared" si="4"/>
        <v>0.2495546179</v>
      </c>
    </row>
    <row r="1084" hidden="1">
      <c r="A1084" s="68">
        <v>1107.0</v>
      </c>
      <c r="B1084" s="11" t="s">
        <v>491</v>
      </c>
      <c r="C1084" s="11" t="s">
        <v>7</v>
      </c>
      <c r="D1084" s="73">
        <v>41455.0</v>
      </c>
      <c r="E1084" s="74">
        <v>7.7849E10</v>
      </c>
      <c r="F1084" s="74">
        <v>2.0385E10</v>
      </c>
      <c r="G1084" s="74">
        <v>2.0289E10</v>
      </c>
      <c r="H1084" s="74">
        <v>1.0411E10</v>
      </c>
      <c r="I1084" s="70">
        <v>0.0</v>
      </c>
      <c r="J1084" s="11" t="s">
        <v>75</v>
      </c>
      <c r="K1084" s="71" t="s">
        <v>628</v>
      </c>
      <c r="L1084" s="51">
        <f t="shared" si="1"/>
        <v>57464000000</v>
      </c>
      <c r="M1084" s="75">
        <f t="shared" si="2"/>
        <v>26764000000</v>
      </c>
      <c r="N1084" s="9">
        <f t="shared" si="3"/>
        <v>0.7381469255</v>
      </c>
      <c r="O1084" s="9">
        <f t="shared" si="4"/>
        <v>0.3437937546</v>
      </c>
    </row>
    <row r="1085" hidden="1">
      <c r="A1085" s="68">
        <v>1114.0</v>
      </c>
      <c r="B1085" s="11" t="s">
        <v>492</v>
      </c>
      <c r="C1085" s="11" t="s">
        <v>11</v>
      </c>
      <c r="D1085" s="73">
        <v>42369.0</v>
      </c>
      <c r="E1085" s="74">
        <v>4.995881E9</v>
      </c>
      <c r="F1085" s="74">
        <v>7.3814E7</v>
      </c>
      <c r="G1085" s="74">
        <v>2.796508E9</v>
      </c>
      <c r="H1085" s="70">
        <v>0.0</v>
      </c>
      <c r="I1085" s="74">
        <v>1.96424E8</v>
      </c>
      <c r="J1085" s="11" t="s">
        <v>106</v>
      </c>
      <c r="K1085" s="66" t="s">
        <v>205</v>
      </c>
      <c r="L1085" s="51">
        <f t="shared" si="1"/>
        <v>4922067000</v>
      </c>
      <c r="M1085" s="75">
        <f t="shared" si="2"/>
        <v>1929135000</v>
      </c>
      <c r="N1085" s="9">
        <f t="shared" si="3"/>
        <v>0.9852250284</v>
      </c>
      <c r="O1085" s="9">
        <f t="shared" si="4"/>
        <v>0.3861451063</v>
      </c>
    </row>
    <row r="1086" hidden="1">
      <c r="A1086" s="68">
        <v>1112.0</v>
      </c>
      <c r="B1086" s="11" t="s">
        <v>492</v>
      </c>
      <c r="C1086" s="11" t="s">
        <v>9</v>
      </c>
      <c r="D1086" s="73">
        <v>41639.0</v>
      </c>
      <c r="E1086" s="74">
        <v>4.822539E9</v>
      </c>
      <c r="F1086" s="74">
        <v>8.3692E7</v>
      </c>
      <c r="G1086" s="74">
        <v>2.540954E9</v>
      </c>
      <c r="H1086" s="70">
        <v>0.0</v>
      </c>
      <c r="I1086" s="74">
        <v>2.31912E8</v>
      </c>
      <c r="J1086" s="11" t="s">
        <v>106</v>
      </c>
      <c r="K1086" s="11" t="s">
        <v>205</v>
      </c>
      <c r="L1086" s="51">
        <f t="shared" si="1"/>
        <v>4738847000</v>
      </c>
      <c r="M1086" s="75">
        <f t="shared" si="2"/>
        <v>1965981000</v>
      </c>
      <c r="N1086" s="9">
        <f t="shared" si="3"/>
        <v>0.9826456562</v>
      </c>
      <c r="O1086" s="9">
        <f t="shared" si="4"/>
        <v>0.4076651324</v>
      </c>
    </row>
    <row r="1087" hidden="1">
      <c r="A1087" s="68">
        <v>1113.0</v>
      </c>
      <c r="B1087" s="11" t="s">
        <v>492</v>
      </c>
      <c r="C1087" s="11" t="s">
        <v>10</v>
      </c>
      <c r="D1087" s="73">
        <v>42004.0</v>
      </c>
      <c r="E1087" s="74">
        <v>4.73615E9</v>
      </c>
      <c r="F1087" s="74">
        <v>6.3083E7</v>
      </c>
      <c r="G1087" s="74">
        <v>2.65565E9</v>
      </c>
      <c r="H1087" s="70">
        <v>0.0</v>
      </c>
      <c r="I1087" s="74">
        <v>1.57824E8</v>
      </c>
      <c r="J1087" s="11" t="s">
        <v>106</v>
      </c>
      <c r="K1087" s="11" t="s">
        <v>205</v>
      </c>
      <c r="L1087" s="51">
        <f t="shared" si="1"/>
        <v>4673067000</v>
      </c>
      <c r="M1087" s="75">
        <f t="shared" si="2"/>
        <v>1859593000</v>
      </c>
      <c r="N1087" s="9">
        <f t="shared" si="3"/>
        <v>0.9866805317</v>
      </c>
      <c r="O1087" s="9">
        <f t="shared" si="4"/>
        <v>0.3926381132</v>
      </c>
    </row>
    <row r="1088" hidden="1">
      <c r="A1088" s="68">
        <v>1111.0</v>
      </c>
      <c r="B1088" s="11" t="s">
        <v>492</v>
      </c>
      <c r="C1088" s="11" t="s">
        <v>7</v>
      </c>
      <c r="D1088" s="73">
        <v>41274.0</v>
      </c>
      <c r="E1088" s="74">
        <v>4.608955E9</v>
      </c>
      <c r="F1088" s="74">
        <v>1.16586E8</v>
      </c>
      <c r="G1088" s="74">
        <v>2.448629E9</v>
      </c>
      <c r="H1088" s="70">
        <v>0.0</v>
      </c>
      <c r="I1088" s="74">
        <v>2.64631E8</v>
      </c>
      <c r="J1088" s="11" t="s">
        <v>106</v>
      </c>
      <c r="K1088" s="11" t="s">
        <v>205</v>
      </c>
      <c r="L1088" s="51">
        <f t="shared" si="1"/>
        <v>4492369000</v>
      </c>
      <c r="M1088" s="75">
        <f t="shared" si="2"/>
        <v>1779109000</v>
      </c>
      <c r="N1088" s="9">
        <f t="shared" si="3"/>
        <v>0.9747044612</v>
      </c>
      <c r="O1088" s="9">
        <f t="shared" si="4"/>
        <v>0.3860113627</v>
      </c>
    </row>
    <row r="1089" hidden="1">
      <c r="A1089" s="68">
        <v>1118.0</v>
      </c>
      <c r="B1089" s="11" t="s">
        <v>493</v>
      </c>
      <c r="C1089" s="11" t="s">
        <v>11</v>
      </c>
      <c r="D1089" s="73">
        <v>42735.0</v>
      </c>
      <c r="E1089" s="74">
        <v>2.508257E9</v>
      </c>
      <c r="F1089" s="74">
        <v>1.07267E9</v>
      </c>
      <c r="G1089" s="74">
        <v>7.32622E8</v>
      </c>
      <c r="H1089" s="74">
        <v>1.19968E8</v>
      </c>
      <c r="I1089" s="74">
        <v>3.6052E7</v>
      </c>
      <c r="J1089" s="11" t="s">
        <v>77</v>
      </c>
      <c r="K1089" s="76" t="s">
        <v>620</v>
      </c>
      <c r="L1089" s="51">
        <f t="shared" si="1"/>
        <v>1435587000</v>
      </c>
      <c r="M1089" s="75">
        <f t="shared" si="2"/>
        <v>546945000</v>
      </c>
      <c r="N1089" s="9">
        <f t="shared" si="3"/>
        <v>0.5723444607</v>
      </c>
      <c r="O1089" s="9">
        <f t="shared" si="4"/>
        <v>0.2180577987</v>
      </c>
    </row>
    <row r="1090" hidden="1">
      <c r="A1090" s="68">
        <v>1116.0</v>
      </c>
      <c r="B1090" s="11" t="s">
        <v>493</v>
      </c>
      <c r="C1090" s="11" t="s">
        <v>9</v>
      </c>
      <c r="D1090" s="73">
        <v>42004.0</v>
      </c>
      <c r="E1090" s="74">
        <v>2.485983E9</v>
      </c>
      <c r="F1090" s="74">
        <v>1.127233E9</v>
      </c>
      <c r="G1090" s="74">
        <v>7.28582E8</v>
      </c>
      <c r="H1090" s="74">
        <v>1.23297E8</v>
      </c>
      <c r="I1090" s="74">
        <v>2.9185E7</v>
      </c>
      <c r="J1090" s="11" t="s">
        <v>77</v>
      </c>
      <c r="K1090" s="71" t="s">
        <v>620</v>
      </c>
      <c r="L1090" s="51">
        <f t="shared" si="1"/>
        <v>1358750000</v>
      </c>
      <c r="M1090" s="75">
        <f t="shared" si="2"/>
        <v>477686000</v>
      </c>
      <c r="N1090" s="9">
        <f t="shared" si="3"/>
        <v>0.5465644777</v>
      </c>
      <c r="O1090" s="9">
        <f t="shared" si="4"/>
        <v>0.1921517565</v>
      </c>
    </row>
    <row r="1091" hidden="1">
      <c r="A1091" s="68">
        <v>1117.0</v>
      </c>
      <c r="B1091" s="11" t="s">
        <v>493</v>
      </c>
      <c r="C1091" s="11" t="s">
        <v>10</v>
      </c>
      <c r="D1091" s="73">
        <v>42369.0</v>
      </c>
      <c r="E1091" s="74">
        <v>2.395447E9</v>
      </c>
      <c r="F1091" s="74">
        <v>1.043454E9</v>
      </c>
      <c r="G1091" s="74">
        <v>7.0081E8</v>
      </c>
      <c r="H1091" s="74">
        <v>1.19076E8</v>
      </c>
      <c r="I1091" s="74">
        <v>3.0951E7</v>
      </c>
      <c r="J1091" s="11" t="s">
        <v>77</v>
      </c>
      <c r="K1091" s="71" t="s">
        <v>620</v>
      </c>
      <c r="L1091" s="51">
        <f t="shared" si="1"/>
        <v>1351993000</v>
      </c>
      <c r="M1091" s="75">
        <f t="shared" si="2"/>
        <v>501156000</v>
      </c>
      <c r="N1091" s="9">
        <f t="shared" si="3"/>
        <v>0.5644011326</v>
      </c>
      <c r="O1091" s="9">
        <f t="shared" si="4"/>
        <v>0.2092118924</v>
      </c>
    </row>
    <row r="1092" hidden="1">
      <c r="A1092" s="68">
        <v>1115.0</v>
      </c>
      <c r="B1092" s="11" t="s">
        <v>493</v>
      </c>
      <c r="C1092" s="11" t="s">
        <v>7</v>
      </c>
      <c r="D1092" s="73">
        <v>41639.0</v>
      </c>
      <c r="E1092" s="74">
        <v>2.378972E9</v>
      </c>
      <c r="F1092" s="74">
        <v>1.097041E9</v>
      </c>
      <c r="G1092" s="74">
        <v>6.92693E8</v>
      </c>
      <c r="H1092" s="74">
        <v>1.16346E8</v>
      </c>
      <c r="I1092" s="74">
        <v>2.4539E7</v>
      </c>
      <c r="J1092" s="11" t="s">
        <v>77</v>
      </c>
      <c r="K1092" s="71" t="s">
        <v>620</v>
      </c>
      <c r="L1092" s="51">
        <f t="shared" si="1"/>
        <v>1281931000</v>
      </c>
      <c r="M1092" s="75">
        <f t="shared" si="2"/>
        <v>448353000</v>
      </c>
      <c r="N1092" s="9">
        <f t="shared" si="3"/>
        <v>0.5388592215</v>
      </c>
      <c r="O1092" s="9">
        <f t="shared" si="4"/>
        <v>0.1884650177</v>
      </c>
    </row>
    <row r="1093" hidden="1">
      <c r="A1093" s="68">
        <v>1120.0</v>
      </c>
      <c r="B1093" s="11" t="s">
        <v>494</v>
      </c>
      <c r="C1093" s="11" t="s">
        <v>9</v>
      </c>
      <c r="D1093" s="73">
        <v>41879.0</v>
      </c>
      <c r="E1093" s="74">
        <v>1.6358E10</v>
      </c>
      <c r="F1093" s="74">
        <v>1.0921E10</v>
      </c>
      <c r="G1093" s="74">
        <v>9.39E8</v>
      </c>
      <c r="H1093" s="74">
        <v>1.371E9</v>
      </c>
      <c r="I1093" s="70">
        <v>0.0</v>
      </c>
      <c r="J1093" s="11" t="s">
        <v>75</v>
      </c>
      <c r="K1093" s="66" t="s">
        <v>87</v>
      </c>
      <c r="L1093" s="51">
        <f t="shared" si="1"/>
        <v>5437000000</v>
      </c>
      <c r="M1093" s="75">
        <f t="shared" si="2"/>
        <v>3127000000</v>
      </c>
      <c r="N1093" s="9">
        <f t="shared" si="3"/>
        <v>0.332375596</v>
      </c>
      <c r="O1093" s="9">
        <f t="shared" si="4"/>
        <v>0.1911602885</v>
      </c>
    </row>
    <row r="1094" hidden="1">
      <c r="A1094" s="68">
        <v>1121.0</v>
      </c>
      <c r="B1094" s="11" t="s">
        <v>494</v>
      </c>
      <c r="C1094" s="11" t="s">
        <v>10</v>
      </c>
      <c r="D1094" s="73">
        <v>42250.0</v>
      </c>
      <c r="E1094" s="74">
        <v>1.6192E10</v>
      </c>
      <c r="F1094" s="74">
        <v>1.0977E10</v>
      </c>
      <c r="G1094" s="74">
        <v>6.74E8</v>
      </c>
      <c r="H1094" s="74">
        <v>1.54E9</v>
      </c>
      <c r="I1094" s="70">
        <v>0.0</v>
      </c>
      <c r="J1094" s="11" t="s">
        <v>75</v>
      </c>
      <c r="K1094" s="11" t="s">
        <v>87</v>
      </c>
      <c r="L1094" s="51">
        <f t="shared" si="1"/>
        <v>5215000000</v>
      </c>
      <c r="M1094" s="75">
        <f t="shared" si="2"/>
        <v>3001000000</v>
      </c>
      <c r="N1094" s="9">
        <f t="shared" si="3"/>
        <v>0.3220726285</v>
      </c>
      <c r="O1094" s="9">
        <f t="shared" si="4"/>
        <v>0.1853384387</v>
      </c>
    </row>
    <row r="1095" hidden="1">
      <c r="A1095" s="68">
        <v>1122.0</v>
      </c>
      <c r="B1095" s="11" t="s">
        <v>494</v>
      </c>
      <c r="C1095" s="11" t="s">
        <v>11</v>
      </c>
      <c r="D1095" s="73">
        <v>42614.0</v>
      </c>
      <c r="E1095" s="74">
        <v>1.2399E10</v>
      </c>
      <c r="F1095" s="74">
        <v>9.894E9</v>
      </c>
      <c r="G1095" s="74">
        <v>6.53E8</v>
      </c>
      <c r="H1095" s="74">
        <v>1.617E9</v>
      </c>
      <c r="I1095" s="70">
        <v>0.0</v>
      </c>
      <c r="J1095" s="11" t="s">
        <v>75</v>
      </c>
      <c r="K1095" s="11" t="s">
        <v>87</v>
      </c>
      <c r="L1095" s="51">
        <f t="shared" si="1"/>
        <v>2505000000</v>
      </c>
      <c r="M1095" s="75">
        <f t="shared" si="2"/>
        <v>235000000</v>
      </c>
      <c r="N1095" s="9">
        <f t="shared" si="3"/>
        <v>0.202032422</v>
      </c>
      <c r="O1095" s="9">
        <f t="shared" si="4"/>
        <v>0.01895314138</v>
      </c>
    </row>
    <row r="1096" hidden="1">
      <c r="A1096" s="68">
        <v>1119.0</v>
      </c>
      <c r="B1096" s="11" t="s">
        <v>494</v>
      </c>
      <c r="C1096" s="11" t="s">
        <v>7</v>
      </c>
      <c r="D1096" s="73">
        <v>41515.0</v>
      </c>
      <c r="E1096" s="74">
        <v>9.073E9</v>
      </c>
      <c r="F1096" s="74">
        <v>7.226E9</v>
      </c>
      <c r="G1096" s="74">
        <v>5.54E8</v>
      </c>
      <c r="H1096" s="74">
        <v>9.31E8</v>
      </c>
      <c r="I1096" s="70">
        <v>0.0</v>
      </c>
      <c r="J1096" s="11" t="s">
        <v>75</v>
      </c>
      <c r="K1096" s="11" t="s">
        <v>87</v>
      </c>
      <c r="L1096" s="51">
        <f t="shared" si="1"/>
        <v>1847000000</v>
      </c>
      <c r="M1096" s="75">
        <f t="shared" si="2"/>
        <v>362000000</v>
      </c>
      <c r="N1096" s="9">
        <f t="shared" si="3"/>
        <v>0.2035710349</v>
      </c>
      <c r="O1096" s="9">
        <f t="shared" si="4"/>
        <v>0.03989860024</v>
      </c>
    </row>
    <row r="1097" hidden="1">
      <c r="A1097" s="68">
        <v>1124.0</v>
      </c>
      <c r="B1097" s="11" t="s">
        <v>495</v>
      </c>
      <c r="C1097" s="11" t="s">
        <v>9</v>
      </c>
      <c r="D1097" s="73">
        <v>41639.0</v>
      </c>
      <c r="E1097" s="74">
        <v>5.312686E9</v>
      </c>
      <c r="F1097" s="74">
        <v>1.252812E9</v>
      </c>
      <c r="G1097" s="74">
        <v>4.66498E8</v>
      </c>
      <c r="H1097" s="70">
        <v>0.0</v>
      </c>
      <c r="I1097" s="74">
        <v>1.60239E9</v>
      </c>
      <c r="J1097" s="11" t="s">
        <v>172</v>
      </c>
      <c r="K1097" s="76" t="s">
        <v>330</v>
      </c>
      <c r="L1097" s="51">
        <f t="shared" si="1"/>
        <v>4059874000</v>
      </c>
      <c r="M1097" s="75">
        <f t="shared" si="2"/>
        <v>1990986000</v>
      </c>
      <c r="N1097" s="9">
        <f t="shared" si="3"/>
        <v>0.764184821</v>
      </c>
      <c r="O1097" s="9">
        <f t="shared" si="4"/>
        <v>0.3747607143</v>
      </c>
    </row>
    <row r="1098" hidden="1">
      <c r="A1098" s="68">
        <v>1125.0</v>
      </c>
      <c r="B1098" s="11" t="s">
        <v>495</v>
      </c>
      <c r="C1098" s="11" t="s">
        <v>10</v>
      </c>
      <c r="D1098" s="73">
        <v>42004.0</v>
      </c>
      <c r="E1098" s="74">
        <v>5.288933E9</v>
      </c>
      <c r="F1098" s="74">
        <v>1.089888E9</v>
      </c>
      <c r="G1098" s="74">
        <v>4.71219E8</v>
      </c>
      <c r="H1098" s="70">
        <v>0.0</v>
      </c>
      <c r="I1098" s="74">
        <v>1.957025E9</v>
      </c>
      <c r="J1098" s="11" t="s">
        <v>172</v>
      </c>
      <c r="K1098" s="71" t="s">
        <v>330</v>
      </c>
      <c r="L1098" s="51">
        <f t="shared" si="1"/>
        <v>4199045000</v>
      </c>
      <c r="M1098" s="75">
        <f t="shared" si="2"/>
        <v>1770801000</v>
      </c>
      <c r="N1098" s="9">
        <f t="shared" si="3"/>
        <v>0.7939304582</v>
      </c>
      <c r="O1098" s="9">
        <f t="shared" si="4"/>
        <v>0.3348125227</v>
      </c>
    </row>
    <row r="1099" hidden="1">
      <c r="A1099" s="68">
        <v>1123.0</v>
      </c>
      <c r="B1099" s="11" t="s">
        <v>495</v>
      </c>
      <c r="C1099" s="11" t="s">
        <v>7</v>
      </c>
      <c r="D1099" s="73">
        <v>41274.0</v>
      </c>
      <c r="E1099" s="74">
        <v>4.608563E9</v>
      </c>
      <c r="F1099" s="74">
        <v>1.079136E9</v>
      </c>
      <c r="G1099" s="74">
        <v>2.85144E8</v>
      </c>
      <c r="H1099" s="70">
        <v>0.0</v>
      </c>
      <c r="I1099" s="74">
        <v>1.291456E9</v>
      </c>
      <c r="J1099" s="11" t="s">
        <v>172</v>
      </c>
      <c r="K1099" s="71" t="s">
        <v>330</v>
      </c>
      <c r="L1099" s="51">
        <f t="shared" si="1"/>
        <v>3529427000</v>
      </c>
      <c r="M1099" s="75">
        <f t="shared" si="2"/>
        <v>1952827000</v>
      </c>
      <c r="N1099" s="9">
        <f t="shared" si="3"/>
        <v>0.7658411093</v>
      </c>
      <c r="O1099" s="9">
        <f t="shared" si="4"/>
        <v>0.4237388097</v>
      </c>
    </row>
    <row r="1100" hidden="1">
      <c r="A1100" s="68">
        <v>1126.0</v>
      </c>
      <c r="B1100" s="11" t="s">
        <v>495</v>
      </c>
      <c r="C1100" s="11" t="s">
        <v>11</v>
      </c>
      <c r="D1100" s="73">
        <v>42369.0</v>
      </c>
      <c r="E1100" s="74">
        <v>2.787116E9</v>
      </c>
      <c r="F1100" s="74">
        <v>8.32306E8</v>
      </c>
      <c r="G1100" s="74">
        <v>3.72457E8</v>
      </c>
      <c r="H1100" s="70">
        <v>0.0</v>
      </c>
      <c r="I1100" s="74">
        <v>1.668489E9</v>
      </c>
      <c r="J1100" s="11" t="s">
        <v>172</v>
      </c>
      <c r="K1100" s="71" t="s">
        <v>330</v>
      </c>
      <c r="L1100" s="51">
        <f t="shared" si="1"/>
        <v>1954810000</v>
      </c>
      <c r="M1100" s="75">
        <f t="shared" si="2"/>
        <v>-86136000</v>
      </c>
      <c r="N1100" s="9">
        <f t="shared" si="3"/>
        <v>0.7013737498</v>
      </c>
      <c r="O1100" s="9">
        <f t="shared" si="4"/>
        <v>-0.03090506459</v>
      </c>
    </row>
    <row r="1101" hidden="1">
      <c r="A1101" s="68">
        <v>1128.0</v>
      </c>
      <c r="B1101" s="11" t="s">
        <v>496</v>
      </c>
      <c r="C1101" s="11" t="s">
        <v>9</v>
      </c>
      <c r="D1101" s="73">
        <v>42369.0</v>
      </c>
      <c r="E1101" s="74">
        <v>9.4293E9</v>
      </c>
      <c r="F1101" s="74">
        <v>5.2132E9</v>
      </c>
      <c r="G1101" s="74">
        <v>2.1807E9</v>
      </c>
      <c r="H1101" s="74">
        <v>6.719E8</v>
      </c>
      <c r="I1101" s="70">
        <v>0.0</v>
      </c>
      <c r="J1101" s="11" t="s">
        <v>77</v>
      </c>
      <c r="K1101" s="66" t="s">
        <v>78</v>
      </c>
      <c r="L1101" s="51">
        <f t="shared" si="1"/>
        <v>4216100000</v>
      </c>
      <c r="M1101" s="75">
        <f t="shared" si="2"/>
        <v>1363500000</v>
      </c>
      <c r="N1101" s="9">
        <f t="shared" si="3"/>
        <v>0.4471275704</v>
      </c>
      <c r="O1101" s="9">
        <f t="shared" si="4"/>
        <v>0.1446024625</v>
      </c>
    </row>
    <row r="1102" hidden="1">
      <c r="A1102" s="68">
        <v>1127.0</v>
      </c>
      <c r="B1102" s="11" t="s">
        <v>496</v>
      </c>
      <c r="C1102" s="11" t="s">
        <v>7</v>
      </c>
      <c r="D1102" s="73">
        <v>42004.0</v>
      </c>
      <c r="E1102" s="74">
        <v>7.7196E9</v>
      </c>
      <c r="F1102" s="74">
        <v>4.1916E9</v>
      </c>
      <c r="G1102" s="74">
        <v>1.5457E9</v>
      </c>
      <c r="H1102" s="74">
        <v>5.818E8</v>
      </c>
      <c r="I1102" s="70">
        <v>0.0</v>
      </c>
      <c r="J1102" s="11" t="s">
        <v>77</v>
      </c>
      <c r="K1102" s="11" t="s">
        <v>78</v>
      </c>
      <c r="L1102" s="51">
        <f t="shared" si="1"/>
        <v>3528000000</v>
      </c>
      <c r="M1102" s="75">
        <f t="shared" si="2"/>
        <v>1400500000</v>
      </c>
      <c r="N1102" s="9">
        <f t="shared" si="3"/>
        <v>0.4570184984</v>
      </c>
      <c r="O1102" s="9">
        <f t="shared" si="4"/>
        <v>0.1814213172</v>
      </c>
    </row>
    <row r="1103" hidden="1">
      <c r="A1103" s="68">
        <v>1133.0</v>
      </c>
      <c r="B1103" s="11" t="s">
        <v>497</v>
      </c>
      <c r="C1103" s="11" t="s">
        <v>9</v>
      </c>
      <c r="D1103" s="73">
        <v>42004.0</v>
      </c>
      <c r="E1103" s="74">
        <v>5.115E9</v>
      </c>
      <c r="F1103" s="74">
        <v>9.45E8</v>
      </c>
      <c r="G1103" s="74">
        <v>4.95E8</v>
      </c>
      <c r="H1103" s="70">
        <v>0.0</v>
      </c>
      <c r="I1103" s="74">
        <v>1.759E9</v>
      </c>
      <c r="J1103" s="11" t="s">
        <v>172</v>
      </c>
      <c r="K1103" s="76" t="s">
        <v>173</v>
      </c>
      <c r="L1103" s="51">
        <f t="shared" si="1"/>
        <v>4170000000</v>
      </c>
      <c r="M1103" s="75">
        <f t="shared" si="2"/>
        <v>1916000000</v>
      </c>
      <c r="N1103" s="9">
        <f t="shared" si="3"/>
        <v>0.8152492669</v>
      </c>
      <c r="O1103" s="9">
        <f t="shared" si="4"/>
        <v>0.3745845552</v>
      </c>
    </row>
    <row r="1104" hidden="1">
      <c r="A1104" s="68">
        <v>1132.0</v>
      </c>
      <c r="B1104" s="11" t="s">
        <v>497</v>
      </c>
      <c r="C1104" s="11" t="s">
        <v>7</v>
      </c>
      <c r="D1104" s="73">
        <v>41639.0</v>
      </c>
      <c r="E1104" s="74">
        <v>5.015E9</v>
      </c>
      <c r="F1104" s="74">
        <v>8.44E8</v>
      </c>
      <c r="G1104" s="74">
        <v>4.46E8</v>
      </c>
      <c r="H1104" s="70">
        <v>0.0</v>
      </c>
      <c r="I1104" s="74">
        <v>1.568E9</v>
      </c>
      <c r="J1104" s="11" t="s">
        <v>172</v>
      </c>
      <c r="K1104" s="71" t="s">
        <v>173</v>
      </c>
      <c r="L1104" s="51">
        <f t="shared" si="1"/>
        <v>4171000000</v>
      </c>
      <c r="M1104" s="75">
        <f t="shared" si="2"/>
        <v>2157000000</v>
      </c>
      <c r="N1104" s="9">
        <f t="shared" si="3"/>
        <v>0.8317048853</v>
      </c>
      <c r="O1104" s="9">
        <f t="shared" si="4"/>
        <v>0.430109671</v>
      </c>
    </row>
    <row r="1105" hidden="1">
      <c r="A1105" s="68">
        <v>1135.0</v>
      </c>
      <c r="B1105" s="11" t="s">
        <v>497</v>
      </c>
      <c r="C1105" s="11" t="s">
        <v>11</v>
      </c>
      <c r="D1105" s="73">
        <v>42735.0</v>
      </c>
      <c r="E1105" s="74">
        <v>3.491E9</v>
      </c>
      <c r="F1105" s="74">
        <v>1.083E9</v>
      </c>
      <c r="G1105" s="74">
        <v>2.33E8</v>
      </c>
      <c r="H1105" s="70">
        <v>0.0</v>
      </c>
      <c r="I1105" s="74">
        <v>2.454E9</v>
      </c>
      <c r="J1105" s="11" t="s">
        <v>172</v>
      </c>
      <c r="K1105" s="71" t="s">
        <v>173</v>
      </c>
      <c r="L1105" s="51">
        <f t="shared" si="1"/>
        <v>2408000000</v>
      </c>
      <c r="M1105" s="75">
        <f t="shared" si="2"/>
        <v>-279000000</v>
      </c>
      <c r="N1105" s="9">
        <f t="shared" si="3"/>
        <v>0.6897737038</v>
      </c>
      <c r="O1105" s="9">
        <f t="shared" si="4"/>
        <v>-0.07991979376</v>
      </c>
    </row>
    <row r="1106" hidden="1">
      <c r="A1106" s="68">
        <v>1134.0</v>
      </c>
      <c r="B1106" s="11" t="s">
        <v>497</v>
      </c>
      <c r="C1106" s="11" t="s">
        <v>10</v>
      </c>
      <c r="D1106" s="73">
        <v>42369.0</v>
      </c>
      <c r="E1106" s="74">
        <v>3.183E9</v>
      </c>
      <c r="F1106" s="74">
        <v>9.79E8</v>
      </c>
      <c r="G1106" s="74">
        <v>7.45E8</v>
      </c>
      <c r="H1106" s="70">
        <v>0.0</v>
      </c>
      <c r="I1106" s="74">
        <v>2.131E9</v>
      </c>
      <c r="J1106" s="11" t="s">
        <v>172</v>
      </c>
      <c r="K1106" s="71" t="s">
        <v>173</v>
      </c>
      <c r="L1106" s="51">
        <f t="shared" si="1"/>
        <v>2204000000</v>
      </c>
      <c r="M1106" s="75">
        <f t="shared" si="2"/>
        <v>-672000000</v>
      </c>
      <c r="N1106" s="9">
        <f t="shared" si="3"/>
        <v>0.6924285265</v>
      </c>
      <c r="O1106" s="9">
        <f t="shared" si="4"/>
        <v>-0.2111215834</v>
      </c>
    </row>
    <row r="1107" hidden="1">
      <c r="A1107" s="68">
        <v>1138.0</v>
      </c>
      <c r="B1107" s="11" t="s">
        <v>498</v>
      </c>
      <c r="C1107" s="11" t="s">
        <v>10</v>
      </c>
      <c r="D1107" s="73">
        <v>42004.0</v>
      </c>
      <c r="E1107" s="74">
        <v>3.383E9</v>
      </c>
      <c r="F1107" s="74">
        <v>1.433E9</v>
      </c>
      <c r="G1107" s="74">
        <v>1.095E9</v>
      </c>
      <c r="H1107" s="70">
        <v>0.0</v>
      </c>
      <c r="I1107" s="74">
        <v>1.37E8</v>
      </c>
      <c r="J1107" s="11" t="s">
        <v>106</v>
      </c>
      <c r="K1107" s="71" t="s">
        <v>625</v>
      </c>
      <c r="L1107" s="51">
        <f t="shared" si="1"/>
        <v>1950000000</v>
      </c>
      <c r="M1107" s="75">
        <f t="shared" si="2"/>
        <v>718000000</v>
      </c>
      <c r="N1107" s="9">
        <f t="shared" si="3"/>
        <v>0.5764114691</v>
      </c>
      <c r="O1107" s="9">
        <f t="shared" si="4"/>
        <v>0.2122376589</v>
      </c>
    </row>
    <row r="1108" hidden="1">
      <c r="A1108" s="68">
        <v>1139.0</v>
      </c>
      <c r="B1108" s="11" t="s">
        <v>498</v>
      </c>
      <c r="C1108" s="11" t="s">
        <v>11</v>
      </c>
      <c r="D1108" s="73">
        <v>42369.0</v>
      </c>
      <c r="E1108" s="74">
        <v>3.292E9</v>
      </c>
      <c r="F1108" s="74">
        <v>1.313E9</v>
      </c>
      <c r="G1108" s="74">
        <v>1.05E9</v>
      </c>
      <c r="H1108" s="70">
        <v>0.0</v>
      </c>
      <c r="I1108" s="74">
        <v>1.38E8</v>
      </c>
      <c r="J1108" s="11" t="s">
        <v>106</v>
      </c>
      <c r="K1108" s="71" t="s">
        <v>625</v>
      </c>
      <c r="L1108" s="51">
        <f t="shared" si="1"/>
        <v>1979000000</v>
      </c>
      <c r="M1108" s="75">
        <f t="shared" si="2"/>
        <v>791000000</v>
      </c>
      <c r="N1108" s="9">
        <f t="shared" si="3"/>
        <v>0.6011543135</v>
      </c>
      <c r="O1108" s="9">
        <f t="shared" si="4"/>
        <v>0.2402794654</v>
      </c>
    </row>
    <row r="1109" hidden="1">
      <c r="A1109" s="68">
        <v>1137.0</v>
      </c>
      <c r="B1109" s="11" t="s">
        <v>498</v>
      </c>
      <c r="C1109" s="11" t="s">
        <v>9</v>
      </c>
      <c r="D1109" s="73">
        <v>41639.0</v>
      </c>
      <c r="E1109" s="74">
        <v>3.1E9</v>
      </c>
      <c r="F1109" s="74">
        <v>1.316E9</v>
      </c>
      <c r="G1109" s="74">
        <v>1.054E9</v>
      </c>
      <c r="H1109" s="70">
        <v>0.0</v>
      </c>
      <c r="I1109" s="74">
        <v>1.22E8</v>
      </c>
      <c r="J1109" s="11" t="s">
        <v>106</v>
      </c>
      <c r="K1109" s="71" t="s">
        <v>625</v>
      </c>
      <c r="L1109" s="51">
        <f t="shared" si="1"/>
        <v>1784000000</v>
      </c>
      <c r="M1109" s="75">
        <f t="shared" si="2"/>
        <v>608000000</v>
      </c>
      <c r="N1109" s="9">
        <f t="shared" si="3"/>
        <v>0.575483871</v>
      </c>
      <c r="O1109" s="9">
        <f t="shared" si="4"/>
        <v>0.1961290323</v>
      </c>
    </row>
    <row r="1110" hidden="1">
      <c r="A1110" s="68">
        <v>1136.0</v>
      </c>
      <c r="B1110" s="11" t="s">
        <v>498</v>
      </c>
      <c r="C1110" s="11" t="s">
        <v>7</v>
      </c>
      <c r="D1110" s="73">
        <v>41274.0</v>
      </c>
      <c r="E1110" s="74">
        <v>3.023E9</v>
      </c>
      <c r="F1110" s="74">
        <v>1.446E9</v>
      </c>
      <c r="G1110" s="74">
        <v>8.32E8</v>
      </c>
      <c r="H1110" s="70">
        <v>0.0</v>
      </c>
      <c r="I1110" s="74">
        <v>1.04E8</v>
      </c>
      <c r="J1110" s="11" t="s">
        <v>106</v>
      </c>
      <c r="K1110" s="71" t="s">
        <v>625</v>
      </c>
      <c r="L1110" s="51">
        <f t="shared" si="1"/>
        <v>1577000000</v>
      </c>
      <c r="M1110" s="75">
        <f t="shared" si="2"/>
        <v>641000000</v>
      </c>
      <c r="N1110" s="9">
        <f t="shared" si="3"/>
        <v>0.521667218</v>
      </c>
      <c r="O1110" s="9">
        <f t="shared" si="4"/>
        <v>0.2120410189</v>
      </c>
    </row>
    <row r="1111" hidden="1">
      <c r="A1111" s="68">
        <v>1143.0</v>
      </c>
      <c r="B1111" s="11" t="s">
        <v>499</v>
      </c>
      <c r="C1111" s="11" t="s">
        <v>11</v>
      </c>
      <c r="D1111" s="73">
        <v>42369.0</v>
      </c>
      <c r="E1111" s="74">
        <v>1.7486E10</v>
      </c>
      <c r="F1111" s="74">
        <v>8.596E9</v>
      </c>
      <c r="G1111" s="74">
        <v>1.399E9</v>
      </c>
      <c r="H1111" s="70">
        <v>0.0</v>
      </c>
      <c r="I1111" s="74">
        <v>2.831E9</v>
      </c>
      <c r="J1111" s="11" t="s">
        <v>101</v>
      </c>
      <c r="K1111" s="66" t="s">
        <v>102</v>
      </c>
      <c r="L1111" s="51">
        <f t="shared" si="1"/>
        <v>8890000000</v>
      </c>
      <c r="M1111" s="75">
        <f t="shared" si="2"/>
        <v>4660000000</v>
      </c>
      <c r="N1111" s="9">
        <f t="shared" si="3"/>
        <v>0.5084067254</v>
      </c>
      <c r="O1111" s="9">
        <f t="shared" si="4"/>
        <v>0.2664989134</v>
      </c>
    </row>
    <row r="1112" hidden="1">
      <c r="A1112" s="68">
        <v>1142.0</v>
      </c>
      <c r="B1112" s="11" t="s">
        <v>499</v>
      </c>
      <c r="C1112" s="11" t="s">
        <v>10</v>
      </c>
      <c r="D1112" s="73">
        <v>42004.0</v>
      </c>
      <c r="E1112" s="74">
        <v>1.7021E10</v>
      </c>
      <c r="F1112" s="74">
        <v>8.751E9</v>
      </c>
      <c r="G1112" s="74">
        <v>1.324E9</v>
      </c>
      <c r="H1112" s="70">
        <v>0.0</v>
      </c>
      <c r="I1112" s="74">
        <v>2.551E9</v>
      </c>
      <c r="J1112" s="11" t="s">
        <v>101</v>
      </c>
      <c r="K1112" s="11" t="s">
        <v>102</v>
      </c>
      <c r="L1112" s="51">
        <f t="shared" si="1"/>
        <v>8270000000</v>
      </c>
      <c r="M1112" s="75">
        <f t="shared" si="2"/>
        <v>4395000000</v>
      </c>
      <c r="N1112" s="9">
        <f t="shared" si="3"/>
        <v>0.4858703954</v>
      </c>
      <c r="O1112" s="9">
        <f t="shared" si="4"/>
        <v>0.2582104459</v>
      </c>
    </row>
    <row r="1113" hidden="1">
      <c r="A1113" s="68">
        <v>1141.0</v>
      </c>
      <c r="B1113" s="11" t="s">
        <v>499</v>
      </c>
      <c r="C1113" s="11" t="s">
        <v>9</v>
      </c>
      <c r="D1113" s="73">
        <v>41639.0</v>
      </c>
      <c r="E1113" s="74">
        <v>1.5136E10</v>
      </c>
      <c r="F1113" s="74">
        <v>8.152E9</v>
      </c>
      <c r="G1113" s="74">
        <v>1.28E9</v>
      </c>
      <c r="H1113" s="70">
        <v>0.0</v>
      </c>
      <c r="I1113" s="74">
        <v>2.163E9</v>
      </c>
      <c r="J1113" s="11" t="s">
        <v>101</v>
      </c>
      <c r="K1113" s="11" t="s">
        <v>102</v>
      </c>
      <c r="L1113" s="51">
        <f t="shared" si="1"/>
        <v>6984000000</v>
      </c>
      <c r="M1113" s="75">
        <f t="shared" si="2"/>
        <v>3541000000</v>
      </c>
      <c r="N1113" s="9">
        <f t="shared" si="3"/>
        <v>0.4614164905</v>
      </c>
      <c r="O1113" s="9">
        <f t="shared" si="4"/>
        <v>0.2339455603</v>
      </c>
    </row>
    <row r="1114" hidden="1">
      <c r="A1114" s="68">
        <v>1140.0</v>
      </c>
      <c r="B1114" s="11" t="s">
        <v>499</v>
      </c>
      <c r="C1114" s="11" t="s">
        <v>7</v>
      </c>
      <c r="D1114" s="73">
        <v>41274.0</v>
      </c>
      <c r="E1114" s="74">
        <v>1.4256E10</v>
      </c>
      <c r="F1114" s="74">
        <v>8.276E9</v>
      </c>
      <c r="G1114" s="74">
        <v>1.186E9</v>
      </c>
      <c r="H1114" s="70">
        <v>0.0</v>
      </c>
      <c r="I1114" s="74">
        <v>1.518E9</v>
      </c>
      <c r="J1114" s="11" t="s">
        <v>101</v>
      </c>
      <c r="K1114" s="11" t="s">
        <v>102</v>
      </c>
      <c r="L1114" s="51">
        <f t="shared" si="1"/>
        <v>5980000000</v>
      </c>
      <c r="M1114" s="75">
        <f t="shared" si="2"/>
        <v>3276000000</v>
      </c>
      <c r="N1114" s="9">
        <f t="shared" si="3"/>
        <v>0.4194725028</v>
      </c>
      <c r="O1114" s="9">
        <f t="shared" si="4"/>
        <v>0.2297979798</v>
      </c>
    </row>
    <row r="1115" hidden="1">
      <c r="A1115" s="68">
        <v>1144.0</v>
      </c>
      <c r="B1115" s="11" t="s">
        <v>500</v>
      </c>
      <c r="C1115" s="11" t="s">
        <v>7</v>
      </c>
      <c r="D1115" s="73">
        <v>41274.0</v>
      </c>
      <c r="E1115" s="74">
        <v>9.964E9</v>
      </c>
      <c r="F1115" s="74">
        <v>4.334E9</v>
      </c>
      <c r="G1115" s="74">
        <v>7.57E8</v>
      </c>
      <c r="H1115" s="74">
        <v>7.04E8</v>
      </c>
      <c r="I1115" s="74">
        <v>1.032E9</v>
      </c>
      <c r="J1115" s="11" t="s">
        <v>119</v>
      </c>
      <c r="K1115" s="11" t="s">
        <v>629</v>
      </c>
      <c r="L1115" s="51">
        <f t="shared" si="1"/>
        <v>5630000000</v>
      </c>
      <c r="M1115" s="75">
        <f t="shared" si="2"/>
        <v>3137000000</v>
      </c>
      <c r="N1115" s="9">
        <f t="shared" si="3"/>
        <v>0.5650341228</v>
      </c>
      <c r="O1115" s="9">
        <f t="shared" si="4"/>
        <v>0.3148334002</v>
      </c>
    </row>
    <row r="1116" hidden="1">
      <c r="A1116" s="68">
        <v>1145.0</v>
      </c>
      <c r="B1116" s="11" t="s">
        <v>500</v>
      </c>
      <c r="C1116" s="11" t="s">
        <v>9</v>
      </c>
      <c r="D1116" s="73">
        <v>41639.0</v>
      </c>
      <c r="E1116" s="74">
        <v>8.414E9</v>
      </c>
      <c r="F1116" s="74">
        <v>5.299E9</v>
      </c>
      <c r="G1116" s="74">
        <v>5.84E8</v>
      </c>
      <c r="H1116" s="74">
        <v>4.69E8</v>
      </c>
      <c r="I1116" s="74">
        <v>1.362E9</v>
      </c>
      <c r="J1116" s="11" t="s">
        <v>119</v>
      </c>
      <c r="K1116" s="11" t="s">
        <v>629</v>
      </c>
      <c r="L1116" s="51">
        <f t="shared" si="1"/>
        <v>3115000000</v>
      </c>
      <c r="M1116" s="75">
        <f t="shared" si="2"/>
        <v>700000000</v>
      </c>
      <c r="N1116" s="9">
        <f t="shared" si="3"/>
        <v>0.3702163062</v>
      </c>
      <c r="O1116" s="9">
        <f t="shared" si="4"/>
        <v>0.08319467554</v>
      </c>
    </row>
    <row r="1117" hidden="1">
      <c r="A1117" s="68">
        <v>1147.0</v>
      </c>
      <c r="B1117" s="11" t="s">
        <v>500</v>
      </c>
      <c r="C1117" s="11" t="s">
        <v>11</v>
      </c>
      <c r="D1117" s="73">
        <v>42369.0</v>
      </c>
      <c r="E1117" s="74">
        <v>7.729E9</v>
      </c>
      <c r="F1117" s="74">
        <v>4.312E9</v>
      </c>
      <c r="G1117" s="74">
        <v>6.7E8</v>
      </c>
      <c r="H1117" s="74">
        <v>2.89E8</v>
      </c>
      <c r="I1117" s="74">
        <v>1.239E9</v>
      </c>
      <c r="J1117" s="11" t="s">
        <v>119</v>
      </c>
      <c r="K1117" s="11" t="s">
        <v>629</v>
      </c>
      <c r="L1117" s="51">
        <f t="shared" si="1"/>
        <v>3417000000</v>
      </c>
      <c r="M1117" s="75">
        <f t="shared" si="2"/>
        <v>1219000000</v>
      </c>
      <c r="N1117" s="9">
        <f t="shared" si="3"/>
        <v>0.4421011774</v>
      </c>
      <c r="O1117" s="9">
        <f t="shared" si="4"/>
        <v>0.1577176866</v>
      </c>
    </row>
    <row r="1118" hidden="1">
      <c r="A1118" s="68">
        <v>1146.0</v>
      </c>
      <c r="B1118" s="11" t="s">
        <v>500</v>
      </c>
      <c r="C1118" s="11" t="s">
        <v>10</v>
      </c>
      <c r="D1118" s="73">
        <v>42004.0</v>
      </c>
      <c r="E1118" s="74">
        <v>7.292E9</v>
      </c>
      <c r="F1118" s="74">
        <v>4.457E9</v>
      </c>
      <c r="G1118" s="74">
        <v>5.45E8</v>
      </c>
      <c r="H1118" s="74">
        <v>3.25E8</v>
      </c>
      <c r="I1118" s="74">
        <v>1.229E9</v>
      </c>
      <c r="J1118" s="11" t="s">
        <v>119</v>
      </c>
      <c r="K1118" s="11" t="s">
        <v>629</v>
      </c>
      <c r="L1118" s="51">
        <f t="shared" si="1"/>
        <v>2835000000</v>
      </c>
      <c r="M1118" s="75">
        <f t="shared" si="2"/>
        <v>736000000</v>
      </c>
      <c r="N1118" s="9">
        <f t="shared" si="3"/>
        <v>0.3887822271</v>
      </c>
      <c r="O1118" s="9">
        <f t="shared" si="4"/>
        <v>0.1009325288</v>
      </c>
    </row>
    <row r="1119" hidden="1">
      <c r="A1119" s="68">
        <v>1151.0</v>
      </c>
      <c r="B1119" s="11" t="s">
        <v>501</v>
      </c>
      <c r="C1119" s="11" t="s">
        <v>11</v>
      </c>
      <c r="D1119" s="73">
        <v>42735.0</v>
      </c>
      <c r="E1119" s="74">
        <v>8.830669E9</v>
      </c>
      <c r="F1119" s="74">
        <v>6.029901E9</v>
      </c>
      <c r="G1119" s="74">
        <v>1.568877E9</v>
      </c>
      <c r="H1119" s="74">
        <v>8.52098E8</v>
      </c>
      <c r="I1119" s="70">
        <v>0.0</v>
      </c>
      <c r="J1119" s="11" t="s">
        <v>75</v>
      </c>
      <c r="K1119" s="76" t="s">
        <v>116</v>
      </c>
      <c r="L1119" s="51">
        <f t="shared" si="1"/>
        <v>2800768000</v>
      </c>
      <c r="M1119" s="75">
        <f t="shared" si="2"/>
        <v>379793000</v>
      </c>
      <c r="N1119" s="9">
        <f t="shared" si="3"/>
        <v>0.3171637392</v>
      </c>
      <c r="O1119" s="9">
        <f t="shared" si="4"/>
        <v>0.04300840627</v>
      </c>
    </row>
    <row r="1120" hidden="1">
      <c r="A1120" s="68">
        <v>1150.0</v>
      </c>
      <c r="B1120" s="11" t="s">
        <v>501</v>
      </c>
      <c r="C1120" s="11" t="s">
        <v>10</v>
      </c>
      <c r="D1120" s="73">
        <v>42369.0</v>
      </c>
      <c r="E1120" s="74">
        <v>6.779511E9</v>
      </c>
      <c r="F1120" s="74">
        <v>4.591476E9</v>
      </c>
      <c r="G1120" s="74">
        <v>1.231421E9</v>
      </c>
      <c r="H1120" s="74">
        <v>6.50788E8</v>
      </c>
      <c r="I1120" s="70">
        <v>0.0</v>
      </c>
      <c r="J1120" s="11" t="s">
        <v>75</v>
      </c>
      <c r="K1120" s="71" t="s">
        <v>116</v>
      </c>
      <c r="L1120" s="51">
        <f t="shared" si="1"/>
        <v>2188035000</v>
      </c>
      <c r="M1120" s="75">
        <f t="shared" si="2"/>
        <v>305826000</v>
      </c>
      <c r="N1120" s="9">
        <f t="shared" si="3"/>
        <v>0.322742304</v>
      </c>
      <c r="O1120" s="9">
        <f t="shared" si="4"/>
        <v>0.04511033318</v>
      </c>
    </row>
    <row r="1121" hidden="1">
      <c r="A1121" s="68">
        <v>1149.0</v>
      </c>
      <c r="B1121" s="11" t="s">
        <v>501</v>
      </c>
      <c r="C1121" s="11" t="s">
        <v>9</v>
      </c>
      <c r="D1121" s="73">
        <v>42004.0</v>
      </c>
      <c r="E1121" s="74">
        <v>5.504656E9</v>
      </c>
      <c r="F1121" s="74">
        <v>3.75276E9</v>
      </c>
      <c r="G1121" s="74">
        <v>8.76927E8</v>
      </c>
      <c r="H1121" s="74">
        <v>4.72321E8</v>
      </c>
      <c r="I1121" s="70">
        <v>0.0</v>
      </c>
      <c r="J1121" s="11" t="s">
        <v>75</v>
      </c>
      <c r="K1121" s="71" t="s">
        <v>116</v>
      </c>
      <c r="L1121" s="51">
        <f t="shared" si="1"/>
        <v>1751896000</v>
      </c>
      <c r="M1121" s="75">
        <f t="shared" si="2"/>
        <v>402648000</v>
      </c>
      <c r="N1121" s="9">
        <f t="shared" si="3"/>
        <v>0.3182571263</v>
      </c>
      <c r="O1121" s="9">
        <f t="shared" si="4"/>
        <v>0.07314680518</v>
      </c>
    </row>
    <row r="1122" hidden="1">
      <c r="A1122" s="68">
        <v>1148.0</v>
      </c>
      <c r="B1122" s="11" t="s">
        <v>501</v>
      </c>
      <c r="C1122" s="11" t="s">
        <v>7</v>
      </c>
      <c r="D1122" s="73">
        <v>41639.0</v>
      </c>
      <c r="E1122" s="74">
        <v>4.374562E9</v>
      </c>
      <c r="F1122" s="74">
        <v>3.117203E9</v>
      </c>
      <c r="G1122" s="74">
        <v>6.50243E8</v>
      </c>
      <c r="H1122" s="74">
        <v>3.78769E8</v>
      </c>
      <c r="I1122" s="70">
        <v>0.0</v>
      </c>
      <c r="J1122" s="11" t="s">
        <v>75</v>
      </c>
      <c r="K1122" s="71" t="s">
        <v>116</v>
      </c>
      <c r="L1122" s="51">
        <f t="shared" si="1"/>
        <v>1257359000</v>
      </c>
      <c r="M1122" s="75">
        <f t="shared" si="2"/>
        <v>228347000</v>
      </c>
      <c r="N1122" s="9">
        <f t="shared" si="3"/>
        <v>0.2874251182</v>
      </c>
      <c r="O1122" s="9">
        <f t="shared" si="4"/>
        <v>0.05219882585</v>
      </c>
    </row>
    <row r="1123" hidden="1">
      <c r="A1123" s="68">
        <v>1154.0</v>
      </c>
      <c r="B1123" s="11" t="s">
        <v>502</v>
      </c>
      <c r="C1123" s="11" t="s">
        <v>10</v>
      </c>
      <c r="D1123" s="73">
        <v>42004.0</v>
      </c>
      <c r="E1123" s="74">
        <v>2.288E9</v>
      </c>
      <c r="F1123" s="74">
        <v>4.85E8</v>
      </c>
      <c r="G1123" s="74">
        <v>3.58E8</v>
      </c>
      <c r="H1123" s="70">
        <v>0.0</v>
      </c>
      <c r="I1123" s="74">
        <v>8.7E8</v>
      </c>
      <c r="J1123" s="11" t="s">
        <v>172</v>
      </c>
      <c r="K1123" s="71" t="s">
        <v>173</v>
      </c>
      <c r="L1123" s="51">
        <f t="shared" si="1"/>
        <v>1803000000</v>
      </c>
      <c r="M1123" s="75">
        <f t="shared" si="2"/>
        <v>575000000</v>
      </c>
      <c r="N1123" s="9">
        <f t="shared" si="3"/>
        <v>0.7880244755</v>
      </c>
      <c r="O1123" s="9">
        <f t="shared" si="4"/>
        <v>0.2513111888</v>
      </c>
    </row>
    <row r="1124" hidden="1">
      <c r="A1124" s="68">
        <v>1153.0</v>
      </c>
      <c r="B1124" s="11" t="s">
        <v>502</v>
      </c>
      <c r="C1124" s="11" t="s">
        <v>9</v>
      </c>
      <c r="D1124" s="73">
        <v>41639.0</v>
      </c>
      <c r="E1124" s="74">
        <v>1.857E9</v>
      </c>
      <c r="F1124" s="74">
        <v>4.11E8</v>
      </c>
      <c r="G1124" s="74">
        <v>3.11E8</v>
      </c>
      <c r="H1124" s="70">
        <v>0.0</v>
      </c>
      <c r="I1124" s="74">
        <v>6.85E8</v>
      </c>
      <c r="J1124" s="11" t="s">
        <v>172</v>
      </c>
      <c r="K1124" s="71" t="s">
        <v>173</v>
      </c>
      <c r="L1124" s="51">
        <f t="shared" si="1"/>
        <v>1446000000</v>
      </c>
      <c r="M1124" s="75">
        <f t="shared" si="2"/>
        <v>450000000</v>
      </c>
      <c r="N1124" s="9">
        <f t="shared" si="3"/>
        <v>0.7786752827</v>
      </c>
      <c r="O1124" s="9">
        <f t="shared" si="4"/>
        <v>0.2423263328</v>
      </c>
    </row>
    <row r="1125" hidden="1">
      <c r="A1125" s="68">
        <v>1152.0</v>
      </c>
      <c r="B1125" s="11" t="s">
        <v>502</v>
      </c>
      <c r="C1125" s="11" t="s">
        <v>7</v>
      </c>
      <c r="D1125" s="73">
        <v>41274.0</v>
      </c>
      <c r="E1125" s="74">
        <v>1.562E9</v>
      </c>
      <c r="F1125" s="74">
        <v>4.13E8</v>
      </c>
      <c r="G1125" s="74">
        <v>3.11E8</v>
      </c>
      <c r="H1125" s="70">
        <v>0.0</v>
      </c>
      <c r="I1125" s="74">
        <v>7.04E8</v>
      </c>
      <c r="J1125" s="11" t="s">
        <v>172</v>
      </c>
      <c r="K1125" s="71" t="s">
        <v>173</v>
      </c>
      <c r="L1125" s="51">
        <f t="shared" si="1"/>
        <v>1149000000</v>
      </c>
      <c r="M1125" s="75">
        <f t="shared" si="2"/>
        <v>134000000</v>
      </c>
      <c r="N1125" s="9">
        <f t="shared" si="3"/>
        <v>0.7355953905</v>
      </c>
      <c r="O1125" s="9">
        <f t="shared" si="4"/>
        <v>0.08578745198</v>
      </c>
    </row>
    <row r="1126" hidden="1">
      <c r="A1126" s="68">
        <v>1155.0</v>
      </c>
      <c r="B1126" s="11" t="s">
        <v>502</v>
      </c>
      <c r="C1126" s="11" t="s">
        <v>11</v>
      </c>
      <c r="D1126" s="73">
        <v>42369.0</v>
      </c>
      <c r="E1126" s="74">
        <v>1.557E9</v>
      </c>
      <c r="F1126" s="74">
        <v>4.97E8</v>
      </c>
      <c r="G1126" s="74">
        <v>5.204E9</v>
      </c>
      <c r="H1126" s="70">
        <v>0.0</v>
      </c>
      <c r="I1126" s="74">
        <v>9.17E8</v>
      </c>
      <c r="J1126" s="11" t="s">
        <v>172</v>
      </c>
      <c r="K1126" s="71" t="s">
        <v>173</v>
      </c>
      <c r="L1126" s="51">
        <f t="shared" si="1"/>
        <v>1060000000</v>
      </c>
      <c r="M1126" s="75">
        <f t="shared" si="2"/>
        <v>-5061000000</v>
      </c>
      <c r="N1126" s="9">
        <f t="shared" si="3"/>
        <v>0.6807964033</v>
      </c>
      <c r="O1126" s="9">
        <f t="shared" si="4"/>
        <v>-3.250481696</v>
      </c>
    </row>
    <row r="1127" hidden="1">
      <c r="A1127" s="68">
        <v>1159.0</v>
      </c>
      <c r="B1127" s="11" t="s">
        <v>298</v>
      </c>
      <c r="C1127" s="11" t="s">
        <v>11</v>
      </c>
      <c r="D1127" s="73">
        <v>42521.0</v>
      </c>
      <c r="E1127" s="74">
        <v>3.2376E10</v>
      </c>
      <c r="F1127" s="74">
        <v>1.7405E10</v>
      </c>
      <c r="G1127" s="74">
        <v>1.0469E10</v>
      </c>
      <c r="H1127" s="70">
        <v>0.0</v>
      </c>
      <c r="I1127" s="70">
        <v>0.0</v>
      </c>
      <c r="J1127" s="11" t="s">
        <v>73</v>
      </c>
      <c r="K1127" s="71" t="s">
        <v>258</v>
      </c>
      <c r="L1127" s="51">
        <f t="shared" si="1"/>
        <v>14971000000</v>
      </c>
      <c r="M1127" s="75">
        <f t="shared" si="2"/>
        <v>4502000000</v>
      </c>
      <c r="N1127" s="9">
        <f t="shared" si="3"/>
        <v>0.4624104275</v>
      </c>
      <c r="O1127" s="9">
        <f t="shared" si="4"/>
        <v>0.13905362</v>
      </c>
    </row>
    <row r="1128" hidden="1">
      <c r="A1128" s="68">
        <v>1158.0</v>
      </c>
      <c r="B1128" s="11" t="s">
        <v>298</v>
      </c>
      <c r="C1128" s="11" t="s">
        <v>10</v>
      </c>
      <c r="D1128" s="73">
        <v>42155.0</v>
      </c>
      <c r="E1128" s="74">
        <v>3.0601E10</v>
      </c>
      <c r="F1128" s="74">
        <v>1.6534E10</v>
      </c>
      <c r="G1128" s="74">
        <v>9.892E9</v>
      </c>
      <c r="H1128" s="70">
        <v>0.0</v>
      </c>
      <c r="I1128" s="70">
        <v>0.0</v>
      </c>
      <c r="J1128" s="11" t="s">
        <v>73</v>
      </c>
      <c r="K1128" s="71" t="s">
        <v>258</v>
      </c>
      <c r="L1128" s="51">
        <f t="shared" si="1"/>
        <v>14067000000</v>
      </c>
      <c r="M1128" s="75">
        <f t="shared" si="2"/>
        <v>4175000000</v>
      </c>
      <c r="N1128" s="9">
        <f t="shared" si="3"/>
        <v>0.4596908598</v>
      </c>
      <c r="O1128" s="9">
        <f t="shared" si="4"/>
        <v>0.1364334499</v>
      </c>
    </row>
    <row r="1129" hidden="1">
      <c r="A1129" s="68">
        <v>1157.0</v>
      </c>
      <c r="B1129" s="11" t="s">
        <v>298</v>
      </c>
      <c r="C1129" s="11" t="s">
        <v>9</v>
      </c>
      <c r="D1129" s="73">
        <v>41790.0</v>
      </c>
      <c r="E1129" s="74">
        <v>2.7799E10</v>
      </c>
      <c r="F1129" s="74">
        <v>1.5353E10</v>
      </c>
      <c r="G1129" s="74">
        <v>8.766E9</v>
      </c>
      <c r="H1129" s="70">
        <v>0.0</v>
      </c>
      <c r="I1129" s="70">
        <v>0.0</v>
      </c>
      <c r="J1129" s="11" t="s">
        <v>73</v>
      </c>
      <c r="K1129" s="71" t="s">
        <v>258</v>
      </c>
      <c r="L1129" s="51">
        <f t="shared" si="1"/>
        <v>12446000000</v>
      </c>
      <c r="M1129" s="75">
        <f t="shared" si="2"/>
        <v>3680000000</v>
      </c>
      <c r="N1129" s="9">
        <f t="shared" si="3"/>
        <v>0.4477139465</v>
      </c>
      <c r="O1129" s="9">
        <f t="shared" si="4"/>
        <v>0.1323788625</v>
      </c>
    </row>
    <row r="1130" hidden="1">
      <c r="A1130" s="68">
        <v>1156.0</v>
      </c>
      <c r="B1130" s="11" t="s">
        <v>298</v>
      </c>
      <c r="C1130" s="11" t="s">
        <v>7</v>
      </c>
      <c r="D1130" s="73">
        <v>41425.0</v>
      </c>
      <c r="E1130" s="74">
        <v>2.5313E10</v>
      </c>
      <c r="F1130" s="74">
        <v>1.4279E10</v>
      </c>
      <c r="G1130" s="74">
        <v>7.796E9</v>
      </c>
      <c r="H1130" s="70">
        <v>0.0</v>
      </c>
      <c r="I1130" s="70">
        <v>0.0</v>
      </c>
      <c r="J1130" s="11" t="s">
        <v>73</v>
      </c>
      <c r="K1130" s="71" t="s">
        <v>258</v>
      </c>
      <c r="L1130" s="51">
        <f t="shared" si="1"/>
        <v>11034000000</v>
      </c>
      <c r="M1130" s="75">
        <f t="shared" si="2"/>
        <v>3238000000</v>
      </c>
      <c r="N1130" s="9">
        <f t="shared" si="3"/>
        <v>0.4359025007</v>
      </c>
      <c r="O1130" s="9">
        <f t="shared" si="4"/>
        <v>0.1279184609</v>
      </c>
    </row>
    <row r="1131" hidden="1">
      <c r="A1131" s="68">
        <v>1163.0</v>
      </c>
      <c r="B1131" s="11" t="s">
        <v>503</v>
      </c>
      <c r="C1131" s="11" t="s">
        <v>11</v>
      </c>
      <c r="D1131" s="73">
        <v>42735.0</v>
      </c>
      <c r="E1131" s="74">
        <v>6.309E9</v>
      </c>
      <c r="F1131" s="74">
        <v>2.607E9</v>
      </c>
      <c r="G1131" s="74">
        <v>1.851E9</v>
      </c>
      <c r="H1131" s="70">
        <v>0.0</v>
      </c>
      <c r="I1131" s="74">
        <v>6.03E8</v>
      </c>
      <c r="J1131" s="11" t="s">
        <v>69</v>
      </c>
      <c r="K1131" s="71" t="s">
        <v>598</v>
      </c>
      <c r="L1131" s="51">
        <f t="shared" si="1"/>
        <v>3702000000</v>
      </c>
      <c r="M1131" s="75">
        <f t="shared" si="2"/>
        <v>1248000000</v>
      </c>
      <c r="N1131" s="9">
        <f t="shared" si="3"/>
        <v>0.5867807893</v>
      </c>
      <c r="O1131" s="9">
        <f t="shared" si="4"/>
        <v>0.1978126486</v>
      </c>
    </row>
    <row r="1132" hidden="1">
      <c r="A1132" s="68">
        <v>1161.0</v>
      </c>
      <c r="B1132" s="11" t="s">
        <v>503</v>
      </c>
      <c r="C1132" s="11" t="s">
        <v>9</v>
      </c>
      <c r="D1132" s="73">
        <v>42004.0</v>
      </c>
      <c r="E1132" s="74">
        <v>6.288E9</v>
      </c>
      <c r="F1132" s="74">
        <v>2.62E9</v>
      </c>
      <c r="G1132" s="74">
        <v>1.917E9</v>
      </c>
      <c r="H1132" s="70">
        <v>0.0</v>
      </c>
      <c r="I1132" s="74">
        <v>5.73E8</v>
      </c>
      <c r="J1132" s="11" t="s">
        <v>69</v>
      </c>
      <c r="K1132" s="71" t="s">
        <v>598</v>
      </c>
      <c r="L1132" s="51">
        <f t="shared" si="1"/>
        <v>3668000000</v>
      </c>
      <c r="M1132" s="75">
        <f t="shared" si="2"/>
        <v>1178000000</v>
      </c>
      <c r="N1132" s="9">
        <f t="shared" si="3"/>
        <v>0.5833333333</v>
      </c>
      <c r="O1132" s="9">
        <f t="shared" si="4"/>
        <v>0.1873409669</v>
      </c>
    </row>
    <row r="1133" hidden="1">
      <c r="A1133" s="68">
        <v>1162.0</v>
      </c>
      <c r="B1133" s="11" t="s">
        <v>503</v>
      </c>
      <c r="C1133" s="11" t="s">
        <v>10</v>
      </c>
      <c r="D1133" s="73">
        <v>42369.0</v>
      </c>
      <c r="E1133" s="74">
        <v>6.172E9</v>
      </c>
      <c r="F1133" s="74">
        <v>2.539E9</v>
      </c>
      <c r="G1133" s="74">
        <v>1.915E9</v>
      </c>
      <c r="H1133" s="70">
        <v>0.0</v>
      </c>
      <c r="I1133" s="74">
        <v>5.74E8</v>
      </c>
      <c r="J1133" s="11" t="s">
        <v>69</v>
      </c>
      <c r="K1133" s="71" t="s">
        <v>598</v>
      </c>
      <c r="L1133" s="51">
        <f t="shared" si="1"/>
        <v>3633000000</v>
      </c>
      <c r="M1133" s="75">
        <f t="shared" si="2"/>
        <v>1144000000</v>
      </c>
      <c r="N1133" s="9">
        <f t="shared" si="3"/>
        <v>0.5886260531</v>
      </c>
      <c r="O1133" s="9">
        <f t="shared" si="4"/>
        <v>0.185353208</v>
      </c>
    </row>
    <row r="1134" hidden="1">
      <c r="A1134" s="68">
        <v>1160.0</v>
      </c>
      <c r="B1134" s="11" t="s">
        <v>503</v>
      </c>
      <c r="C1134" s="11" t="s">
        <v>7</v>
      </c>
      <c r="D1134" s="73">
        <v>41639.0</v>
      </c>
      <c r="E1134" s="74">
        <v>5.703E9</v>
      </c>
      <c r="F1134" s="74">
        <v>2.398E9</v>
      </c>
      <c r="G1134" s="74">
        <v>1.815E9</v>
      </c>
      <c r="H1134" s="70">
        <v>0.0</v>
      </c>
      <c r="I1134" s="74">
        <v>5.1E8</v>
      </c>
      <c r="J1134" s="11" t="s">
        <v>69</v>
      </c>
      <c r="K1134" s="71" t="s">
        <v>598</v>
      </c>
      <c r="L1134" s="51">
        <f t="shared" si="1"/>
        <v>3305000000</v>
      </c>
      <c r="M1134" s="75">
        <f t="shared" si="2"/>
        <v>980000000</v>
      </c>
      <c r="N1134" s="9">
        <f t="shared" si="3"/>
        <v>0.5795195511</v>
      </c>
      <c r="O1134" s="9">
        <f t="shared" si="4"/>
        <v>0.1718393828</v>
      </c>
    </row>
    <row r="1135" hidden="1">
      <c r="A1135" s="68">
        <v>1166.0</v>
      </c>
      <c r="B1135" s="11" t="s">
        <v>504</v>
      </c>
      <c r="C1135" s="11" t="s">
        <v>10</v>
      </c>
      <c r="D1135" s="73">
        <v>42004.0</v>
      </c>
      <c r="E1135" s="74">
        <v>2.144E10</v>
      </c>
      <c r="F1135" s="74">
        <v>1.5631E10</v>
      </c>
      <c r="G1135" s="74">
        <v>2.092E9</v>
      </c>
      <c r="H1135" s="70">
        <v>0.0</v>
      </c>
      <c r="I1135" s="70">
        <v>0.0</v>
      </c>
      <c r="J1135" s="11" t="s">
        <v>172</v>
      </c>
      <c r="K1135" s="71" t="s">
        <v>217</v>
      </c>
      <c r="L1135" s="51">
        <f t="shared" si="1"/>
        <v>5809000000</v>
      </c>
      <c r="M1135" s="75">
        <f t="shared" si="2"/>
        <v>3717000000</v>
      </c>
      <c r="N1135" s="9">
        <f t="shared" si="3"/>
        <v>0.2709421642</v>
      </c>
      <c r="O1135" s="9">
        <f t="shared" si="4"/>
        <v>0.1733675373</v>
      </c>
    </row>
    <row r="1136" hidden="1">
      <c r="A1136" s="68">
        <v>1165.0</v>
      </c>
      <c r="B1136" s="11" t="s">
        <v>504</v>
      </c>
      <c r="C1136" s="11" t="s">
        <v>9</v>
      </c>
      <c r="D1136" s="73">
        <v>41639.0</v>
      </c>
      <c r="E1136" s="74">
        <v>1.9221E10</v>
      </c>
      <c r="F1136" s="74">
        <v>1.4117E10</v>
      </c>
      <c r="G1136" s="74">
        <v>1.905E9</v>
      </c>
      <c r="H1136" s="70">
        <v>0.0</v>
      </c>
      <c r="I1136" s="70">
        <v>0.0</v>
      </c>
      <c r="J1136" s="11" t="s">
        <v>172</v>
      </c>
      <c r="K1136" s="71" t="s">
        <v>217</v>
      </c>
      <c r="L1136" s="51">
        <f t="shared" si="1"/>
        <v>5104000000</v>
      </c>
      <c r="M1136" s="75">
        <f t="shared" si="2"/>
        <v>3199000000</v>
      </c>
      <c r="N1136" s="9">
        <f t="shared" si="3"/>
        <v>0.2655428958</v>
      </c>
      <c r="O1136" s="9">
        <f t="shared" si="4"/>
        <v>0.1664325477</v>
      </c>
    </row>
    <row r="1137" hidden="1">
      <c r="A1137" s="68">
        <v>1164.0</v>
      </c>
      <c r="B1137" s="11" t="s">
        <v>504</v>
      </c>
      <c r="C1137" s="11" t="s">
        <v>7</v>
      </c>
      <c r="D1137" s="73">
        <v>41274.0</v>
      </c>
      <c r="E1137" s="74">
        <v>1.7194E10</v>
      </c>
      <c r="F1137" s="74">
        <v>1.2151E10</v>
      </c>
      <c r="G1137" s="74">
        <v>1.654E9</v>
      </c>
      <c r="H1137" s="70">
        <v>0.0</v>
      </c>
      <c r="I1137" s="70">
        <v>0.0</v>
      </c>
      <c r="J1137" s="11" t="s">
        <v>172</v>
      </c>
      <c r="K1137" s="71" t="s">
        <v>217</v>
      </c>
      <c r="L1137" s="51">
        <f t="shared" si="1"/>
        <v>5043000000</v>
      </c>
      <c r="M1137" s="75">
        <f t="shared" si="2"/>
        <v>3389000000</v>
      </c>
      <c r="N1137" s="9">
        <f t="shared" si="3"/>
        <v>0.2932999884</v>
      </c>
      <c r="O1137" s="9">
        <f t="shared" si="4"/>
        <v>0.1971036408</v>
      </c>
    </row>
    <row r="1138" hidden="1">
      <c r="A1138" s="68">
        <v>1167.0</v>
      </c>
      <c r="B1138" s="11" t="s">
        <v>504</v>
      </c>
      <c r="C1138" s="11" t="s">
        <v>11</v>
      </c>
      <c r="D1138" s="73">
        <v>42369.0</v>
      </c>
      <c r="E1138" s="74">
        <v>1.4757E10</v>
      </c>
      <c r="F1138" s="74">
        <v>1.1694E10</v>
      </c>
      <c r="G1138" s="74">
        <v>1.764E9</v>
      </c>
      <c r="H1138" s="70">
        <v>0.0</v>
      </c>
      <c r="I1138" s="70">
        <v>0.0</v>
      </c>
      <c r="J1138" s="11" t="s">
        <v>172</v>
      </c>
      <c r="K1138" s="71" t="s">
        <v>217</v>
      </c>
      <c r="L1138" s="51">
        <f t="shared" si="1"/>
        <v>3063000000</v>
      </c>
      <c r="M1138" s="75">
        <f t="shared" si="2"/>
        <v>1299000000</v>
      </c>
      <c r="N1138" s="9">
        <f t="shared" si="3"/>
        <v>0.2075625127</v>
      </c>
      <c r="O1138" s="9">
        <f t="shared" si="4"/>
        <v>0.08802602155</v>
      </c>
    </row>
    <row r="1139" hidden="1">
      <c r="A1139" s="68">
        <v>1169.0</v>
      </c>
      <c r="B1139" s="11" t="s">
        <v>505</v>
      </c>
      <c r="C1139" s="11" t="s">
        <v>9</v>
      </c>
      <c r="D1139" s="73">
        <v>42004.0</v>
      </c>
      <c r="E1139" s="74">
        <v>1.1624E10</v>
      </c>
      <c r="F1139" s="74">
        <v>4.201E9</v>
      </c>
      <c r="G1139" s="74">
        <v>2.897E9</v>
      </c>
      <c r="H1139" s="70">
        <v>0.0</v>
      </c>
      <c r="I1139" s="74">
        <v>9.51E8</v>
      </c>
      <c r="J1139" s="11" t="s">
        <v>69</v>
      </c>
      <c r="K1139" s="66" t="s">
        <v>358</v>
      </c>
      <c r="L1139" s="51">
        <f t="shared" si="1"/>
        <v>7423000000</v>
      </c>
      <c r="M1139" s="75">
        <f t="shared" si="2"/>
        <v>3575000000</v>
      </c>
      <c r="N1139" s="9">
        <f t="shared" si="3"/>
        <v>0.6385925671</v>
      </c>
      <c r="O1139" s="9">
        <f t="shared" si="4"/>
        <v>0.3075533379</v>
      </c>
    </row>
    <row r="1140" hidden="1">
      <c r="A1140" s="68">
        <v>1168.0</v>
      </c>
      <c r="B1140" s="11" t="s">
        <v>505</v>
      </c>
      <c r="C1140" s="11" t="s">
        <v>7</v>
      </c>
      <c r="D1140" s="73">
        <v>41639.0</v>
      </c>
      <c r="E1140" s="74">
        <v>1.1245E10</v>
      </c>
      <c r="F1140" s="74">
        <v>4.07E9</v>
      </c>
      <c r="G1140" s="74">
        <v>3.002E9</v>
      </c>
      <c r="H1140" s="70">
        <v>0.0</v>
      </c>
      <c r="I1140" s="74">
        <v>9.16E8</v>
      </c>
      <c r="J1140" s="11" t="s">
        <v>69</v>
      </c>
      <c r="K1140" s="11" t="s">
        <v>358</v>
      </c>
      <c r="L1140" s="51">
        <f t="shared" si="1"/>
        <v>7175000000</v>
      </c>
      <c r="M1140" s="75">
        <f t="shared" si="2"/>
        <v>3257000000</v>
      </c>
      <c r="N1140" s="9">
        <f t="shared" si="3"/>
        <v>0.6380613606</v>
      </c>
      <c r="O1140" s="9">
        <f t="shared" si="4"/>
        <v>0.2896398399</v>
      </c>
    </row>
    <row r="1141" hidden="1">
      <c r="A1141" s="68">
        <v>1170.0</v>
      </c>
      <c r="B1141" s="11" t="s">
        <v>505</v>
      </c>
      <c r="C1141" s="11" t="s">
        <v>10</v>
      </c>
      <c r="D1141" s="73">
        <v>42369.0</v>
      </c>
      <c r="E1141" s="74">
        <v>1.0511E10</v>
      </c>
      <c r="F1141" s="74">
        <v>3.662E9</v>
      </c>
      <c r="G1141" s="74">
        <v>2.911E9</v>
      </c>
      <c r="H1141" s="70">
        <v>0.0</v>
      </c>
      <c r="I1141" s="74">
        <v>1.054E9</v>
      </c>
      <c r="J1141" s="11" t="s">
        <v>69</v>
      </c>
      <c r="K1141" s="11" t="s">
        <v>358</v>
      </c>
      <c r="L1141" s="51">
        <f t="shared" si="1"/>
        <v>6849000000</v>
      </c>
      <c r="M1141" s="75">
        <f t="shared" si="2"/>
        <v>2884000000</v>
      </c>
      <c r="N1141" s="9">
        <f t="shared" si="3"/>
        <v>0.6516030825</v>
      </c>
      <c r="O1141" s="9">
        <f t="shared" si="4"/>
        <v>0.2743792218</v>
      </c>
    </row>
    <row r="1142" hidden="1">
      <c r="A1142" s="68">
        <v>1171.0</v>
      </c>
      <c r="B1142" s="11" t="s">
        <v>505</v>
      </c>
      <c r="C1142" s="11" t="s">
        <v>11</v>
      </c>
      <c r="D1142" s="73">
        <v>42735.0</v>
      </c>
      <c r="E1142" s="74">
        <v>9.888E9</v>
      </c>
      <c r="F1142" s="74">
        <v>3.045E9</v>
      </c>
      <c r="G1142" s="74">
        <v>2.743E9</v>
      </c>
      <c r="H1142" s="70">
        <v>0.0</v>
      </c>
      <c r="I1142" s="74">
        <v>1.026E9</v>
      </c>
      <c r="J1142" s="11" t="s">
        <v>69</v>
      </c>
      <c r="K1142" s="11" t="s">
        <v>358</v>
      </c>
      <c r="L1142" s="51">
        <f t="shared" si="1"/>
        <v>6843000000</v>
      </c>
      <c r="M1142" s="75">
        <f t="shared" si="2"/>
        <v>3074000000</v>
      </c>
      <c r="N1142" s="9">
        <f t="shared" si="3"/>
        <v>0.6920509709</v>
      </c>
      <c r="O1142" s="9">
        <f t="shared" si="4"/>
        <v>0.310881877</v>
      </c>
    </row>
    <row r="1143" hidden="1">
      <c r="A1143" s="68">
        <v>1172.0</v>
      </c>
      <c r="B1143" s="11" t="s">
        <v>506</v>
      </c>
      <c r="C1143" s="11" t="s">
        <v>7</v>
      </c>
      <c r="D1143" s="73">
        <v>41390.0</v>
      </c>
      <c r="E1143" s="74">
        <v>6.3324E9</v>
      </c>
      <c r="F1143" s="74">
        <v>2.5713E9</v>
      </c>
      <c r="G1143" s="74">
        <v>2.2474E9</v>
      </c>
      <c r="H1143" s="74">
        <v>9.042E8</v>
      </c>
      <c r="I1143" s="70">
        <v>0.0</v>
      </c>
      <c r="J1143" s="11" t="s">
        <v>75</v>
      </c>
      <c r="K1143" s="76" t="s">
        <v>116</v>
      </c>
      <c r="L1143" s="51">
        <f t="shared" si="1"/>
        <v>3761100000</v>
      </c>
      <c r="M1143" s="75">
        <f t="shared" si="2"/>
        <v>609500000</v>
      </c>
      <c r="N1143" s="9">
        <f t="shared" si="3"/>
        <v>0.5939454235</v>
      </c>
      <c r="O1143" s="9">
        <f t="shared" si="4"/>
        <v>0.09625102647</v>
      </c>
    </row>
    <row r="1144" hidden="1">
      <c r="A1144" s="68">
        <v>1173.0</v>
      </c>
      <c r="B1144" s="11" t="s">
        <v>506</v>
      </c>
      <c r="C1144" s="11" t="s">
        <v>9</v>
      </c>
      <c r="D1144" s="73">
        <v>41754.0</v>
      </c>
      <c r="E1144" s="74">
        <v>6.325E9</v>
      </c>
      <c r="F1144" s="74">
        <v>2.406E9</v>
      </c>
      <c r="G1144" s="74">
        <v>2.179E9</v>
      </c>
      <c r="H1144" s="74">
        <v>9.18E8</v>
      </c>
      <c r="I1144" s="70">
        <v>0.0</v>
      </c>
      <c r="J1144" s="11" t="s">
        <v>75</v>
      </c>
      <c r="K1144" s="71" t="s">
        <v>116</v>
      </c>
      <c r="L1144" s="51">
        <f t="shared" si="1"/>
        <v>3919000000</v>
      </c>
      <c r="M1144" s="75">
        <f t="shared" si="2"/>
        <v>822000000</v>
      </c>
      <c r="N1144" s="9">
        <f t="shared" si="3"/>
        <v>0.6196047431</v>
      </c>
      <c r="O1144" s="9">
        <f t="shared" si="4"/>
        <v>0.1299604743</v>
      </c>
    </row>
    <row r="1145" hidden="1">
      <c r="A1145" s="68">
        <v>1174.0</v>
      </c>
      <c r="B1145" s="11" t="s">
        <v>506</v>
      </c>
      <c r="C1145" s="11" t="s">
        <v>10</v>
      </c>
      <c r="D1145" s="73">
        <v>42118.0</v>
      </c>
      <c r="E1145" s="74">
        <v>6.123E9</v>
      </c>
      <c r="F1145" s="74">
        <v>2.29E9</v>
      </c>
      <c r="G1145" s="74">
        <v>2.197E9</v>
      </c>
      <c r="H1145" s="74">
        <v>9.2E8</v>
      </c>
      <c r="I1145" s="70">
        <v>0.0</v>
      </c>
      <c r="J1145" s="11" t="s">
        <v>75</v>
      </c>
      <c r="K1145" s="71" t="s">
        <v>116</v>
      </c>
      <c r="L1145" s="51">
        <f t="shared" si="1"/>
        <v>3833000000</v>
      </c>
      <c r="M1145" s="75">
        <f t="shared" si="2"/>
        <v>716000000</v>
      </c>
      <c r="N1145" s="9">
        <f t="shared" si="3"/>
        <v>0.6260003266</v>
      </c>
      <c r="O1145" s="9">
        <f t="shared" si="4"/>
        <v>0.1169361424</v>
      </c>
    </row>
    <row r="1146" hidden="1">
      <c r="A1146" s="68">
        <v>1175.0</v>
      </c>
      <c r="B1146" s="11" t="s">
        <v>506</v>
      </c>
      <c r="C1146" s="11" t="s">
        <v>11</v>
      </c>
      <c r="D1146" s="73">
        <v>42489.0</v>
      </c>
      <c r="E1146" s="74">
        <v>5.546E9</v>
      </c>
      <c r="F1146" s="74">
        <v>2.173E9</v>
      </c>
      <c r="G1146" s="74">
        <v>2.099E9</v>
      </c>
      <c r="H1146" s="74">
        <v>8.61E8</v>
      </c>
      <c r="I1146" s="70">
        <v>0.0</v>
      </c>
      <c r="J1146" s="11" t="s">
        <v>75</v>
      </c>
      <c r="K1146" s="71" t="s">
        <v>116</v>
      </c>
      <c r="L1146" s="51">
        <f t="shared" si="1"/>
        <v>3373000000</v>
      </c>
      <c r="M1146" s="75">
        <f t="shared" si="2"/>
        <v>413000000</v>
      </c>
      <c r="N1146" s="9">
        <f t="shared" si="3"/>
        <v>0.6081860801</v>
      </c>
      <c r="O1146" s="9">
        <f t="shared" si="4"/>
        <v>0.07446808511</v>
      </c>
    </row>
    <row r="1147" hidden="1">
      <c r="A1147" s="68">
        <v>1182.0</v>
      </c>
      <c r="B1147" s="11" t="s">
        <v>507</v>
      </c>
      <c r="C1147" s="11" t="s">
        <v>10</v>
      </c>
      <c r="D1147" s="73">
        <v>42004.0</v>
      </c>
      <c r="E1147" s="74">
        <v>2.1105141E10</v>
      </c>
      <c r="F1147" s="74">
        <v>1.9198615E10</v>
      </c>
      <c r="G1147" s="74">
        <v>5.20805E8</v>
      </c>
      <c r="H1147" s="70">
        <v>0.0</v>
      </c>
      <c r="I1147" s="70">
        <v>0.0</v>
      </c>
      <c r="J1147" s="11" t="s">
        <v>119</v>
      </c>
      <c r="K1147" s="66" t="s">
        <v>630</v>
      </c>
      <c r="L1147" s="51">
        <f t="shared" si="1"/>
        <v>1906526000</v>
      </c>
      <c r="M1147" s="75">
        <f t="shared" si="2"/>
        <v>1385721000</v>
      </c>
      <c r="N1147" s="9">
        <f t="shared" si="3"/>
        <v>0.09033467249</v>
      </c>
      <c r="O1147" s="9">
        <f t="shared" si="4"/>
        <v>0.06565798352</v>
      </c>
    </row>
    <row r="1148" hidden="1">
      <c r="A1148" s="68">
        <v>1180.0</v>
      </c>
      <c r="B1148" s="11" t="s">
        <v>507</v>
      </c>
      <c r="C1148" s="11" t="s">
        <v>7</v>
      </c>
      <c r="D1148" s="73">
        <v>41274.0</v>
      </c>
      <c r="E1148" s="74">
        <v>1.9429273E10</v>
      </c>
      <c r="F1148" s="74">
        <v>1.7915735E10</v>
      </c>
      <c r="G1148" s="74">
        <v>4.549E8</v>
      </c>
      <c r="H1148" s="70">
        <v>0.0</v>
      </c>
      <c r="I1148" s="70">
        <v>0.0</v>
      </c>
      <c r="J1148" s="11" t="s">
        <v>119</v>
      </c>
      <c r="K1148" s="11" t="s">
        <v>630</v>
      </c>
      <c r="L1148" s="51">
        <f t="shared" si="1"/>
        <v>1513538000</v>
      </c>
      <c r="M1148" s="75">
        <f t="shared" si="2"/>
        <v>1058638000</v>
      </c>
      <c r="N1148" s="9">
        <f t="shared" si="3"/>
        <v>0.07789987819</v>
      </c>
      <c r="O1148" s="9">
        <f t="shared" si="4"/>
        <v>0.05448675306</v>
      </c>
    </row>
    <row r="1149" hidden="1">
      <c r="A1149" s="68">
        <v>1181.0</v>
      </c>
      <c r="B1149" s="11" t="s">
        <v>507</v>
      </c>
      <c r="C1149" s="11" t="s">
        <v>9</v>
      </c>
      <c r="D1149" s="73">
        <v>41639.0</v>
      </c>
      <c r="E1149" s="74">
        <v>1.9052046E10</v>
      </c>
      <c r="F1149" s="74">
        <v>1.7641421E10</v>
      </c>
      <c r="G1149" s="74">
        <v>4.67904E8</v>
      </c>
      <c r="H1149" s="70">
        <v>0.0</v>
      </c>
      <c r="I1149" s="70">
        <v>0.0</v>
      </c>
      <c r="J1149" s="11" t="s">
        <v>119</v>
      </c>
      <c r="K1149" s="11" t="s">
        <v>630</v>
      </c>
      <c r="L1149" s="51">
        <f t="shared" si="1"/>
        <v>1410625000</v>
      </c>
      <c r="M1149" s="75">
        <f t="shared" si="2"/>
        <v>942721000</v>
      </c>
      <c r="N1149" s="9">
        <f t="shared" si="3"/>
        <v>0.07404060435</v>
      </c>
      <c r="O1149" s="9">
        <f t="shared" si="4"/>
        <v>0.04948135229</v>
      </c>
    </row>
    <row r="1150" hidden="1">
      <c r="A1150" s="68">
        <v>1183.0</v>
      </c>
      <c r="B1150" s="11" t="s">
        <v>507</v>
      </c>
      <c r="C1150" s="11" t="s">
        <v>11</v>
      </c>
      <c r="D1150" s="73">
        <v>42369.0</v>
      </c>
      <c r="E1150" s="74">
        <v>1.6439276E10</v>
      </c>
      <c r="F1150" s="74">
        <v>1.4858014E10</v>
      </c>
      <c r="G1150" s="74">
        <v>4.58989E8</v>
      </c>
      <c r="H1150" s="70">
        <v>0.0</v>
      </c>
      <c r="I1150" s="70">
        <v>0.0</v>
      </c>
      <c r="J1150" s="11" t="s">
        <v>119</v>
      </c>
      <c r="K1150" s="11" t="s">
        <v>630</v>
      </c>
      <c r="L1150" s="51">
        <f t="shared" si="1"/>
        <v>1581262000</v>
      </c>
      <c r="M1150" s="75">
        <f t="shared" si="2"/>
        <v>1122273000</v>
      </c>
      <c r="N1150" s="9">
        <f t="shared" si="3"/>
        <v>0.09618805597</v>
      </c>
      <c r="O1150" s="9">
        <f t="shared" si="4"/>
        <v>0.06826778746</v>
      </c>
    </row>
    <row r="1151" hidden="1">
      <c r="A1151" s="68">
        <v>1187.0</v>
      </c>
      <c r="B1151" s="11" t="s">
        <v>508</v>
      </c>
      <c r="C1151" s="11" t="s">
        <v>11</v>
      </c>
      <c r="D1151" s="73">
        <v>42400.0</v>
      </c>
      <c r="E1151" s="74">
        <v>5.01E9</v>
      </c>
      <c r="F1151" s="74">
        <v>2.199E9</v>
      </c>
      <c r="G1151" s="74">
        <v>6.02E8</v>
      </c>
      <c r="H1151" s="74">
        <v>1.331E9</v>
      </c>
      <c r="I1151" s="70">
        <v>0.0</v>
      </c>
      <c r="J1151" s="11" t="s">
        <v>75</v>
      </c>
      <c r="K1151" s="11" t="s">
        <v>87</v>
      </c>
      <c r="L1151" s="51">
        <f t="shared" si="1"/>
        <v>2811000000</v>
      </c>
      <c r="M1151" s="75">
        <f t="shared" si="2"/>
        <v>878000000</v>
      </c>
      <c r="N1151" s="9">
        <f t="shared" si="3"/>
        <v>0.5610778443</v>
      </c>
      <c r="O1151" s="9">
        <f t="shared" si="4"/>
        <v>0.175249501</v>
      </c>
    </row>
    <row r="1152" hidden="1">
      <c r="A1152" s="68">
        <v>1186.0</v>
      </c>
      <c r="B1152" s="11" t="s">
        <v>508</v>
      </c>
      <c r="C1152" s="11" t="s">
        <v>10</v>
      </c>
      <c r="D1152" s="73">
        <v>42029.0</v>
      </c>
      <c r="E1152" s="74">
        <v>4.682E9</v>
      </c>
      <c r="F1152" s="74">
        <v>2.083E9</v>
      </c>
      <c r="G1152" s="74">
        <v>4.8E8</v>
      </c>
      <c r="H1152" s="74">
        <v>1.36E9</v>
      </c>
      <c r="I1152" s="70">
        <v>0.0</v>
      </c>
      <c r="J1152" s="11" t="s">
        <v>75</v>
      </c>
      <c r="K1152" s="11" t="s">
        <v>87</v>
      </c>
      <c r="L1152" s="51">
        <f t="shared" si="1"/>
        <v>2599000000</v>
      </c>
      <c r="M1152" s="75">
        <f t="shared" si="2"/>
        <v>759000000</v>
      </c>
      <c r="N1152" s="9">
        <f t="shared" si="3"/>
        <v>0.5551046561</v>
      </c>
      <c r="O1152" s="9">
        <f t="shared" si="4"/>
        <v>0.1621102093</v>
      </c>
    </row>
    <row r="1153" hidden="1">
      <c r="A1153" s="68">
        <v>1184.0</v>
      </c>
      <c r="B1153" s="11" t="s">
        <v>508</v>
      </c>
      <c r="C1153" s="11" t="s">
        <v>7</v>
      </c>
      <c r="D1153" s="73">
        <v>41301.0</v>
      </c>
      <c r="E1153" s="74">
        <v>4.280159E9</v>
      </c>
      <c r="F1153" s="74">
        <v>2.053816E9</v>
      </c>
      <c r="G1153" s="74">
        <v>4.30822E8</v>
      </c>
      <c r="H1153" s="74">
        <v>1.147282E9</v>
      </c>
      <c r="I1153" s="70">
        <v>0.0</v>
      </c>
      <c r="J1153" s="11" t="s">
        <v>75</v>
      </c>
      <c r="K1153" s="11" t="s">
        <v>87</v>
      </c>
      <c r="L1153" s="51">
        <f t="shared" si="1"/>
        <v>2226343000</v>
      </c>
      <c r="M1153" s="75">
        <f t="shared" si="2"/>
        <v>648239000</v>
      </c>
      <c r="N1153" s="9">
        <f t="shared" si="3"/>
        <v>0.5201542746</v>
      </c>
      <c r="O1153" s="9">
        <f t="shared" si="4"/>
        <v>0.1514520839</v>
      </c>
    </row>
    <row r="1154" hidden="1">
      <c r="A1154" s="68">
        <v>1185.0</v>
      </c>
      <c r="B1154" s="11" t="s">
        <v>508</v>
      </c>
      <c r="C1154" s="11" t="s">
        <v>9</v>
      </c>
      <c r="D1154" s="73">
        <v>41665.0</v>
      </c>
      <c r="E1154" s="74">
        <v>4.13E9</v>
      </c>
      <c r="F1154" s="74">
        <v>1.862E9</v>
      </c>
      <c r="G1154" s="74">
        <v>4.36E8</v>
      </c>
      <c r="H1154" s="74">
        <v>1.336E9</v>
      </c>
      <c r="I1154" s="70">
        <v>0.0</v>
      </c>
      <c r="J1154" s="11" t="s">
        <v>75</v>
      </c>
      <c r="K1154" s="11" t="s">
        <v>87</v>
      </c>
      <c r="L1154" s="51">
        <f t="shared" si="1"/>
        <v>2268000000</v>
      </c>
      <c r="M1154" s="75">
        <f t="shared" si="2"/>
        <v>496000000</v>
      </c>
      <c r="N1154" s="9">
        <f t="shared" si="3"/>
        <v>0.5491525424</v>
      </c>
      <c r="O1154" s="9">
        <f t="shared" si="4"/>
        <v>0.1200968523</v>
      </c>
    </row>
    <row r="1155" hidden="1">
      <c r="A1155" s="68">
        <v>1191.0</v>
      </c>
      <c r="B1155" s="11" t="s">
        <v>246</v>
      </c>
      <c r="C1155" s="11" t="s">
        <v>11</v>
      </c>
      <c r="D1155" s="73">
        <v>42369.0</v>
      </c>
      <c r="E1155" s="74">
        <v>5.9157E9</v>
      </c>
      <c r="F1155" s="74">
        <v>3.6111E9</v>
      </c>
      <c r="G1155" s="74">
        <v>1.626E9</v>
      </c>
      <c r="H1155" s="70">
        <v>0.0</v>
      </c>
      <c r="I1155" s="70">
        <v>0.0</v>
      </c>
      <c r="J1155" s="11" t="s">
        <v>73</v>
      </c>
      <c r="K1155" s="76" t="s">
        <v>247</v>
      </c>
      <c r="L1155" s="51">
        <f t="shared" si="1"/>
        <v>2304600000</v>
      </c>
      <c r="M1155" s="75">
        <f t="shared" si="2"/>
        <v>678600000</v>
      </c>
      <c r="N1155" s="9">
        <f t="shared" si="3"/>
        <v>0.3895735078</v>
      </c>
      <c r="O1155" s="9">
        <f t="shared" si="4"/>
        <v>0.1147116994</v>
      </c>
    </row>
    <row r="1156" hidden="1">
      <c r="A1156" s="68">
        <v>1190.0</v>
      </c>
      <c r="B1156" s="11" t="s">
        <v>246</v>
      </c>
      <c r="C1156" s="11" t="s">
        <v>10</v>
      </c>
      <c r="D1156" s="73">
        <v>42004.0</v>
      </c>
      <c r="E1156" s="74">
        <v>5.727E9</v>
      </c>
      <c r="F1156" s="74">
        <v>3.5236E9</v>
      </c>
      <c r="G1156" s="74">
        <v>1.5459E9</v>
      </c>
      <c r="H1156" s="70">
        <v>0.0</v>
      </c>
      <c r="I1156" s="70">
        <v>0.0</v>
      </c>
      <c r="J1156" s="11" t="s">
        <v>73</v>
      </c>
      <c r="K1156" s="71" t="s">
        <v>247</v>
      </c>
      <c r="L1156" s="51">
        <f t="shared" si="1"/>
        <v>2203400000</v>
      </c>
      <c r="M1156" s="75">
        <f t="shared" si="2"/>
        <v>657500000</v>
      </c>
      <c r="N1156" s="9">
        <f t="shared" si="3"/>
        <v>0.3847389558</v>
      </c>
      <c r="O1156" s="9">
        <f t="shared" si="4"/>
        <v>0.1148070543</v>
      </c>
    </row>
    <row r="1157" hidden="1">
      <c r="A1157" s="68">
        <v>1189.0</v>
      </c>
      <c r="B1157" s="11" t="s">
        <v>246</v>
      </c>
      <c r="C1157" s="11" t="s">
        <v>9</v>
      </c>
      <c r="D1157" s="73">
        <v>41639.0</v>
      </c>
      <c r="E1157" s="74">
        <v>5.607E9</v>
      </c>
      <c r="F1157" s="74">
        <v>3.4821E9</v>
      </c>
      <c r="G1157" s="74">
        <v>1.3995E9</v>
      </c>
      <c r="H1157" s="70">
        <v>0.0</v>
      </c>
      <c r="I1157" s="70">
        <v>0.0</v>
      </c>
      <c r="J1157" s="11" t="s">
        <v>73</v>
      </c>
      <c r="K1157" s="71" t="s">
        <v>247</v>
      </c>
      <c r="L1157" s="51">
        <f t="shared" si="1"/>
        <v>2124900000</v>
      </c>
      <c r="M1157" s="75">
        <f t="shared" si="2"/>
        <v>725400000</v>
      </c>
      <c r="N1157" s="9">
        <f t="shared" si="3"/>
        <v>0.3789727127</v>
      </c>
      <c r="O1157" s="9">
        <f t="shared" si="4"/>
        <v>0.1293739968</v>
      </c>
    </row>
    <row r="1158" hidden="1">
      <c r="A1158" s="68">
        <v>1188.0</v>
      </c>
      <c r="B1158" s="11" t="s">
        <v>246</v>
      </c>
      <c r="C1158" s="11" t="s">
        <v>7</v>
      </c>
      <c r="D1158" s="73">
        <v>41274.0</v>
      </c>
      <c r="E1158" s="74">
        <v>5.5085E9</v>
      </c>
      <c r="F1158" s="74">
        <v>3.4144E9</v>
      </c>
      <c r="G1158" s="74">
        <v>1.4035E9</v>
      </c>
      <c r="H1158" s="70">
        <v>0.0</v>
      </c>
      <c r="I1158" s="70">
        <v>0.0</v>
      </c>
      <c r="J1158" s="11" t="s">
        <v>73</v>
      </c>
      <c r="K1158" s="71" t="s">
        <v>247</v>
      </c>
      <c r="L1158" s="51">
        <f t="shared" si="1"/>
        <v>2094100000</v>
      </c>
      <c r="M1158" s="75">
        <f t="shared" si="2"/>
        <v>690600000</v>
      </c>
      <c r="N1158" s="9">
        <f t="shared" si="3"/>
        <v>0.3801579377</v>
      </c>
      <c r="O1158" s="9">
        <f t="shared" si="4"/>
        <v>0.1253698829</v>
      </c>
    </row>
    <row r="1159" hidden="1">
      <c r="A1159" s="68">
        <v>1203.0</v>
      </c>
      <c r="B1159" s="11" t="s">
        <v>509</v>
      </c>
      <c r="C1159" s="11" t="s">
        <v>11</v>
      </c>
      <c r="D1159" s="73">
        <v>42369.0</v>
      </c>
      <c r="E1159" s="74">
        <v>1.023285E9</v>
      </c>
      <c r="F1159" s="74">
        <v>5.5352E7</v>
      </c>
      <c r="G1159" s="74">
        <v>4.9298E7</v>
      </c>
      <c r="H1159" s="70">
        <v>0.0</v>
      </c>
      <c r="I1159" s="74">
        <v>4.09215E8</v>
      </c>
      <c r="J1159" s="11" t="s">
        <v>111</v>
      </c>
      <c r="K1159" s="66" t="s">
        <v>615</v>
      </c>
      <c r="L1159" s="51">
        <f t="shared" si="1"/>
        <v>967933000</v>
      </c>
      <c r="M1159" s="75">
        <f t="shared" si="2"/>
        <v>509420000</v>
      </c>
      <c r="N1159" s="9">
        <f t="shared" si="3"/>
        <v>0.9459075429</v>
      </c>
      <c r="O1159" s="9">
        <f t="shared" si="4"/>
        <v>0.4978280733</v>
      </c>
    </row>
    <row r="1160" hidden="1">
      <c r="A1160" s="68">
        <v>1202.0</v>
      </c>
      <c r="B1160" s="11" t="s">
        <v>509</v>
      </c>
      <c r="C1160" s="11" t="s">
        <v>10</v>
      </c>
      <c r="D1160" s="73">
        <v>42004.0</v>
      </c>
      <c r="E1160" s="74">
        <v>9.33505E8</v>
      </c>
      <c r="F1160" s="74">
        <v>5.3871E7</v>
      </c>
      <c r="G1160" s="74">
        <v>5.1085E7</v>
      </c>
      <c r="H1160" s="70">
        <v>0.0</v>
      </c>
      <c r="I1160" s="74">
        <v>3.74661E8</v>
      </c>
      <c r="J1160" s="11" t="s">
        <v>111</v>
      </c>
      <c r="K1160" s="11" t="s">
        <v>615</v>
      </c>
      <c r="L1160" s="51">
        <f t="shared" si="1"/>
        <v>879634000</v>
      </c>
      <c r="M1160" s="75">
        <f t="shared" si="2"/>
        <v>453888000</v>
      </c>
      <c r="N1160" s="9">
        <f t="shared" si="3"/>
        <v>0.9422916856</v>
      </c>
      <c r="O1160" s="9">
        <f t="shared" si="4"/>
        <v>0.4862191418</v>
      </c>
    </row>
    <row r="1161" hidden="1">
      <c r="A1161" s="68">
        <v>1201.0</v>
      </c>
      <c r="B1161" s="11" t="s">
        <v>509</v>
      </c>
      <c r="C1161" s="11" t="s">
        <v>9</v>
      </c>
      <c r="D1161" s="73">
        <v>41639.0</v>
      </c>
      <c r="E1161" s="74">
        <v>7.80209E8</v>
      </c>
      <c r="F1161" s="74">
        <v>3.8851E7</v>
      </c>
      <c r="G1161" s="74">
        <v>5.6881E7</v>
      </c>
      <c r="H1161" s="70">
        <v>0.0</v>
      </c>
      <c r="I1161" s="74">
        <v>3.06769E8</v>
      </c>
      <c r="J1161" s="11" t="s">
        <v>111</v>
      </c>
      <c r="K1161" s="11" t="s">
        <v>615</v>
      </c>
      <c r="L1161" s="51">
        <f t="shared" si="1"/>
        <v>741358000</v>
      </c>
      <c r="M1161" s="75">
        <f t="shared" si="2"/>
        <v>377708000</v>
      </c>
      <c r="N1161" s="9">
        <f t="shared" si="3"/>
        <v>0.9502043683</v>
      </c>
      <c r="O1161" s="9">
        <f t="shared" si="4"/>
        <v>0.4841113086</v>
      </c>
    </row>
    <row r="1162" hidden="1">
      <c r="A1162" s="68">
        <v>1200.0</v>
      </c>
      <c r="B1162" s="11" t="s">
        <v>509</v>
      </c>
      <c r="C1162" s="11" t="s">
        <v>7</v>
      </c>
      <c r="D1162" s="73">
        <v>41274.0</v>
      </c>
      <c r="E1162" s="74">
        <v>4.84581E8</v>
      </c>
      <c r="F1162" s="74">
        <v>2.1306E7</v>
      </c>
      <c r="G1162" s="74">
        <v>3.8123E7</v>
      </c>
      <c r="H1162" s="70">
        <v>0.0</v>
      </c>
      <c r="I1162" s="74">
        <v>1.47515E8</v>
      </c>
      <c r="J1162" s="11" t="s">
        <v>111</v>
      </c>
      <c r="K1162" s="11" t="s">
        <v>615</v>
      </c>
      <c r="L1162" s="51">
        <f t="shared" si="1"/>
        <v>463275000</v>
      </c>
      <c r="M1162" s="75">
        <f t="shared" si="2"/>
        <v>277637000</v>
      </c>
      <c r="N1162" s="9">
        <f t="shared" si="3"/>
        <v>0.9560321185</v>
      </c>
      <c r="O1162" s="9">
        <f t="shared" si="4"/>
        <v>0.5729423977</v>
      </c>
    </row>
    <row r="1163" hidden="1">
      <c r="A1163" s="68">
        <v>1206.0</v>
      </c>
      <c r="B1163" s="11" t="s">
        <v>510</v>
      </c>
      <c r="C1163" s="11" t="s">
        <v>10</v>
      </c>
      <c r="D1163" s="73">
        <v>42004.0</v>
      </c>
      <c r="E1163" s="74">
        <v>1.2195091E10</v>
      </c>
      <c r="F1163" s="74">
        <v>1.0088548E10</v>
      </c>
      <c r="G1163" s="74">
        <v>6.74887E8</v>
      </c>
      <c r="H1163" s="70">
        <v>0.0</v>
      </c>
      <c r="I1163" s="74">
        <v>2.94684E8</v>
      </c>
      <c r="J1163" s="11" t="s">
        <v>172</v>
      </c>
      <c r="K1163" s="76" t="s">
        <v>173</v>
      </c>
      <c r="L1163" s="51">
        <f t="shared" si="1"/>
        <v>2106543000</v>
      </c>
      <c r="M1163" s="75">
        <f t="shared" si="2"/>
        <v>1136972000</v>
      </c>
      <c r="N1163" s="9">
        <f t="shared" si="3"/>
        <v>0.1727369644</v>
      </c>
      <c r="O1163" s="9">
        <f t="shared" si="4"/>
        <v>0.09323194062</v>
      </c>
    </row>
    <row r="1164" hidden="1">
      <c r="A1164" s="68">
        <v>1205.0</v>
      </c>
      <c r="B1164" s="11" t="s">
        <v>510</v>
      </c>
      <c r="C1164" s="11" t="s">
        <v>9</v>
      </c>
      <c r="D1164" s="73">
        <v>41639.0</v>
      </c>
      <c r="E1164" s="74">
        <v>1.1871879E10</v>
      </c>
      <c r="F1164" s="74">
        <v>1.0222213E10</v>
      </c>
      <c r="G1164" s="74">
        <v>5.41586E8</v>
      </c>
      <c r="H1164" s="70">
        <v>0.0</v>
      </c>
      <c r="I1164" s="74">
        <v>2.39343E8</v>
      </c>
      <c r="J1164" s="11" t="s">
        <v>172</v>
      </c>
      <c r="K1164" s="71" t="s">
        <v>173</v>
      </c>
      <c r="L1164" s="51">
        <f t="shared" si="1"/>
        <v>1649666000</v>
      </c>
      <c r="M1164" s="75">
        <f t="shared" si="2"/>
        <v>868737000</v>
      </c>
      <c r="N1164" s="9">
        <f t="shared" si="3"/>
        <v>0.1389557626</v>
      </c>
      <c r="O1164" s="9">
        <f t="shared" si="4"/>
        <v>0.0731760322</v>
      </c>
    </row>
    <row r="1165" hidden="1">
      <c r="A1165" s="68">
        <v>1204.0</v>
      </c>
      <c r="B1165" s="11" t="s">
        <v>510</v>
      </c>
      <c r="C1165" s="11" t="s">
        <v>7</v>
      </c>
      <c r="D1165" s="73">
        <v>41274.0</v>
      </c>
      <c r="E1165" s="74">
        <v>1.0184121E10</v>
      </c>
      <c r="F1165" s="74">
        <v>8.540319E9</v>
      </c>
      <c r="G1165" s="74">
        <v>4.91725E8</v>
      </c>
      <c r="H1165" s="70">
        <v>0.0</v>
      </c>
      <c r="I1165" s="74">
        <v>2.05334E8</v>
      </c>
      <c r="J1165" s="11" t="s">
        <v>172</v>
      </c>
      <c r="K1165" s="71" t="s">
        <v>173</v>
      </c>
      <c r="L1165" s="51">
        <f t="shared" si="1"/>
        <v>1643802000</v>
      </c>
      <c r="M1165" s="75">
        <f t="shared" si="2"/>
        <v>946743000</v>
      </c>
      <c r="N1165" s="9">
        <f t="shared" si="3"/>
        <v>0.1614083336</v>
      </c>
      <c r="O1165" s="9">
        <f t="shared" si="4"/>
        <v>0.09296266217</v>
      </c>
    </row>
    <row r="1166" hidden="1">
      <c r="A1166" s="68">
        <v>1207.0</v>
      </c>
      <c r="B1166" s="11" t="s">
        <v>510</v>
      </c>
      <c r="C1166" s="11" t="s">
        <v>11</v>
      </c>
      <c r="D1166" s="73">
        <v>42369.0</v>
      </c>
      <c r="E1166" s="74">
        <v>7.763206E9</v>
      </c>
      <c r="F1166" s="74">
        <v>5.641052E9</v>
      </c>
      <c r="G1166" s="74">
        <v>6.93331E8</v>
      </c>
      <c r="H1166" s="70">
        <v>0.0</v>
      </c>
      <c r="I1166" s="74">
        <v>3.5462E8</v>
      </c>
      <c r="J1166" s="11" t="s">
        <v>172</v>
      </c>
      <c r="K1166" s="71" t="s">
        <v>173</v>
      </c>
      <c r="L1166" s="51">
        <f t="shared" si="1"/>
        <v>2122154000</v>
      </c>
      <c r="M1166" s="75">
        <f t="shared" si="2"/>
        <v>1074203000</v>
      </c>
      <c r="N1166" s="9">
        <f t="shared" si="3"/>
        <v>0.2733605163</v>
      </c>
      <c r="O1166" s="9">
        <f t="shared" si="4"/>
        <v>0.1383710544</v>
      </c>
    </row>
    <row r="1167" hidden="1">
      <c r="A1167" s="68">
        <v>1211.0</v>
      </c>
      <c r="B1167" s="11" t="s">
        <v>350</v>
      </c>
      <c r="C1167" s="11" t="s">
        <v>10</v>
      </c>
      <c r="D1167" s="73">
        <v>42735.0</v>
      </c>
      <c r="E1167" s="74">
        <v>1.54169E10</v>
      </c>
      <c r="F1167" s="74">
        <v>1.26712E10</v>
      </c>
      <c r="G1167" s="74">
        <v>4.439E8</v>
      </c>
      <c r="H1167" s="70">
        <v>0.0</v>
      </c>
      <c r="I1167" s="74">
        <v>2.929E8</v>
      </c>
      <c r="J1167" s="11" t="s">
        <v>73</v>
      </c>
      <c r="K1167" s="66" t="s">
        <v>236</v>
      </c>
      <c r="L1167" s="51">
        <f t="shared" si="1"/>
        <v>2745700000</v>
      </c>
      <c r="M1167" s="75">
        <f t="shared" si="2"/>
        <v>2008900000</v>
      </c>
      <c r="N1167" s="9">
        <f t="shared" si="3"/>
        <v>0.1780967639</v>
      </c>
      <c r="O1167" s="9">
        <f t="shared" si="4"/>
        <v>0.1303050548</v>
      </c>
    </row>
    <row r="1168" hidden="1">
      <c r="A1168" s="68">
        <v>1209.0</v>
      </c>
      <c r="B1168" s="11" t="s">
        <v>350</v>
      </c>
      <c r="C1168" s="11" t="s">
        <v>7</v>
      </c>
      <c r="D1168" s="73">
        <v>42004.0</v>
      </c>
      <c r="E1168" s="74">
        <v>1.53178E10</v>
      </c>
      <c r="F1168" s="74">
        <v>1.26021E10</v>
      </c>
      <c r="G1168" s="74">
        <v>4.772E8</v>
      </c>
      <c r="H1168" s="70">
        <v>0.0</v>
      </c>
      <c r="I1168" s="74">
        <v>2.944E8</v>
      </c>
      <c r="J1168" s="11" t="s">
        <v>73</v>
      </c>
      <c r="K1168" s="11" t="s">
        <v>236</v>
      </c>
      <c r="L1168" s="51">
        <f t="shared" si="1"/>
        <v>2715700000</v>
      </c>
      <c r="M1168" s="75">
        <f t="shared" si="2"/>
        <v>1944100000</v>
      </c>
      <c r="N1168" s="9">
        <f t="shared" si="3"/>
        <v>0.1772904725</v>
      </c>
      <c r="O1168" s="9">
        <f t="shared" si="4"/>
        <v>0.1269177036</v>
      </c>
    </row>
    <row r="1169" hidden="1">
      <c r="A1169" s="68">
        <v>1210.0</v>
      </c>
      <c r="B1169" s="11" t="s">
        <v>350</v>
      </c>
      <c r="C1169" s="11" t="s">
        <v>9</v>
      </c>
      <c r="D1169" s="73">
        <v>42369.0</v>
      </c>
      <c r="E1169" s="74">
        <v>1.51344E10</v>
      </c>
      <c r="F1169" s="74">
        <v>1.24914E10</v>
      </c>
      <c r="G1169" s="74">
        <v>4.318E8</v>
      </c>
      <c r="H1169" s="70">
        <v>0.0</v>
      </c>
      <c r="I1169" s="74">
        <v>2.911E8</v>
      </c>
      <c r="J1169" s="11" t="s">
        <v>73</v>
      </c>
      <c r="K1169" s="11" t="s">
        <v>236</v>
      </c>
      <c r="L1169" s="51">
        <f t="shared" si="1"/>
        <v>2643000000</v>
      </c>
      <c r="M1169" s="75">
        <f t="shared" si="2"/>
        <v>1920100000</v>
      </c>
      <c r="N1169" s="9">
        <f t="shared" si="3"/>
        <v>0.174635268</v>
      </c>
      <c r="O1169" s="9">
        <f t="shared" si="4"/>
        <v>0.1268699123</v>
      </c>
    </row>
    <row r="1170" hidden="1">
      <c r="A1170" s="68">
        <v>1215.0</v>
      </c>
      <c r="B1170" s="11" t="s">
        <v>248</v>
      </c>
      <c r="C1170" s="11" t="s">
        <v>11</v>
      </c>
      <c r="D1170" s="73">
        <v>42369.0</v>
      </c>
      <c r="E1170" s="74">
        <v>7.966674E9</v>
      </c>
      <c r="F1170" s="74">
        <v>3.804031E9</v>
      </c>
      <c r="G1170" s="74">
        <v>2.648622E9</v>
      </c>
      <c r="H1170" s="70">
        <v>0.0</v>
      </c>
      <c r="I1170" s="70">
        <v>0.0</v>
      </c>
      <c r="J1170" s="11" t="s">
        <v>73</v>
      </c>
      <c r="K1170" s="11" t="s">
        <v>163</v>
      </c>
      <c r="L1170" s="51">
        <f t="shared" si="1"/>
        <v>4162643000</v>
      </c>
      <c r="M1170" s="75">
        <f t="shared" si="2"/>
        <v>1514021000</v>
      </c>
      <c r="N1170" s="9">
        <f t="shared" si="3"/>
        <v>0.5225070086</v>
      </c>
      <c r="O1170" s="9">
        <f t="shared" si="4"/>
        <v>0.1900443021</v>
      </c>
    </row>
    <row r="1171" hidden="1">
      <c r="A1171" s="68">
        <v>1214.0</v>
      </c>
      <c r="B1171" s="11" t="s">
        <v>248</v>
      </c>
      <c r="C1171" s="11" t="s">
        <v>10</v>
      </c>
      <c r="D1171" s="73">
        <v>42004.0</v>
      </c>
      <c r="E1171" s="74">
        <v>7.216081E9</v>
      </c>
      <c r="F1171" s="74">
        <v>3.50718E9</v>
      </c>
      <c r="G1171" s="74">
        <v>2.438527E9</v>
      </c>
      <c r="H1171" s="70">
        <v>0.0</v>
      </c>
      <c r="I1171" s="70">
        <v>0.0</v>
      </c>
      <c r="J1171" s="11" t="s">
        <v>73</v>
      </c>
      <c r="K1171" s="11" t="s">
        <v>163</v>
      </c>
      <c r="L1171" s="51">
        <f t="shared" si="1"/>
        <v>3708901000</v>
      </c>
      <c r="M1171" s="75">
        <f t="shared" si="2"/>
        <v>1270374000</v>
      </c>
      <c r="N1171" s="9">
        <f t="shared" si="3"/>
        <v>0.5139771851</v>
      </c>
      <c r="O1171" s="9">
        <f t="shared" si="4"/>
        <v>0.1760476358</v>
      </c>
    </row>
    <row r="1172" hidden="1">
      <c r="A1172" s="68">
        <v>1213.0</v>
      </c>
      <c r="B1172" s="11" t="s">
        <v>248</v>
      </c>
      <c r="C1172" s="11" t="s">
        <v>9</v>
      </c>
      <c r="D1172" s="73">
        <v>41639.0</v>
      </c>
      <c r="E1172" s="74">
        <v>6.649237E9</v>
      </c>
      <c r="F1172" s="74">
        <v>3.280236E9</v>
      </c>
      <c r="G1172" s="74">
        <v>2.265516E9</v>
      </c>
      <c r="H1172" s="70">
        <v>0.0</v>
      </c>
      <c r="I1172" s="70">
        <v>0.0</v>
      </c>
      <c r="J1172" s="11" t="s">
        <v>73</v>
      </c>
      <c r="K1172" s="11" t="s">
        <v>163</v>
      </c>
      <c r="L1172" s="51">
        <f t="shared" si="1"/>
        <v>3369001000</v>
      </c>
      <c r="M1172" s="75">
        <f t="shared" si="2"/>
        <v>1103485000</v>
      </c>
      <c r="N1172" s="9">
        <f t="shared" si="3"/>
        <v>0.506674826</v>
      </c>
      <c r="O1172" s="9">
        <f t="shared" si="4"/>
        <v>0.1659566353</v>
      </c>
    </row>
    <row r="1173" hidden="1">
      <c r="A1173" s="68">
        <v>1212.0</v>
      </c>
      <c r="B1173" s="11" t="s">
        <v>248</v>
      </c>
      <c r="C1173" s="11" t="s">
        <v>7</v>
      </c>
      <c r="D1173" s="73">
        <v>41274.0</v>
      </c>
      <c r="E1173" s="74">
        <v>6.182184E9</v>
      </c>
      <c r="F1173" s="74">
        <v>3.084766E9</v>
      </c>
      <c r="G1173" s="74">
        <v>2.120025E9</v>
      </c>
      <c r="H1173" s="70">
        <v>0.0</v>
      </c>
      <c r="I1173" s="70">
        <v>0.0</v>
      </c>
      <c r="J1173" s="11" t="s">
        <v>73</v>
      </c>
      <c r="K1173" s="11" t="s">
        <v>163</v>
      </c>
      <c r="L1173" s="51">
        <f t="shared" si="1"/>
        <v>3097418000</v>
      </c>
      <c r="M1173" s="75">
        <f t="shared" si="2"/>
        <v>977393000</v>
      </c>
      <c r="N1173" s="9">
        <f t="shared" si="3"/>
        <v>0.501023263</v>
      </c>
      <c r="O1173" s="9">
        <f t="shared" si="4"/>
        <v>0.1580983355</v>
      </c>
    </row>
    <row r="1174" hidden="1">
      <c r="A1174" s="68">
        <v>1217.0</v>
      </c>
      <c r="B1174" s="11" t="s">
        <v>511</v>
      </c>
      <c r="C1174" s="11" t="s">
        <v>9</v>
      </c>
      <c r="D1174" s="73">
        <v>41639.0</v>
      </c>
      <c r="E1174" s="74">
        <v>2.017E10</v>
      </c>
      <c r="F1174" s="74">
        <v>6.497E9</v>
      </c>
      <c r="G1174" s="74">
        <v>2.108E9</v>
      </c>
      <c r="H1174" s="70">
        <v>0.0</v>
      </c>
      <c r="I1174" s="74">
        <v>4.203E9</v>
      </c>
      <c r="J1174" s="11" t="s">
        <v>172</v>
      </c>
      <c r="K1174" s="76" t="s">
        <v>173</v>
      </c>
      <c r="L1174" s="51">
        <f t="shared" si="1"/>
        <v>13673000000</v>
      </c>
      <c r="M1174" s="75">
        <f t="shared" si="2"/>
        <v>7362000000</v>
      </c>
      <c r="N1174" s="9">
        <f t="shared" si="3"/>
        <v>0.6778879524</v>
      </c>
      <c r="O1174" s="9">
        <f t="shared" si="4"/>
        <v>0.3649975211</v>
      </c>
    </row>
    <row r="1175" hidden="1">
      <c r="A1175" s="68">
        <v>1216.0</v>
      </c>
      <c r="B1175" s="11" t="s">
        <v>511</v>
      </c>
      <c r="C1175" s="11" t="s">
        <v>7</v>
      </c>
      <c r="D1175" s="73">
        <v>41274.0</v>
      </c>
      <c r="E1175" s="74">
        <v>2.01E10</v>
      </c>
      <c r="F1175" s="74">
        <v>6.53E9</v>
      </c>
      <c r="G1175" s="74">
        <v>1.879E9</v>
      </c>
      <c r="H1175" s="70">
        <v>0.0</v>
      </c>
      <c r="I1175" s="74">
        <v>3.585E9</v>
      </c>
      <c r="J1175" s="11" t="s">
        <v>172</v>
      </c>
      <c r="K1175" s="71" t="s">
        <v>173</v>
      </c>
      <c r="L1175" s="51">
        <f t="shared" si="1"/>
        <v>13570000000</v>
      </c>
      <c r="M1175" s="75">
        <f t="shared" si="2"/>
        <v>8106000000</v>
      </c>
      <c r="N1175" s="9">
        <f t="shared" si="3"/>
        <v>0.6751243781</v>
      </c>
      <c r="O1175" s="9">
        <f t="shared" si="4"/>
        <v>0.4032835821</v>
      </c>
    </row>
    <row r="1176" hidden="1">
      <c r="A1176" s="68">
        <v>1218.0</v>
      </c>
      <c r="B1176" s="11" t="s">
        <v>511</v>
      </c>
      <c r="C1176" s="11" t="s">
        <v>10</v>
      </c>
      <c r="D1176" s="73">
        <v>42004.0</v>
      </c>
      <c r="E1176" s="74">
        <v>1.9312E10</v>
      </c>
      <c r="F1176" s="74">
        <v>6.803E9</v>
      </c>
      <c r="G1176" s="74">
        <v>2.053E9</v>
      </c>
      <c r="H1176" s="70">
        <v>0.0</v>
      </c>
      <c r="I1176" s="74">
        <v>4.261E9</v>
      </c>
      <c r="J1176" s="11" t="s">
        <v>172</v>
      </c>
      <c r="K1176" s="71" t="s">
        <v>173</v>
      </c>
      <c r="L1176" s="51">
        <f t="shared" si="1"/>
        <v>12509000000</v>
      </c>
      <c r="M1176" s="75">
        <f t="shared" si="2"/>
        <v>6195000000</v>
      </c>
      <c r="N1176" s="9">
        <f t="shared" si="3"/>
        <v>0.6477319801</v>
      </c>
      <c r="O1176" s="9">
        <f t="shared" si="4"/>
        <v>0.3207850041</v>
      </c>
    </row>
    <row r="1177" hidden="1">
      <c r="A1177" s="68">
        <v>1219.0</v>
      </c>
      <c r="B1177" s="11" t="s">
        <v>511</v>
      </c>
      <c r="C1177" s="11" t="s">
        <v>11</v>
      </c>
      <c r="D1177" s="73">
        <v>42369.0</v>
      </c>
      <c r="E1177" s="74">
        <v>1.248E10</v>
      </c>
      <c r="F1177" s="74">
        <v>5.804E9</v>
      </c>
      <c r="G1177" s="74">
        <v>1.613E9</v>
      </c>
      <c r="H1177" s="70">
        <v>0.0</v>
      </c>
      <c r="I1177" s="74">
        <v>4.544E9</v>
      </c>
      <c r="J1177" s="11" t="s">
        <v>172</v>
      </c>
      <c r="K1177" s="71" t="s">
        <v>173</v>
      </c>
      <c r="L1177" s="51">
        <f t="shared" si="1"/>
        <v>6676000000</v>
      </c>
      <c r="M1177" s="75">
        <f t="shared" si="2"/>
        <v>519000000</v>
      </c>
      <c r="N1177" s="9">
        <f t="shared" si="3"/>
        <v>0.5349358974</v>
      </c>
      <c r="O1177" s="9">
        <f t="shared" si="4"/>
        <v>0.04158653846</v>
      </c>
    </row>
    <row r="1178" hidden="1">
      <c r="A1178" s="68">
        <v>1227.0</v>
      </c>
      <c r="B1178" s="11" t="s">
        <v>512</v>
      </c>
      <c r="C1178" s="11" t="s">
        <v>11</v>
      </c>
      <c r="D1178" s="73">
        <v>42369.0</v>
      </c>
      <c r="E1178" s="74">
        <v>1.4213E9</v>
      </c>
      <c r="F1178" s="74">
        <v>9.55E7</v>
      </c>
      <c r="G1178" s="74">
        <v>8.367E8</v>
      </c>
      <c r="H1178" s="70">
        <v>0.0</v>
      </c>
      <c r="I1178" s="74">
        <v>5.73E7</v>
      </c>
      <c r="J1178" s="11" t="s">
        <v>106</v>
      </c>
      <c r="K1178" s="71" t="s">
        <v>631</v>
      </c>
      <c r="L1178" s="51">
        <f t="shared" si="1"/>
        <v>1325800000</v>
      </c>
      <c r="M1178" s="75">
        <f t="shared" si="2"/>
        <v>431800000</v>
      </c>
      <c r="N1178" s="9">
        <f t="shared" si="3"/>
        <v>0.9328079927</v>
      </c>
      <c r="O1178" s="9">
        <f t="shared" si="4"/>
        <v>0.3038063744</v>
      </c>
    </row>
    <row r="1179" hidden="1">
      <c r="A1179" s="68">
        <v>1226.0</v>
      </c>
      <c r="B1179" s="11" t="s">
        <v>512</v>
      </c>
      <c r="C1179" s="11" t="s">
        <v>10</v>
      </c>
      <c r="D1179" s="73">
        <v>42004.0</v>
      </c>
      <c r="E1179" s="74">
        <v>1.3814E9</v>
      </c>
      <c r="F1179" s="74">
        <v>8.09E7</v>
      </c>
      <c r="G1179" s="74">
        <v>8.167E8</v>
      </c>
      <c r="H1179" s="70">
        <v>0.0</v>
      </c>
      <c r="I1179" s="74">
        <v>6.54E7</v>
      </c>
      <c r="J1179" s="11" t="s">
        <v>106</v>
      </c>
      <c r="K1179" s="71" t="s">
        <v>631</v>
      </c>
      <c r="L1179" s="51">
        <f t="shared" si="1"/>
        <v>1300500000</v>
      </c>
      <c r="M1179" s="75">
        <f t="shared" si="2"/>
        <v>418400000</v>
      </c>
      <c r="N1179" s="9">
        <f t="shared" si="3"/>
        <v>0.9414362241</v>
      </c>
      <c r="O1179" s="9">
        <f t="shared" si="4"/>
        <v>0.3028811351</v>
      </c>
    </row>
    <row r="1180" hidden="1">
      <c r="A1180" s="68">
        <v>1224.0</v>
      </c>
      <c r="B1180" s="11" t="s">
        <v>512</v>
      </c>
      <c r="C1180" s="11" t="s">
        <v>7</v>
      </c>
      <c r="D1180" s="73">
        <v>41274.0</v>
      </c>
      <c r="E1180" s="74">
        <v>1.3553E9</v>
      </c>
      <c r="F1180" s="74">
        <v>9.08E7</v>
      </c>
      <c r="G1180" s="74">
        <v>8.038E8</v>
      </c>
      <c r="H1180" s="70">
        <v>0.0</v>
      </c>
      <c r="I1180" s="74">
        <v>7.6E7</v>
      </c>
      <c r="J1180" s="11" t="s">
        <v>106</v>
      </c>
      <c r="K1180" s="71" t="s">
        <v>631</v>
      </c>
      <c r="L1180" s="51">
        <f t="shared" si="1"/>
        <v>1264500000</v>
      </c>
      <c r="M1180" s="75">
        <f t="shared" si="2"/>
        <v>384700000</v>
      </c>
      <c r="N1180" s="9">
        <f t="shared" si="3"/>
        <v>0.933003763</v>
      </c>
      <c r="O1180" s="9">
        <f t="shared" si="4"/>
        <v>0.2838485944</v>
      </c>
    </row>
    <row r="1181" hidden="1">
      <c r="A1181" s="68">
        <v>1225.0</v>
      </c>
      <c r="B1181" s="11" t="s">
        <v>512</v>
      </c>
      <c r="C1181" s="11" t="s">
        <v>9</v>
      </c>
      <c r="D1181" s="73">
        <v>41639.0</v>
      </c>
      <c r="E1181" s="74">
        <v>1.3461E9</v>
      </c>
      <c r="F1181" s="74">
        <v>8.11E7</v>
      </c>
      <c r="G1181" s="74">
        <v>8.128E8</v>
      </c>
      <c r="H1181" s="70">
        <v>0.0</v>
      </c>
      <c r="I1181" s="74">
        <v>6.99E7</v>
      </c>
      <c r="J1181" s="11" t="s">
        <v>106</v>
      </c>
      <c r="K1181" s="71" t="s">
        <v>631</v>
      </c>
      <c r="L1181" s="51">
        <f t="shared" si="1"/>
        <v>1265000000</v>
      </c>
      <c r="M1181" s="75">
        <f t="shared" si="2"/>
        <v>382300000</v>
      </c>
      <c r="N1181" s="9">
        <f t="shared" si="3"/>
        <v>0.9397518758</v>
      </c>
      <c r="O1181" s="9">
        <f t="shared" si="4"/>
        <v>0.2840056459</v>
      </c>
    </row>
    <row r="1182" hidden="1">
      <c r="A1182" s="68">
        <v>1228.0</v>
      </c>
      <c r="B1182" s="11" t="s">
        <v>513</v>
      </c>
      <c r="C1182" s="11" t="s">
        <v>7</v>
      </c>
      <c r="D1182" s="73">
        <v>41274.0</v>
      </c>
      <c r="E1182" s="74">
        <v>3.823713E9</v>
      </c>
      <c r="F1182" s="74">
        <v>1.582398E9</v>
      </c>
      <c r="G1182" s="74">
        <v>1.489735E9</v>
      </c>
      <c r="H1182" s="74">
        <v>1.1425E8</v>
      </c>
      <c r="I1182" s="70">
        <v>0.0</v>
      </c>
      <c r="J1182" s="11" t="s">
        <v>69</v>
      </c>
      <c r="K1182" s="71" t="s">
        <v>632</v>
      </c>
      <c r="L1182" s="51">
        <f t="shared" si="1"/>
        <v>2241315000</v>
      </c>
      <c r="M1182" s="75">
        <f t="shared" si="2"/>
        <v>637330000</v>
      </c>
      <c r="N1182" s="9">
        <f t="shared" si="3"/>
        <v>0.5861619321</v>
      </c>
      <c r="O1182" s="9">
        <f t="shared" si="4"/>
        <v>0.1666783046</v>
      </c>
    </row>
    <row r="1183" hidden="1">
      <c r="A1183" s="68">
        <v>1230.0</v>
      </c>
      <c r="B1183" s="11" t="s">
        <v>513</v>
      </c>
      <c r="C1183" s="11" t="s">
        <v>10</v>
      </c>
      <c r="D1183" s="73">
        <v>42004.0</v>
      </c>
      <c r="E1183" s="74">
        <v>3.821504E9</v>
      </c>
      <c r="F1183" s="74">
        <v>1.680791E9</v>
      </c>
      <c r="G1183" s="74">
        <v>1.3784E9</v>
      </c>
      <c r="H1183" s="74">
        <v>1.09931E8</v>
      </c>
      <c r="I1183" s="70">
        <v>0.0</v>
      </c>
      <c r="J1183" s="11" t="s">
        <v>69</v>
      </c>
      <c r="K1183" s="71" t="s">
        <v>632</v>
      </c>
      <c r="L1183" s="51">
        <f t="shared" si="1"/>
        <v>2140713000</v>
      </c>
      <c r="M1183" s="75">
        <f t="shared" si="2"/>
        <v>652382000</v>
      </c>
      <c r="N1183" s="9">
        <f t="shared" si="3"/>
        <v>0.5601755225</v>
      </c>
      <c r="O1183" s="9">
        <f t="shared" si="4"/>
        <v>0.1707134155</v>
      </c>
    </row>
    <row r="1184" hidden="1">
      <c r="A1184" s="68">
        <v>1229.0</v>
      </c>
      <c r="B1184" s="11" t="s">
        <v>513</v>
      </c>
      <c r="C1184" s="11" t="s">
        <v>9</v>
      </c>
      <c r="D1184" s="73">
        <v>41639.0</v>
      </c>
      <c r="E1184" s="74">
        <v>3.791335E9</v>
      </c>
      <c r="F1184" s="74">
        <v>1.650622E9</v>
      </c>
      <c r="G1184" s="74">
        <v>1.420096E9</v>
      </c>
      <c r="H1184" s="74">
        <v>1.10412E8</v>
      </c>
      <c r="I1184" s="70">
        <v>0.0</v>
      </c>
      <c r="J1184" s="11" t="s">
        <v>69</v>
      </c>
      <c r="K1184" s="71" t="s">
        <v>632</v>
      </c>
      <c r="L1184" s="51">
        <f t="shared" si="1"/>
        <v>2140713000</v>
      </c>
      <c r="M1184" s="75">
        <f t="shared" si="2"/>
        <v>610205000</v>
      </c>
      <c r="N1184" s="9">
        <f t="shared" si="3"/>
        <v>0.5646330382</v>
      </c>
      <c r="O1184" s="9">
        <f t="shared" si="4"/>
        <v>0.1609472653</v>
      </c>
    </row>
    <row r="1185" hidden="1">
      <c r="A1185" s="68">
        <v>1231.0</v>
      </c>
      <c r="B1185" s="11" t="s">
        <v>513</v>
      </c>
      <c r="C1185" s="11" t="s">
        <v>11</v>
      </c>
      <c r="D1185" s="73">
        <v>42369.0</v>
      </c>
      <c r="E1185" s="74">
        <v>3.57806E9</v>
      </c>
      <c r="F1185" s="74">
        <v>1.558591E9</v>
      </c>
      <c r="G1185" s="74">
        <v>1.279961E9</v>
      </c>
      <c r="H1185" s="74">
        <v>1.10156E8</v>
      </c>
      <c r="I1185" s="70">
        <v>0.0</v>
      </c>
      <c r="J1185" s="11" t="s">
        <v>69</v>
      </c>
      <c r="K1185" s="71" t="s">
        <v>632</v>
      </c>
      <c r="L1185" s="51">
        <f t="shared" si="1"/>
        <v>2019469000</v>
      </c>
      <c r="M1185" s="75">
        <f t="shared" si="2"/>
        <v>629352000</v>
      </c>
      <c r="N1185" s="9">
        <f t="shared" si="3"/>
        <v>0.5644033359</v>
      </c>
      <c r="O1185" s="9">
        <f t="shared" si="4"/>
        <v>0.1758919638</v>
      </c>
    </row>
    <row r="1186" hidden="1">
      <c r="A1186" s="68">
        <v>1235.0</v>
      </c>
      <c r="B1186" s="11" t="s">
        <v>514</v>
      </c>
      <c r="C1186" s="11" t="s">
        <v>11</v>
      </c>
      <c r="D1186" s="73">
        <v>42369.0</v>
      </c>
      <c r="E1186" s="74">
        <v>1.86713E10</v>
      </c>
      <c r="F1186" s="74">
        <v>1.52921E10</v>
      </c>
      <c r="G1186" s="74">
        <v>5.415E8</v>
      </c>
      <c r="H1186" s="74">
        <v>2.398E8</v>
      </c>
      <c r="I1186" s="74">
        <v>5.837E8</v>
      </c>
      <c r="J1186" s="11" t="s">
        <v>69</v>
      </c>
      <c r="K1186" s="71" t="s">
        <v>279</v>
      </c>
      <c r="L1186" s="51">
        <f t="shared" si="1"/>
        <v>3379200000</v>
      </c>
      <c r="M1186" s="75">
        <f t="shared" si="2"/>
        <v>2014200000</v>
      </c>
      <c r="N1186" s="9">
        <f t="shared" si="3"/>
        <v>0.1809836487</v>
      </c>
      <c r="O1186" s="9">
        <f t="shared" si="4"/>
        <v>0.1078767949</v>
      </c>
    </row>
    <row r="1187" hidden="1">
      <c r="A1187" s="68">
        <v>1234.0</v>
      </c>
      <c r="B1187" s="11" t="s">
        <v>514</v>
      </c>
      <c r="C1187" s="11" t="s">
        <v>10</v>
      </c>
      <c r="D1187" s="73">
        <v>42004.0</v>
      </c>
      <c r="E1187" s="74">
        <v>1.85344E10</v>
      </c>
      <c r="F1187" s="74">
        <v>1.54816E10</v>
      </c>
      <c r="G1187" s="74">
        <v>5.614E8</v>
      </c>
      <c r="H1187" s="74">
        <v>2.156E8</v>
      </c>
      <c r="I1187" s="74">
        <v>5.885E8</v>
      </c>
      <c r="J1187" s="11" t="s">
        <v>69</v>
      </c>
      <c r="K1187" s="71" t="s">
        <v>279</v>
      </c>
      <c r="L1187" s="51">
        <f t="shared" si="1"/>
        <v>3052800000</v>
      </c>
      <c r="M1187" s="75">
        <f t="shared" si="2"/>
        <v>1687300000</v>
      </c>
      <c r="N1187" s="9">
        <f t="shared" si="3"/>
        <v>0.1647099448</v>
      </c>
      <c r="O1187" s="9">
        <f t="shared" si="4"/>
        <v>0.09103612742</v>
      </c>
    </row>
    <row r="1188" hidden="1">
      <c r="A1188" s="68">
        <v>1233.0</v>
      </c>
      <c r="B1188" s="11" t="s">
        <v>514</v>
      </c>
      <c r="C1188" s="11" t="s">
        <v>9</v>
      </c>
      <c r="D1188" s="73">
        <v>41639.0</v>
      </c>
      <c r="E1188" s="74">
        <v>1.6661E10</v>
      </c>
      <c r="F1188" s="74">
        <v>1.39007E10</v>
      </c>
      <c r="G1188" s="74">
        <v>5.595E8</v>
      </c>
      <c r="H1188" s="74">
        <v>2.514E8</v>
      </c>
      <c r="I1188" s="74">
        <v>5.717E8</v>
      </c>
      <c r="J1188" s="11" t="s">
        <v>69</v>
      </c>
      <c r="K1188" s="71" t="s">
        <v>279</v>
      </c>
      <c r="L1188" s="51">
        <f t="shared" si="1"/>
        <v>2760300000</v>
      </c>
      <c r="M1188" s="75">
        <f t="shared" si="2"/>
        <v>1377700000</v>
      </c>
      <c r="N1188" s="9">
        <f t="shared" si="3"/>
        <v>0.1656743293</v>
      </c>
      <c r="O1188" s="9">
        <f t="shared" si="4"/>
        <v>0.08269011464</v>
      </c>
    </row>
    <row r="1189" hidden="1">
      <c r="A1189" s="68">
        <v>1232.0</v>
      </c>
      <c r="B1189" s="11" t="s">
        <v>514</v>
      </c>
      <c r="C1189" s="11" t="s">
        <v>7</v>
      </c>
      <c r="D1189" s="73">
        <v>41274.0</v>
      </c>
      <c r="E1189" s="74">
        <v>1.65968E10</v>
      </c>
      <c r="F1189" s="74">
        <v>1.39083E10</v>
      </c>
      <c r="G1189" s="74">
        <v>5.716E8</v>
      </c>
      <c r="H1189" s="74">
        <v>2.793E8</v>
      </c>
      <c r="I1189" s="74">
        <v>5.174E8</v>
      </c>
      <c r="J1189" s="11" t="s">
        <v>69</v>
      </c>
      <c r="K1189" s="71" t="s">
        <v>279</v>
      </c>
      <c r="L1189" s="51">
        <f t="shared" si="1"/>
        <v>2688500000</v>
      </c>
      <c r="M1189" s="75">
        <f t="shared" si="2"/>
        <v>1320200000</v>
      </c>
      <c r="N1189" s="9">
        <f t="shared" si="3"/>
        <v>0.1619890581</v>
      </c>
      <c r="O1189" s="9">
        <f t="shared" si="4"/>
        <v>0.07954545455</v>
      </c>
    </row>
    <row r="1190" hidden="1">
      <c r="A1190" s="68">
        <v>1239.0</v>
      </c>
      <c r="B1190" s="11" t="s">
        <v>515</v>
      </c>
      <c r="C1190" s="11" t="s">
        <v>11</v>
      </c>
      <c r="D1190" s="73">
        <v>42735.0</v>
      </c>
      <c r="E1190" s="74">
        <v>1.7666E10</v>
      </c>
      <c r="F1190" s="74">
        <v>1.2734E10</v>
      </c>
      <c r="G1190" s="70">
        <v>0.0</v>
      </c>
      <c r="H1190" s="70">
        <v>0.0</v>
      </c>
      <c r="I1190" s="74">
        <v>2.755E9</v>
      </c>
      <c r="J1190" s="11" t="s">
        <v>101</v>
      </c>
      <c r="K1190" s="66" t="s">
        <v>102</v>
      </c>
      <c r="L1190" s="51">
        <f t="shared" si="1"/>
        <v>4932000000</v>
      </c>
      <c r="M1190" s="75">
        <f t="shared" si="2"/>
        <v>2177000000</v>
      </c>
      <c r="N1190" s="9">
        <f t="shared" si="3"/>
        <v>0.2791803464</v>
      </c>
      <c r="O1190" s="9">
        <f t="shared" si="4"/>
        <v>0.1232310653</v>
      </c>
    </row>
    <row r="1191" hidden="1">
      <c r="A1191" s="68">
        <v>1237.0</v>
      </c>
      <c r="B1191" s="11" t="s">
        <v>515</v>
      </c>
      <c r="C1191" s="11" t="s">
        <v>9</v>
      </c>
      <c r="D1191" s="73">
        <v>42004.0</v>
      </c>
      <c r="E1191" s="74">
        <v>1.709E10</v>
      </c>
      <c r="F1191" s="74">
        <v>1.2207E10</v>
      </c>
      <c r="G1191" s="70">
        <v>0.0</v>
      </c>
      <c r="H1191" s="70">
        <v>0.0</v>
      </c>
      <c r="I1191" s="74">
        <v>2.433E9</v>
      </c>
      <c r="J1191" s="11" t="s">
        <v>101</v>
      </c>
      <c r="K1191" s="11" t="s">
        <v>102</v>
      </c>
      <c r="L1191" s="51">
        <f t="shared" si="1"/>
        <v>4883000000</v>
      </c>
      <c r="M1191" s="75">
        <f t="shared" si="2"/>
        <v>2450000000</v>
      </c>
      <c r="N1191" s="9">
        <f t="shared" si="3"/>
        <v>0.2857226448</v>
      </c>
      <c r="O1191" s="9">
        <f t="shared" si="4"/>
        <v>0.1433586893</v>
      </c>
    </row>
    <row r="1192" hidden="1">
      <c r="A1192" s="68">
        <v>1238.0</v>
      </c>
      <c r="B1192" s="11" t="s">
        <v>515</v>
      </c>
      <c r="C1192" s="11" t="s">
        <v>10</v>
      </c>
      <c r="D1192" s="73">
        <v>42369.0</v>
      </c>
      <c r="E1192" s="74">
        <v>1.6833E10</v>
      </c>
      <c r="F1192" s="74">
        <v>1.2713E10</v>
      </c>
      <c r="G1192" s="70">
        <v>0.0</v>
      </c>
      <c r="H1192" s="70">
        <v>0.0</v>
      </c>
      <c r="I1192" s="74">
        <v>2.612E9</v>
      </c>
      <c r="J1192" s="11" t="s">
        <v>101</v>
      </c>
      <c r="K1192" s="11" t="s">
        <v>102</v>
      </c>
      <c r="L1192" s="51">
        <f t="shared" si="1"/>
        <v>4120000000</v>
      </c>
      <c r="M1192" s="75">
        <f t="shared" si="2"/>
        <v>1508000000</v>
      </c>
      <c r="N1192" s="9">
        <f t="shared" si="3"/>
        <v>0.2447573219</v>
      </c>
      <c r="O1192" s="9">
        <f t="shared" si="4"/>
        <v>0.08958593239</v>
      </c>
    </row>
    <row r="1193" hidden="1">
      <c r="A1193" s="68">
        <v>1236.0</v>
      </c>
      <c r="B1193" s="11" t="s">
        <v>515</v>
      </c>
      <c r="C1193" s="11" t="s">
        <v>7</v>
      </c>
      <c r="D1193" s="73">
        <v>41639.0</v>
      </c>
      <c r="E1193" s="74">
        <v>1.5598E10</v>
      </c>
      <c r="F1193" s="74">
        <v>1.1759E10</v>
      </c>
      <c r="G1193" s="70">
        <v>0.0</v>
      </c>
      <c r="H1193" s="70">
        <v>0.0</v>
      </c>
      <c r="I1193" s="74">
        <v>2.077E9</v>
      </c>
      <c r="J1193" s="11" t="s">
        <v>101</v>
      </c>
      <c r="K1193" s="11" t="s">
        <v>102</v>
      </c>
      <c r="L1193" s="51">
        <f t="shared" si="1"/>
        <v>3839000000</v>
      </c>
      <c r="M1193" s="75">
        <f t="shared" si="2"/>
        <v>1762000000</v>
      </c>
      <c r="N1193" s="9">
        <f t="shared" si="3"/>
        <v>0.2461212976</v>
      </c>
      <c r="O1193" s="9">
        <f t="shared" si="4"/>
        <v>0.1129632004</v>
      </c>
    </row>
    <row r="1194" hidden="1">
      <c r="A1194" s="68">
        <v>1243.0</v>
      </c>
      <c r="B1194" s="11" t="s">
        <v>249</v>
      </c>
      <c r="C1194" s="11" t="s">
        <v>11</v>
      </c>
      <c r="D1194" s="73">
        <v>42369.0</v>
      </c>
      <c r="E1194" s="74">
        <v>9.223987E9</v>
      </c>
      <c r="F1194" s="74">
        <v>6.3218E8</v>
      </c>
      <c r="G1194" s="74">
        <v>5.060406E9</v>
      </c>
      <c r="H1194" s="70">
        <v>0.0</v>
      </c>
      <c r="I1194" s="74">
        <v>2.72494E8</v>
      </c>
      <c r="J1194" s="11" t="s">
        <v>73</v>
      </c>
      <c r="K1194" s="76" t="s">
        <v>159</v>
      </c>
      <c r="L1194" s="51">
        <f t="shared" si="1"/>
        <v>8591807000</v>
      </c>
      <c r="M1194" s="75">
        <f t="shared" si="2"/>
        <v>3258907000</v>
      </c>
      <c r="N1194" s="9">
        <f t="shared" si="3"/>
        <v>0.9314634767</v>
      </c>
      <c r="O1194" s="9">
        <f t="shared" si="4"/>
        <v>0.3533078483</v>
      </c>
    </row>
    <row r="1195" hidden="1">
      <c r="A1195" s="68">
        <v>1242.0</v>
      </c>
      <c r="B1195" s="11" t="s">
        <v>249</v>
      </c>
      <c r="C1195" s="11" t="s">
        <v>10</v>
      </c>
      <c r="D1195" s="73">
        <v>42004.0</v>
      </c>
      <c r="E1195" s="74">
        <v>8.441971E9</v>
      </c>
      <c r="F1195" s="74">
        <v>8.57841E8</v>
      </c>
      <c r="G1195" s="74">
        <v>4.302998E9</v>
      </c>
      <c r="H1195" s="70">
        <v>0.0</v>
      </c>
      <c r="I1195" s="74">
        <v>2.0782E8</v>
      </c>
      <c r="J1195" s="11" t="s">
        <v>73</v>
      </c>
      <c r="K1195" s="71" t="s">
        <v>159</v>
      </c>
      <c r="L1195" s="51">
        <f t="shared" si="1"/>
        <v>7584130000</v>
      </c>
      <c r="M1195" s="75">
        <f t="shared" si="2"/>
        <v>3073312000</v>
      </c>
      <c r="N1195" s="9">
        <f t="shared" si="3"/>
        <v>0.8983838016</v>
      </c>
      <c r="O1195" s="9">
        <f t="shared" si="4"/>
        <v>0.3640514757</v>
      </c>
    </row>
    <row r="1196" hidden="1">
      <c r="A1196" s="68">
        <v>1241.0</v>
      </c>
      <c r="B1196" s="11" t="s">
        <v>249</v>
      </c>
      <c r="C1196" s="11" t="s">
        <v>9</v>
      </c>
      <c r="D1196" s="73">
        <v>41639.0</v>
      </c>
      <c r="E1196" s="74">
        <v>6.793306E9</v>
      </c>
      <c r="F1196" s="74">
        <v>1.07742E9</v>
      </c>
      <c r="G1196" s="74">
        <v>3.185497E9</v>
      </c>
      <c r="H1196" s="70">
        <v>0.0</v>
      </c>
      <c r="I1196" s="74">
        <v>1.17975E8</v>
      </c>
      <c r="J1196" s="11" t="s">
        <v>73</v>
      </c>
      <c r="K1196" s="71" t="s">
        <v>159</v>
      </c>
      <c r="L1196" s="51">
        <f t="shared" si="1"/>
        <v>5715886000</v>
      </c>
      <c r="M1196" s="75">
        <f t="shared" si="2"/>
        <v>2412414000</v>
      </c>
      <c r="N1196" s="9">
        <f t="shared" si="3"/>
        <v>0.8413997544</v>
      </c>
      <c r="O1196" s="9">
        <f t="shared" si="4"/>
        <v>0.3551163454</v>
      </c>
    </row>
    <row r="1197" hidden="1">
      <c r="A1197" s="68">
        <v>1240.0</v>
      </c>
      <c r="B1197" s="11" t="s">
        <v>249</v>
      </c>
      <c r="C1197" s="11" t="s">
        <v>7</v>
      </c>
      <c r="D1197" s="73">
        <v>41274.0</v>
      </c>
      <c r="E1197" s="74">
        <v>5.260956E9</v>
      </c>
      <c r="F1197" s="74">
        <v>1.177275E9</v>
      </c>
      <c r="G1197" s="74">
        <v>2.188747E9</v>
      </c>
      <c r="H1197" s="70">
        <v>0.0</v>
      </c>
      <c r="I1197" s="74">
        <v>6.5141E7</v>
      </c>
      <c r="J1197" s="11" t="s">
        <v>73</v>
      </c>
      <c r="K1197" s="71" t="s">
        <v>159</v>
      </c>
      <c r="L1197" s="51">
        <f t="shared" si="1"/>
        <v>4083681000</v>
      </c>
      <c r="M1197" s="75">
        <f t="shared" si="2"/>
        <v>1829793000</v>
      </c>
      <c r="N1197" s="9">
        <f t="shared" si="3"/>
        <v>0.7762241311</v>
      </c>
      <c r="O1197" s="9">
        <f t="shared" si="4"/>
        <v>0.3478061782</v>
      </c>
    </row>
    <row r="1198" hidden="1">
      <c r="A1198" s="68">
        <v>1247.0</v>
      </c>
      <c r="B1198" s="11" t="s">
        <v>516</v>
      </c>
      <c r="C1198" s="11" t="s">
        <v>11</v>
      </c>
      <c r="D1198" s="73">
        <v>42490.0</v>
      </c>
      <c r="E1198" s="74">
        <v>5.386703E9</v>
      </c>
      <c r="F1198" s="74">
        <v>4.063955E9</v>
      </c>
      <c r="G1198" s="70">
        <v>0.0</v>
      </c>
      <c r="H1198" s="70">
        <v>0.0</v>
      </c>
      <c r="I1198" s="70">
        <v>0.0</v>
      </c>
      <c r="J1198" s="11" t="s">
        <v>77</v>
      </c>
      <c r="K1198" s="71" t="s">
        <v>349</v>
      </c>
      <c r="L1198" s="51">
        <f t="shared" si="1"/>
        <v>1322748000</v>
      </c>
      <c r="M1198" s="75">
        <f t="shared" si="2"/>
        <v>1322748000</v>
      </c>
      <c r="N1198" s="9">
        <f t="shared" si="3"/>
        <v>0.2455579972</v>
      </c>
      <c r="O1198" s="9">
        <f t="shared" si="4"/>
        <v>0.2455579972</v>
      </c>
    </row>
    <row r="1199" hidden="1">
      <c r="A1199" s="68">
        <v>1246.0</v>
      </c>
      <c r="B1199" s="11" t="s">
        <v>516</v>
      </c>
      <c r="C1199" s="11" t="s">
        <v>10</v>
      </c>
      <c r="D1199" s="73">
        <v>42119.0</v>
      </c>
      <c r="E1199" s="74">
        <v>3.910865E9</v>
      </c>
      <c r="F1199" s="74">
        <v>2.850316E9</v>
      </c>
      <c r="G1199" s="70">
        <v>0.0</v>
      </c>
      <c r="H1199" s="70">
        <v>0.0</v>
      </c>
      <c r="I1199" s="70">
        <v>0.0</v>
      </c>
      <c r="J1199" s="11" t="s">
        <v>77</v>
      </c>
      <c r="K1199" s="71" t="s">
        <v>349</v>
      </c>
      <c r="L1199" s="51">
        <f t="shared" si="1"/>
        <v>1060549000</v>
      </c>
      <c r="M1199" s="75">
        <f t="shared" si="2"/>
        <v>1060549000</v>
      </c>
      <c r="N1199" s="9">
        <f t="shared" si="3"/>
        <v>0.2711801609</v>
      </c>
      <c r="O1199" s="9">
        <f t="shared" si="4"/>
        <v>0.2711801609</v>
      </c>
    </row>
    <row r="1200" hidden="1">
      <c r="A1200" s="68">
        <v>1244.0</v>
      </c>
      <c r="B1200" s="11" t="s">
        <v>516</v>
      </c>
      <c r="C1200" s="11" t="s">
        <v>7</v>
      </c>
      <c r="D1200" s="73">
        <v>41391.0</v>
      </c>
      <c r="E1200" s="74">
        <v>3.637212E9</v>
      </c>
      <c r="F1200" s="74">
        <v>2.446443E9</v>
      </c>
      <c r="G1200" s="70">
        <v>0.0</v>
      </c>
      <c r="H1200" s="70">
        <v>0.0</v>
      </c>
      <c r="I1200" s="70">
        <v>0.0</v>
      </c>
      <c r="J1200" s="11" t="s">
        <v>77</v>
      </c>
      <c r="K1200" s="71" t="s">
        <v>349</v>
      </c>
      <c r="L1200" s="51">
        <f t="shared" si="1"/>
        <v>1190769000</v>
      </c>
      <c r="M1200" s="75">
        <f t="shared" si="2"/>
        <v>1190769000</v>
      </c>
      <c r="N1200" s="9">
        <f t="shared" si="3"/>
        <v>0.3273850961</v>
      </c>
      <c r="O1200" s="9">
        <f t="shared" si="4"/>
        <v>0.3273850961</v>
      </c>
    </row>
    <row r="1201" hidden="1">
      <c r="A1201" s="68">
        <v>1245.0</v>
      </c>
      <c r="B1201" s="11" t="s">
        <v>516</v>
      </c>
      <c r="C1201" s="11" t="s">
        <v>9</v>
      </c>
      <c r="D1201" s="73">
        <v>41755.0</v>
      </c>
      <c r="E1201" s="74">
        <v>3.585141E9</v>
      </c>
      <c r="F1201" s="74">
        <v>2.566444E9</v>
      </c>
      <c r="G1201" s="70">
        <v>0.0</v>
      </c>
      <c r="H1201" s="70">
        <v>0.0</v>
      </c>
      <c r="I1201" s="70">
        <v>0.0</v>
      </c>
      <c r="J1201" s="11" t="s">
        <v>77</v>
      </c>
      <c r="K1201" s="71" t="s">
        <v>349</v>
      </c>
      <c r="L1201" s="51">
        <f t="shared" si="1"/>
        <v>1018697000</v>
      </c>
      <c r="M1201" s="75">
        <f t="shared" si="2"/>
        <v>1018697000</v>
      </c>
      <c r="N1201" s="9">
        <f t="shared" si="3"/>
        <v>0.284144194</v>
      </c>
      <c r="O1201" s="9">
        <f t="shared" si="4"/>
        <v>0.284144194</v>
      </c>
    </row>
    <row r="1202" hidden="1">
      <c r="A1202" s="68">
        <v>1250.0</v>
      </c>
      <c r="B1202" s="11" t="s">
        <v>517</v>
      </c>
      <c r="C1202" s="11" t="s">
        <v>10</v>
      </c>
      <c r="D1202" s="73">
        <v>42004.0</v>
      </c>
      <c r="E1202" s="74">
        <v>1.0886E10</v>
      </c>
      <c r="F1202" s="74">
        <v>7.036E9</v>
      </c>
      <c r="G1202" s="70">
        <v>0.0</v>
      </c>
      <c r="H1202" s="70">
        <v>0.0</v>
      </c>
      <c r="I1202" s="74">
        <v>1.227E9</v>
      </c>
      <c r="J1202" s="11" t="s">
        <v>101</v>
      </c>
      <c r="K1202" s="66" t="s">
        <v>104</v>
      </c>
      <c r="L1202" s="51">
        <f t="shared" si="1"/>
        <v>3850000000</v>
      </c>
      <c r="M1202" s="75">
        <f t="shared" si="2"/>
        <v>2623000000</v>
      </c>
      <c r="N1202" s="9">
        <f t="shared" si="3"/>
        <v>0.3536652581</v>
      </c>
      <c r="O1202" s="9">
        <f t="shared" si="4"/>
        <v>0.2409516811</v>
      </c>
    </row>
    <row r="1203" hidden="1">
      <c r="A1203" s="68">
        <v>1251.0</v>
      </c>
      <c r="B1203" s="11" t="s">
        <v>517</v>
      </c>
      <c r="C1203" s="11" t="s">
        <v>11</v>
      </c>
      <c r="D1203" s="73">
        <v>42369.0</v>
      </c>
      <c r="E1203" s="74">
        <v>1.0415E10</v>
      </c>
      <c r="F1203" s="74">
        <v>6.239E9</v>
      </c>
      <c r="G1203" s="70">
        <v>0.0</v>
      </c>
      <c r="H1203" s="70">
        <v>0.0</v>
      </c>
      <c r="I1203" s="74">
        <v>1.214E9</v>
      </c>
      <c r="J1203" s="11" t="s">
        <v>101</v>
      </c>
      <c r="K1203" s="11" t="s">
        <v>104</v>
      </c>
      <c r="L1203" s="51">
        <f t="shared" si="1"/>
        <v>4176000000</v>
      </c>
      <c r="M1203" s="75">
        <f t="shared" si="2"/>
        <v>2962000000</v>
      </c>
      <c r="N1203" s="9">
        <f t="shared" si="3"/>
        <v>0.4009601536</v>
      </c>
      <c r="O1203" s="9">
        <f t="shared" si="4"/>
        <v>0.2843975036</v>
      </c>
    </row>
    <row r="1204" hidden="1">
      <c r="A1204" s="68">
        <v>1249.0</v>
      </c>
      <c r="B1204" s="11" t="s">
        <v>517</v>
      </c>
      <c r="C1204" s="11" t="s">
        <v>9</v>
      </c>
      <c r="D1204" s="73">
        <v>41639.0</v>
      </c>
      <c r="E1204" s="74">
        <v>9.968E9</v>
      </c>
      <c r="F1204" s="74">
        <v>6.423E9</v>
      </c>
      <c r="G1204" s="74">
        <v>6.8E7</v>
      </c>
      <c r="H1204" s="70">
        <v>0.0</v>
      </c>
      <c r="I1204" s="74">
        <v>1.178E9</v>
      </c>
      <c r="J1204" s="11" t="s">
        <v>101</v>
      </c>
      <c r="K1204" s="11" t="s">
        <v>104</v>
      </c>
      <c r="L1204" s="51">
        <f t="shared" si="1"/>
        <v>3545000000</v>
      </c>
      <c r="M1204" s="75">
        <f t="shared" si="2"/>
        <v>2299000000</v>
      </c>
      <c r="N1204" s="9">
        <f t="shared" si="3"/>
        <v>0.3556380417</v>
      </c>
      <c r="O1204" s="9">
        <f t="shared" si="4"/>
        <v>0.2306380417</v>
      </c>
    </row>
    <row r="1205" hidden="1">
      <c r="A1205" s="68">
        <v>1248.0</v>
      </c>
      <c r="B1205" s="11" t="s">
        <v>517</v>
      </c>
      <c r="C1205" s="11" t="s">
        <v>7</v>
      </c>
      <c r="D1205" s="73">
        <v>41274.0</v>
      </c>
      <c r="E1205" s="74">
        <v>9.781E9</v>
      </c>
      <c r="F1205" s="74">
        <v>6.351E9</v>
      </c>
      <c r="G1205" s="74">
        <v>9.8E7</v>
      </c>
      <c r="H1205" s="70">
        <v>0.0</v>
      </c>
      <c r="I1205" s="74">
        <v>1.054E9</v>
      </c>
      <c r="J1205" s="11" t="s">
        <v>101</v>
      </c>
      <c r="K1205" s="11" t="s">
        <v>104</v>
      </c>
      <c r="L1205" s="51">
        <f t="shared" si="1"/>
        <v>3430000000</v>
      </c>
      <c r="M1205" s="75">
        <f t="shared" si="2"/>
        <v>2278000000</v>
      </c>
      <c r="N1205" s="9">
        <f t="shared" si="3"/>
        <v>0.3506798896</v>
      </c>
      <c r="O1205" s="9">
        <f t="shared" si="4"/>
        <v>0.2329005214</v>
      </c>
    </row>
    <row r="1206">
      <c r="A1206" s="68">
        <v>1253.0</v>
      </c>
      <c r="B1206" s="11" t="s">
        <v>201</v>
      </c>
      <c r="C1206" s="11" t="s">
        <v>9</v>
      </c>
      <c r="D1206" s="73">
        <v>42000.0</v>
      </c>
      <c r="E1206" s="74">
        <v>6.6683E10</v>
      </c>
      <c r="F1206" s="74">
        <v>3.1238E10</v>
      </c>
      <c r="G1206" s="74">
        <v>2.5772E10</v>
      </c>
      <c r="H1206" s="70">
        <v>0.0</v>
      </c>
      <c r="I1206" s="74">
        <v>9.2E7</v>
      </c>
      <c r="J1206" s="11" t="s">
        <v>92</v>
      </c>
      <c r="K1206" s="11" t="s">
        <v>136</v>
      </c>
      <c r="L1206" s="51">
        <f t="shared" si="1"/>
        <v>35445000000</v>
      </c>
      <c r="M1206" s="75">
        <f t="shared" si="2"/>
        <v>9581000000</v>
      </c>
      <c r="N1206" s="9">
        <f t="shared" si="3"/>
        <v>0.5315447715</v>
      </c>
      <c r="O1206" s="9">
        <f t="shared" si="4"/>
        <v>0.1436797984</v>
      </c>
    </row>
    <row r="1207">
      <c r="A1207" s="68">
        <v>1252.0</v>
      </c>
      <c r="B1207" s="11" t="s">
        <v>201</v>
      </c>
      <c r="C1207" s="11" t="s">
        <v>7</v>
      </c>
      <c r="D1207" s="73">
        <v>41636.0</v>
      </c>
      <c r="E1207" s="74">
        <v>6.6415E10</v>
      </c>
      <c r="F1207" s="74">
        <v>3.1243E10</v>
      </c>
      <c r="G1207" s="74">
        <v>2.5357E10</v>
      </c>
      <c r="H1207" s="70">
        <v>0.0</v>
      </c>
      <c r="I1207" s="74">
        <v>1.1E8</v>
      </c>
      <c r="J1207" s="11" t="s">
        <v>92</v>
      </c>
      <c r="K1207" s="11" t="s">
        <v>136</v>
      </c>
      <c r="L1207" s="51">
        <f t="shared" si="1"/>
        <v>35172000000</v>
      </c>
      <c r="M1207" s="75">
        <f t="shared" si="2"/>
        <v>9705000000</v>
      </c>
      <c r="N1207" s="9">
        <f t="shared" si="3"/>
        <v>0.5295791613</v>
      </c>
      <c r="O1207" s="9">
        <f t="shared" si="4"/>
        <v>0.146126628</v>
      </c>
    </row>
    <row r="1208">
      <c r="A1208" s="68">
        <v>1254.0</v>
      </c>
      <c r="B1208" s="11" t="s">
        <v>201</v>
      </c>
      <c r="C1208" s="11" t="s">
        <v>10</v>
      </c>
      <c r="D1208" s="73">
        <v>42364.0</v>
      </c>
      <c r="E1208" s="74">
        <v>6.3056E10</v>
      </c>
      <c r="F1208" s="74">
        <v>2.8731E10</v>
      </c>
      <c r="G1208" s="74">
        <v>2.4538E10</v>
      </c>
      <c r="H1208" s="70">
        <v>0.0</v>
      </c>
      <c r="I1208" s="74">
        <v>7.5E7</v>
      </c>
      <c r="J1208" s="11" t="s">
        <v>92</v>
      </c>
      <c r="K1208" s="11" t="s">
        <v>136</v>
      </c>
      <c r="L1208" s="51">
        <f t="shared" si="1"/>
        <v>34325000000</v>
      </c>
      <c r="M1208" s="75">
        <f t="shared" si="2"/>
        <v>9712000000</v>
      </c>
      <c r="N1208" s="9">
        <f t="shared" si="3"/>
        <v>0.5443573966</v>
      </c>
      <c r="O1208" s="9">
        <f t="shared" si="4"/>
        <v>0.1540218219</v>
      </c>
    </row>
    <row r="1209">
      <c r="A1209" s="68">
        <v>1255.0</v>
      </c>
      <c r="B1209" s="11" t="s">
        <v>201</v>
      </c>
      <c r="C1209" s="11" t="s">
        <v>11</v>
      </c>
      <c r="D1209" s="73">
        <v>42735.0</v>
      </c>
      <c r="E1209" s="74">
        <v>6.2799E10</v>
      </c>
      <c r="F1209" s="74">
        <v>2.8209E10</v>
      </c>
      <c r="G1209" s="74">
        <v>2.4735E10</v>
      </c>
      <c r="H1209" s="70">
        <v>0.0</v>
      </c>
      <c r="I1209" s="74">
        <v>7.0E7</v>
      </c>
      <c r="J1209" s="11" t="s">
        <v>92</v>
      </c>
      <c r="K1209" s="11" t="s">
        <v>136</v>
      </c>
      <c r="L1209" s="51">
        <f t="shared" si="1"/>
        <v>34590000000</v>
      </c>
      <c r="M1209" s="75">
        <f t="shared" si="2"/>
        <v>9785000000</v>
      </c>
      <c r="N1209" s="9">
        <f t="shared" si="3"/>
        <v>0.5508049491</v>
      </c>
      <c r="O1209" s="9">
        <f t="shared" si="4"/>
        <v>0.155814583</v>
      </c>
    </row>
    <row r="1210" hidden="1">
      <c r="A1210" s="68">
        <v>1256.0</v>
      </c>
      <c r="B1210" s="11" t="s">
        <v>518</v>
      </c>
      <c r="C1210" s="11" t="s">
        <v>7</v>
      </c>
      <c r="D1210" s="73">
        <v>41274.0</v>
      </c>
      <c r="E1210" s="74">
        <v>5.4657E10</v>
      </c>
      <c r="F1210" s="74">
        <v>9.821E9</v>
      </c>
      <c r="G1210" s="74">
        <v>1.5171E10</v>
      </c>
      <c r="H1210" s="74">
        <v>7.482E9</v>
      </c>
      <c r="I1210" s="74">
        <v>5.109E9</v>
      </c>
      <c r="J1210" s="11" t="s">
        <v>77</v>
      </c>
      <c r="K1210" s="11" t="s">
        <v>78</v>
      </c>
      <c r="L1210" s="51">
        <f t="shared" si="1"/>
        <v>44836000000</v>
      </c>
      <c r="M1210" s="75">
        <f t="shared" si="2"/>
        <v>17074000000</v>
      </c>
      <c r="N1210" s="9">
        <f t="shared" si="3"/>
        <v>0.8203157875</v>
      </c>
      <c r="O1210" s="9">
        <f t="shared" si="4"/>
        <v>0.312384507</v>
      </c>
    </row>
    <row r="1211" hidden="1">
      <c r="A1211" s="68">
        <v>1257.0</v>
      </c>
      <c r="B1211" s="11" t="s">
        <v>518</v>
      </c>
      <c r="C1211" s="11" t="s">
        <v>9</v>
      </c>
      <c r="D1211" s="73">
        <v>41639.0</v>
      </c>
      <c r="E1211" s="74">
        <v>5.1584E10</v>
      </c>
      <c r="F1211" s="74">
        <v>9.586E9</v>
      </c>
      <c r="G1211" s="74">
        <v>1.4355E10</v>
      </c>
      <c r="H1211" s="74">
        <v>6.678E9</v>
      </c>
      <c r="I1211" s="74">
        <v>4.599E9</v>
      </c>
      <c r="J1211" s="11" t="s">
        <v>77</v>
      </c>
      <c r="K1211" s="11" t="s">
        <v>78</v>
      </c>
      <c r="L1211" s="51">
        <f t="shared" si="1"/>
        <v>41998000000</v>
      </c>
      <c r="M1211" s="75">
        <f t="shared" si="2"/>
        <v>16366000000</v>
      </c>
      <c r="N1211" s="9">
        <f t="shared" si="3"/>
        <v>0.8141671836</v>
      </c>
      <c r="O1211" s="9">
        <f t="shared" si="4"/>
        <v>0.3172689206</v>
      </c>
    </row>
    <row r="1212" hidden="1">
      <c r="A1212" s="68">
        <v>1258.0</v>
      </c>
      <c r="B1212" s="11" t="s">
        <v>518</v>
      </c>
      <c r="C1212" s="11" t="s">
        <v>10</v>
      </c>
      <c r="D1212" s="73">
        <v>42004.0</v>
      </c>
      <c r="E1212" s="74">
        <v>4.9605E10</v>
      </c>
      <c r="F1212" s="74">
        <v>9.577E9</v>
      </c>
      <c r="G1212" s="74">
        <v>1.4097E10</v>
      </c>
      <c r="H1212" s="74">
        <v>8.393E9</v>
      </c>
      <c r="I1212" s="74">
        <v>4.039E9</v>
      </c>
      <c r="J1212" s="11" t="s">
        <v>77</v>
      </c>
      <c r="K1212" s="11" t="s">
        <v>78</v>
      </c>
      <c r="L1212" s="51">
        <f t="shared" si="1"/>
        <v>40028000000</v>
      </c>
      <c r="M1212" s="75">
        <f t="shared" si="2"/>
        <v>13499000000</v>
      </c>
      <c r="N1212" s="9">
        <f t="shared" si="3"/>
        <v>0.8069347848</v>
      </c>
      <c r="O1212" s="9">
        <f t="shared" si="4"/>
        <v>0.2721298256</v>
      </c>
    </row>
    <row r="1213" hidden="1">
      <c r="A1213" s="68">
        <v>1259.0</v>
      </c>
      <c r="B1213" s="11" t="s">
        <v>518</v>
      </c>
      <c r="C1213" s="11" t="s">
        <v>11</v>
      </c>
      <c r="D1213" s="73">
        <v>42369.0</v>
      </c>
      <c r="E1213" s="74">
        <v>4.8851E10</v>
      </c>
      <c r="F1213" s="74">
        <v>9.648E9</v>
      </c>
      <c r="G1213" s="74">
        <v>1.4809E10</v>
      </c>
      <c r="H1213" s="74">
        <v>7.69E9</v>
      </c>
      <c r="I1213" s="74">
        <v>3.728E9</v>
      </c>
      <c r="J1213" s="11" t="s">
        <v>77</v>
      </c>
      <c r="K1213" s="11" t="s">
        <v>78</v>
      </c>
      <c r="L1213" s="51">
        <f t="shared" si="1"/>
        <v>39203000000</v>
      </c>
      <c r="M1213" s="75">
        <f t="shared" si="2"/>
        <v>12976000000</v>
      </c>
      <c r="N1213" s="9">
        <f t="shared" si="3"/>
        <v>0.8025014841</v>
      </c>
      <c r="O1213" s="9">
        <f t="shared" si="4"/>
        <v>0.2656240404</v>
      </c>
    </row>
    <row r="1214" hidden="1">
      <c r="A1214" s="68">
        <v>1263.0</v>
      </c>
      <c r="B1214" s="11" t="s">
        <v>519</v>
      </c>
      <c r="C1214" s="11" t="s">
        <v>11</v>
      </c>
      <c r="D1214" s="73">
        <v>42735.0</v>
      </c>
      <c r="E1214" s="74">
        <v>1.23941E10</v>
      </c>
      <c r="F1214" s="74">
        <v>6.9132E9</v>
      </c>
      <c r="G1214" s="74">
        <v>1.566E8</v>
      </c>
      <c r="H1214" s="70">
        <v>0.0</v>
      </c>
      <c r="I1214" s="74">
        <v>3.7326E9</v>
      </c>
      <c r="J1214" s="11" t="s">
        <v>106</v>
      </c>
      <c r="K1214" s="76" t="s">
        <v>625</v>
      </c>
      <c r="L1214" s="51">
        <f t="shared" si="1"/>
        <v>5480900000</v>
      </c>
      <c r="M1214" s="75">
        <f t="shared" si="2"/>
        <v>1591700000</v>
      </c>
      <c r="N1214" s="9">
        <f t="shared" si="3"/>
        <v>0.4422184749</v>
      </c>
      <c r="O1214" s="9">
        <f t="shared" si="4"/>
        <v>0.1284240082</v>
      </c>
    </row>
    <row r="1215" hidden="1">
      <c r="A1215" s="68">
        <v>1262.0</v>
      </c>
      <c r="B1215" s="11" t="s">
        <v>519</v>
      </c>
      <c r="C1215" s="11" t="s">
        <v>10</v>
      </c>
      <c r="D1215" s="73">
        <v>42369.0</v>
      </c>
      <c r="E1215" s="74">
        <v>1.19644E10</v>
      </c>
      <c r="F1215" s="74">
        <v>6.6977E9</v>
      </c>
      <c r="G1215" s="74">
        <v>1.635E8</v>
      </c>
      <c r="H1215" s="70">
        <v>0.0</v>
      </c>
      <c r="I1215" s="74">
        <v>3.6724E9</v>
      </c>
      <c r="J1215" s="11" t="s">
        <v>106</v>
      </c>
      <c r="K1215" s="71" t="s">
        <v>625</v>
      </c>
      <c r="L1215" s="51">
        <f t="shared" si="1"/>
        <v>5266700000</v>
      </c>
      <c r="M1215" s="75">
        <f t="shared" si="2"/>
        <v>1430800000</v>
      </c>
      <c r="N1215" s="9">
        <f t="shared" si="3"/>
        <v>0.4401975862</v>
      </c>
      <c r="O1215" s="9">
        <f t="shared" si="4"/>
        <v>0.1195881114</v>
      </c>
    </row>
    <row r="1216" hidden="1">
      <c r="A1216" s="68">
        <v>1261.0</v>
      </c>
      <c r="B1216" s="11" t="s">
        <v>519</v>
      </c>
      <c r="C1216" s="11" t="s">
        <v>9</v>
      </c>
      <c r="D1216" s="73">
        <v>42004.0</v>
      </c>
      <c r="E1216" s="74">
        <v>1.04776E10</v>
      </c>
      <c r="F1216" s="74">
        <v>5.231E9</v>
      </c>
      <c r="G1216" s="74">
        <v>1.774E8</v>
      </c>
      <c r="H1216" s="70">
        <v>0.0</v>
      </c>
      <c r="I1216" s="74">
        <v>3.5743E9</v>
      </c>
      <c r="J1216" s="11" t="s">
        <v>106</v>
      </c>
      <c r="K1216" s="71" t="s">
        <v>625</v>
      </c>
      <c r="L1216" s="51">
        <f t="shared" si="1"/>
        <v>5246600000</v>
      </c>
      <c r="M1216" s="75">
        <f t="shared" si="2"/>
        <v>1494900000</v>
      </c>
      <c r="N1216" s="9">
        <f t="shared" si="3"/>
        <v>0.5007444453</v>
      </c>
      <c r="O1216" s="9">
        <f t="shared" si="4"/>
        <v>0.1426758036</v>
      </c>
    </row>
    <row r="1217" hidden="1">
      <c r="A1217" s="68">
        <v>1260.0</v>
      </c>
      <c r="B1217" s="11" t="s">
        <v>519</v>
      </c>
      <c r="C1217" s="11" t="s">
        <v>7</v>
      </c>
      <c r="D1217" s="73">
        <v>41639.0</v>
      </c>
      <c r="E1217" s="74">
        <v>9.2895E9</v>
      </c>
      <c r="F1217" s="74">
        <v>4.6836E9</v>
      </c>
      <c r="G1217" s="74">
        <v>1.89E8</v>
      </c>
      <c r="H1217" s="70">
        <v>0.0</v>
      </c>
      <c r="I1217" s="74">
        <v>3.2929E9</v>
      </c>
      <c r="J1217" s="11" t="s">
        <v>106</v>
      </c>
      <c r="K1217" s="71" t="s">
        <v>625</v>
      </c>
      <c r="L1217" s="51">
        <f t="shared" si="1"/>
        <v>4605900000</v>
      </c>
      <c r="M1217" s="75">
        <f t="shared" si="2"/>
        <v>1124000000</v>
      </c>
      <c r="N1217" s="9">
        <f t="shared" si="3"/>
        <v>0.4958178589</v>
      </c>
      <c r="O1217" s="9">
        <f t="shared" si="4"/>
        <v>0.1209968244</v>
      </c>
    </row>
    <row r="1218">
      <c r="A1218" s="68">
        <v>1267.0</v>
      </c>
      <c r="B1218" s="11" t="s">
        <v>203</v>
      </c>
      <c r="C1218" s="11" t="s">
        <v>11</v>
      </c>
      <c r="D1218" s="73">
        <v>42735.0</v>
      </c>
      <c r="E1218" s="74">
        <v>4.860427E9</v>
      </c>
      <c r="F1218" s="74">
        <v>2.99694E8</v>
      </c>
      <c r="G1218" s="74">
        <v>1.177697E9</v>
      </c>
      <c r="H1218" s="74">
        <v>2.052295E9</v>
      </c>
      <c r="I1218" s="70">
        <v>0.0</v>
      </c>
      <c r="J1218" s="11" t="s">
        <v>92</v>
      </c>
      <c r="K1218" s="71" t="s">
        <v>161</v>
      </c>
      <c r="L1218" s="51">
        <f t="shared" si="1"/>
        <v>4560733000</v>
      </c>
      <c r="M1218" s="75">
        <f t="shared" si="2"/>
        <v>1330741000</v>
      </c>
      <c r="N1218" s="9">
        <f t="shared" si="3"/>
        <v>0.9383399854</v>
      </c>
      <c r="O1218" s="9">
        <f t="shared" si="4"/>
        <v>0.2737909653</v>
      </c>
    </row>
    <row r="1219">
      <c r="A1219" s="68">
        <v>1266.0</v>
      </c>
      <c r="B1219" s="11" t="s">
        <v>203</v>
      </c>
      <c r="C1219" s="11" t="s">
        <v>10</v>
      </c>
      <c r="D1219" s="73">
        <v>42369.0</v>
      </c>
      <c r="E1219" s="74">
        <v>4.103728E9</v>
      </c>
      <c r="F1219" s="74">
        <v>3.92709E8</v>
      </c>
      <c r="G1219" s="74">
        <v>8.38526E8</v>
      </c>
      <c r="H1219" s="74">
        <v>1.620577E9</v>
      </c>
      <c r="I1219" s="70">
        <v>0.0</v>
      </c>
      <c r="J1219" s="11" t="s">
        <v>92</v>
      </c>
      <c r="K1219" s="71" t="s">
        <v>161</v>
      </c>
      <c r="L1219" s="51">
        <f t="shared" si="1"/>
        <v>3711019000</v>
      </c>
      <c r="M1219" s="75">
        <f t="shared" si="2"/>
        <v>1251916000</v>
      </c>
      <c r="N1219" s="9">
        <f t="shared" si="3"/>
        <v>0.9043043301</v>
      </c>
      <c r="O1219" s="9">
        <f t="shared" si="4"/>
        <v>0.3050679772</v>
      </c>
    </row>
    <row r="1220">
      <c r="A1220" s="68">
        <v>1265.0</v>
      </c>
      <c r="B1220" s="11" t="s">
        <v>203</v>
      </c>
      <c r="C1220" s="11" t="s">
        <v>9</v>
      </c>
      <c r="D1220" s="73">
        <v>42004.0</v>
      </c>
      <c r="E1220" s="74">
        <v>2.819557E9</v>
      </c>
      <c r="F1220" s="74">
        <v>2.05018E8</v>
      </c>
      <c r="G1220" s="74">
        <v>5.19267E8</v>
      </c>
      <c r="H1220" s="74">
        <v>1.271353E9</v>
      </c>
      <c r="I1220" s="70">
        <v>0.0</v>
      </c>
      <c r="J1220" s="11" t="s">
        <v>92</v>
      </c>
      <c r="K1220" s="71" t="s">
        <v>161</v>
      </c>
      <c r="L1220" s="51">
        <f t="shared" si="1"/>
        <v>2614539000</v>
      </c>
      <c r="M1220" s="75">
        <f t="shared" si="2"/>
        <v>823919000</v>
      </c>
      <c r="N1220" s="9">
        <f t="shared" si="3"/>
        <v>0.9272871589</v>
      </c>
      <c r="O1220" s="9">
        <f t="shared" si="4"/>
        <v>0.292215763</v>
      </c>
    </row>
    <row r="1221">
      <c r="A1221" s="68">
        <v>1264.0</v>
      </c>
      <c r="B1221" s="11" t="s">
        <v>203</v>
      </c>
      <c r="C1221" s="11" t="s">
        <v>7</v>
      </c>
      <c r="D1221" s="73">
        <v>41639.0</v>
      </c>
      <c r="E1221" s="74">
        <v>2.104745E9</v>
      </c>
      <c r="F1221" s="74">
        <v>1.55355E8</v>
      </c>
      <c r="G1221" s="74">
        <v>3.46393E8</v>
      </c>
      <c r="H1221" s="74">
        <v>8.59947E8</v>
      </c>
      <c r="I1221" s="70">
        <v>0.0</v>
      </c>
      <c r="J1221" s="11" t="s">
        <v>92</v>
      </c>
      <c r="K1221" s="71" t="s">
        <v>161</v>
      </c>
      <c r="L1221" s="51">
        <f t="shared" si="1"/>
        <v>1949390000</v>
      </c>
      <c r="M1221" s="75">
        <f t="shared" si="2"/>
        <v>743050000</v>
      </c>
      <c r="N1221" s="9">
        <f t="shared" si="3"/>
        <v>0.9261882081</v>
      </c>
      <c r="O1221" s="9">
        <f t="shared" si="4"/>
        <v>0.3530356409</v>
      </c>
    </row>
    <row r="1222" hidden="1">
      <c r="A1222" s="68">
        <v>1271.0</v>
      </c>
      <c r="B1222" s="11" t="s">
        <v>520</v>
      </c>
      <c r="C1222" s="11" t="s">
        <v>11</v>
      </c>
      <c r="D1222" s="73">
        <v>42369.0</v>
      </c>
      <c r="E1222" s="74">
        <v>2.08538E10</v>
      </c>
      <c r="F1222" s="74">
        <v>1.87059E10</v>
      </c>
      <c r="G1222" s="74">
        <v>2.28E7</v>
      </c>
      <c r="H1222" s="70">
        <v>0.0</v>
      </c>
      <c r="I1222" s="74">
        <v>7.75E7</v>
      </c>
      <c r="J1222" s="11" t="s">
        <v>106</v>
      </c>
      <c r="K1222" s="71" t="s">
        <v>109</v>
      </c>
      <c r="L1222" s="51">
        <f t="shared" si="1"/>
        <v>2147900000</v>
      </c>
      <c r="M1222" s="75">
        <f t="shared" si="2"/>
        <v>2047600000</v>
      </c>
      <c r="N1222" s="9">
        <f t="shared" si="3"/>
        <v>0.1029980148</v>
      </c>
      <c r="O1222" s="9">
        <f t="shared" si="4"/>
        <v>0.09818833978</v>
      </c>
    </row>
    <row r="1223" hidden="1">
      <c r="A1223" s="68">
        <v>1270.0</v>
      </c>
      <c r="B1223" s="11" t="s">
        <v>520</v>
      </c>
      <c r="C1223" s="11" t="s">
        <v>10</v>
      </c>
      <c r="D1223" s="73">
        <v>42004.0</v>
      </c>
      <c r="E1223" s="74">
        <v>1.93914E10</v>
      </c>
      <c r="F1223" s="74">
        <v>1.72973E10</v>
      </c>
      <c r="G1223" s="74">
        <v>1.89E7</v>
      </c>
      <c r="H1223" s="70">
        <v>0.0</v>
      </c>
      <c r="I1223" s="74">
        <v>5.09E7</v>
      </c>
      <c r="J1223" s="11" t="s">
        <v>106</v>
      </c>
      <c r="K1223" s="71" t="s">
        <v>109</v>
      </c>
      <c r="L1223" s="51">
        <f t="shared" si="1"/>
        <v>2094100000</v>
      </c>
      <c r="M1223" s="75">
        <f t="shared" si="2"/>
        <v>2024300000</v>
      </c>
      <c r="N1223" s="9">
        <f t="shared" si="3"/>
        <v>0.1079911713</v>
      </c>
      <c r="O1223" s="9">
        <f t="shared" si="4"/>
        <v>0.1043916375</v>
      </c>
    </row>
    <row r="1224" hidden="1">
      <c r="A1224" s="68">
        <v>1269.0</v>
      </c>
      <c r="B1224" s="11" t="s">
        <v>520</v>
      </c>
      <c r="C1224" s="11" t="s">
        <v>9</v>
      </c>
      <c r="D1224" s="73">
        <v>41639.0</v>
      </c>
      <c r="E1224" s="74">
        <v>1.81709E10</v>
      </c>
      <c r="F1224" s="74">
        <v>1.62751E10</v>
      </c>
      <c r="G1224" s="74">
        <v>1.88E7</v>
      </c>
      <c r="H1224" s="70">
        <v>0.0</v>
      </c>
      <c r="I1224" s="74">
        <v>3.88E7</v>
      </c>
      <c r="J1224" s="11" t="s">
        <v>106</v>
      </c>
      <c r="K1224" s="71" t="s">
        <v>109</v>
      </c>
      <c r="L1224" s="51">
        <f t="shared" si="1"/>
        <v>1895800000</v>
      </c>
      <c r="M1224" s="75">
        <f t="shared" si="2"/>
        <v>1838200000</v>
      </c>
      <c r="N1224" s="9">
        <f t="shared" si="3"/>
        <v>0.1043316512</v>
      </c>
      <c r="O1224" s="9">
        <f t="shared" si="4"/>
        <v>0.1011617476</v>
      </c>
    </row>
    <row r="1225" hidden="1">
      <c r="A1225" s="68">
        <v>1268.0</v>
      </c>
      <c r="B1225" s="11" t="s">
        <v>520</v>
      </c>
      <c r="C1225" s="11" t="s">
        <v>7</v>
      </c>
      <c r="D1225" s="73">
        <v>41274.0</v>
      </c>
      <c r="E1225" s="74">
        <v>1.70839E10</v>
      </c>
      <c r="F1225" s="74">
        <v>1.55909E10</v>
      </c>
      <c r="G1225" s="74">
        <v>1.54E7</v>
      </c>
      <c r="H1225" s="70">
        <v>0.0</v>
      </c>
      <c r="I1225" s="74">
        <v>3.61E7</v>
      </c>
      <c r="J1225" s="11" t="s">
        <v>106</v>
      </c>
      <c r="K1225" s="71" t="s">
        <v>109</v>
      </c>
      <c r="L1225" s="51">
        <f t="shared" si="1"/>
        <v>1493000000</v>
      </c>
      <c r="M1225" s="75">
        <f t="shared" si="2"/>
        <v>1441500000</v>
      </c>
      <c r="N1225" s="9">
        <f t="shared" si="3"/>
        <v>0.08739222309</v>
      </c>
      <c r="O1225" s="9">
        <f t="shared" si="4"/>
        <v>0.08437768894</v>
      </c>
    </row>
    <row r="1226" hidden="1">
      <c r="A1226" s="68">
        <v>1273.0</v>
      </c>
      <c r="B1226" s="11" t="s">
        <v>521</v>
      </c>
      <c r="C1226" s="11" t="s">
        <v>9</v>
      </c>
      <c r="D1226" s="73">
        <v>41820.0</v>
      </c>
      <c r="E1226" s="74">
        <v>1.3215971E10</v>
      </c>
      <c r="F1226" s="74">
        <v>1.0188227E10</v>
      </c>
      <c r="G1226" s="74">
        <v>1.633992E9</v>
      </c>
      <c r="H1226" s="70">
        <v>0.0</v>
      </c>
      <c r="I1226" s="70">
        <v>0.0</v>
      </c>
      <c r="J1226" s="11" t="s">
        <v>69</v>
      </c>
      <c r="K1226" s="71" t="s">
        <v>347</v>
      </c>
      <c r="L1226" s="51">
        <f t="shared" si="1"/>
        <v>3027744000</v>
      </c>
      <c r="M1226" s="75">
        <f t="shared" si="2"/>
        <v>1393752000</v>
      </c>
      <c r="N1226" s="9">
        <f t="shared" si="3"/>
        <v>0.229097355</v>
      </c>
      <c r="O1226" s="9">
        <f t="shared" si="4"/>
        <v>0.1054596745</v>
      </c>
    </row>
    <row r="1227" hidden="1">
      <c r="A1227" s="68">
        <v>1272.0</v>
      </c>
      <c r="B1227" s="11" t="s">
        <v>521</v>
      </c>
      <c r="C1227" s="11" t="s">
        <v>7</v>
      </c>
      <c r="D1227" s="73">
        <v>41455.0</v>
      </c>
      <c r="E1227" s="74">
        <v>1.3015704E10</v>
      </c>
      <c r="F1227" s="74">
        <v>1.0086675E10</v>
      </c>
      <c r="G1227" s="74">
        <v>1.554973E9</v>
      </c>
      <c r="H1227" s="70">
        <v>0.0</v>
      </c>
      <c r="I1227" s="70">
        <v>0.0</v>
      </c>
      <c r="J1227" s="11" t="s">
        <v>69</v>
      </c>
      <c r="K1227" s="71" t="s">
        <v>347</v>
      </c>
      <c r="L1227" s="51">
        <f t="shared" si="1"/>
        <v>2929029000</v>
      </c>
      <c r="M1227" s="75">
        <f t="shared" si="2"/>
        <v>1374056000</v>
      </c>
      <c r="N1227" s="9">
        <f t="shared" si="3"/>
        <v>0.2250380771</v>
      </c>
      <c r="O1227" s="9">
        <f t="shared" si="4"/>
        <v>0.1055690879</v>
      </c>
    </row>
    <row r="1228" hidden="1">
      <c r="A1228" s="68">
        <v>1274.0</v>
      </c>
      <c r="B1228" s="11" t="s">
        <v>521</v>
      </c>
      <c r="C1228" s="11" t="s">
        <v>10</v>
      </c>
      <c r="D1228" s="73">
        <v>42185.0</v>
      </c>
      <c r="E1228" s="74">
        <v>1.2711744E10</v>
      </c>
      <c r="F1228" s="74">
        <v>9.655245E9</v>
      </c>
      <c r="G1228" s="74">
        <v>1.544746E9</v>
      </c>
      <c r="H1228" s="70">
        <v>0.0</v>
      </c>
      <c r="I1228" s="70">
        <v>0.0</v>
      </c>
      <c r="J1228" s="11" t="s">
        <v>69</v>
      </c>
      <c r="K1228" s="71" t="s">
        <v>347</v>
      </c>
      <c r="L1228" s="51">
        <f t="shared" si="1"/>
        <v>3056499000</v>
      </c>
      <c r="M1228" s="75">
        <f t="shared" si="2"/>
        <v>1511753000</v>
      </c>
      <c r="N1228" s="9">
        <f t="shared" si="3"/>
        <v>0.2404468655</v>
      </c>
      <c r="O1228" s="9">
        <f t="shared" si="4"/>
        <v>0.1189256958</v>
      </c>
    </row>
    <row r="1229" hidden="1">
      <c r="A1229" s="68">
        <v>1275.0</v>
      </c>
      <c r="B1229" s="11" t="s">
        <v>521</v>
      </c>
      <c r="C1229" s="11" t="s">
        <v>11</v>
      </c>
      <c r="D1229" s="73">
        <v>42551.0</v>
      </c>
      <c r="E1229" s="74">
        <v>1.1360753E10</v>
      </c>
      <c r="F1229" s="74">
        <v>8.823384E9</v>
      </c>
      <c r="G1229" s="74">
        <v>1.35936E9</v>
      </c>
      <c r="H1229" s="70">
        <v>0.0</v>
      </c>
      <c r="I1229" s="70">
        <v>0.0</v>
      </c>
      <c r="J1229" s="11" t="s">
        <v>69</v>
      </c>
      <c r="K1229" s="71" t="s">
        <v>347</v>
      </c>
      <c r="L1229" s="51">
        <f t="shared" si="1"/>
        <v>2537369000</v>
      </c>
      <c r="M1229" s="75">
        <f t="shared" si="2"/>
        <v>1178009000</v>
      </c>
      <c r="N1229" s="9">
        <f t="shared" si="3"/>
        <v>0.2233451427</v>
      </c>
      <c r="O1229" s="9">
        <f t="shared" si="4"/>
        <v>0.1036911022</v>
      </c>
    </row>
    <row r="1230" hidden="1">
      <c r="A1230" s="68">
        <v>1279.0</v>
      </c>
      <c r="B1230" s="11" t="s">
        <v>333</v>
      </c>
      <c r="C1230" s="11" t="s">
        <v>11</v>
      </c>
      <c r="D1230" s="73">
        <v>42735.0</v>
      </c>
      <c r="E1230" s="74">
        <v>7.668476E9</v>
      </c>
      <c r="F1230" s="74">
        <v>5.728662E9</v>
      </c>
      <c r="G1230" s="74">
        <v>9.5715E8</v>
      </c>
      <c r="H1230" s="70">
        <v>0.0</v>
      </c>
      <c r="I1230" s="70">
        <v>0.0</v>
      </c>
      <c r="J1230" s="11" t="s">
        <v>73</v>
      </c>
      <c r="K1230" s="66" t="s">
        <v>304</v>
      </c>
      <c r="L1230" s="51">
        <f t="shared" si="1"/>
        <v>1939814000</v>
      </c>
      <c r="M1230" s="75">
        <f t="shared" si="2"/>
        <v>982664000</v>
      </c>
      <c r="N1230" s="9">
        <f t="shared" si="3"/>
        <v>0.2529595189</v>
      </c>
      <c r="O1230" s="9">
        <f t="shared" si="4"/>
        <v>0.1281433234</v>
      </c>
    </row>
    <row r="1231" hidden="1">
      <c r="A1231" s="68">
        <v>1278.0</v>
      </c>
      <c r="B1231" s="11" t="s">
        <v>333</v>
      </c>
      <c r="C1231" s="11" t="s">
        <v>10</v>
      </c>
      <c r="D1231" s="73">
        <v>42369.0</v>
      </c>
      <c r="E1231" s="74">
        <v>5.981964E9</v>
      </c>
      <c r="F1231" s="74">
        <v>4.35385E9</v>
      </c>
      <c r="G1231" s="74">
        <v>7.94728E8</v>
      </c>
      <c r="H1231" s="70">
        <v>0.0</v>
      </c>
      <c r="I1231" s="70">
        <v>0.0</v>
      </c>
      <c r="J1231" s="11" t="s">
        <v>73</v>
      </c>
      <c r="K1231" s="11" t="s">
        <v>304</v>
      </c>
      <c r="L1231" s="51">
        <f t="shared" si="1"/>
        <v>1628114000</v>
      </c>
      <c r="M1231" s="75">
        <f t="shared" si="2"/>
        <v>833386000</v>
      </c>
      <c r="N1231" s="9">
        <f t="shared" si="3"/>
        <v>0.2721704778</v>
      </c>
      <c r="O1231" s="9">
        <f t="shared" si="4"/>
        <v>0.1393164519</v>
      </c>
    </row>
    <row r="1232" hidden="1">
      <c r="A1232" s="68">
        <v>1277.0</v>
      </c>
      <c r="B1232" s="11" t="s">
        <v>333</v>
      </c>
      <c r="C1232" s="11" t="s">
        <v>9</v>
      </c>
      <c r="D1232" s="73">
        <v>42004.0</v>
      </c>
      <c r="E1232" s="74">
        <v>5.822363E9</v>
      </c>
      <c r="F1232" s="74">
        <v>4.244479E9</v>
      </c>
      <c r="G1232" s="74">
        <v>8.6139E8</v>
      </c>
      <c r="H1232" s="70">
        <v>0.0</v>
      </c>
      <c r="I1232" s="70">
        <v>0.0</v>
      </c>
      <c r="J1232" s="11" t="s">
        <v>73</v>
      </c>
      <c r="K1232" s="11" t="s">
        <v>304</v>
      </c>
      <c r="L1232" s="51">
        <f t="shared" si="1"/>
        <v>1577884000</v>
      </c>
      <c r="M1232" s="75">
        <f t="shared" si="2"/>
        <v>716494000</v>
      </c>
      <c r="N1232" s="9">
        <f t="shared" si="3"/>
        <v>0.271004058</v>
      </c>
      <c r="O1232" s="9">
        <f t="shared" si="4"/>
        <v>0.1230589711</v>
      </c>
    </row>
    <row r="1233" hidden="1">
      <c r="A1233" s="68">
        <v>1276.0</v>
      </c>
      <c r="B1233" s="11" t="s">
        <v>333</v>
      </c>
      <c r="C1233" s="11" t="s">
        <v>7</v>
      </c>
      <c r="D1233" s="73">
        <v>41639.0</v>
      </c>
      <c r="E1233" s="74">
        <v>5.679595E9</v>
      </c>
      <c r="F1233" s="74">
        <v>4.507196E9</v>
      </c>
      <c r="G1233" s="74">
        <v>5.685E8</v>
      </c>
      <c r="H1233" s="70">
        <v>0.0</v>
      </c>
      <c r="I1233" s="70">
        <v>0.0</v>
      </c>
      <c r="J1233" s="11" t="s">
        <v>73</v>
      </c>
      <c r="K1233" s="11" t="s">
        <v>304</v>
      </c>
      <c r="L1233" s="51">
        <f t="shared" si="1"/>
        <v>1172399000</v>
      </c>
      <c r="M1233" s="75">
        <f t="shared" si="2"/>
        <v>603899000</v>
      </c>
      <c r="N1233" s="9">
        <f t="shared" si="3"/>
        <v>0.2064229932</v>
      </c>
      <c r="O1233" s="9">
        <f t="shared" si="4"/>
        <v>0.106327828</v>
      </c>
    </row>
    <row r="1234" hidden="1">
      <c r="A1234" s="68">
        <v>1283.0</v>
      </c>
      <c r="B1234" s="11" t="s">
        <v>522</v>
      </c>
      <c r="C1234" s="11" t="s">
        <v>11</v>
      </c>
      <c r="D1234" s="73">
        <v>42372.0</v>
      </c>
      <c r="E1234" s="74">
        <v>2.262359E9</v>
      </c>
      <c r="F1234" s="74">
        <v>1.237859E9</v>
      </c>
      <c r="G1234" s="74">
        <v>5.98848E8</v>
      </c>
      <c r="H1234" s="74">
        <v>1.25928E8</v>
      </c>
      <c r="I1234" s="70">
        <v>0.0</v>
      </c>
      <c r="J1234" s="11" t="s">
        <v>77</v>
      </c>
      <c r="K1234" s="76" t="s">
        <v>83</v>
      </c>
      <c r="L1234" s="51">
        <f t="shared" si="1"/>
        <v>1024500000</v>
      </c>
      <c r="M1234" s="75">
        <f t="shared" si="2"/>
        <v>299724000</v>
      </c>
      <c r="N1234" s="9">
        <f t="shared" si="3"/>
        <v>0.4528459011</v>
      </c>
      <c r="O1234" s="9">
        <f t="shared" si="4"/>
        <v>0.1324829525</v>
      </c>
    </row>
    <row r="1235" hidden="1">
      <c r="A1235" s="68">
        <v>1282.0</v>
      </c>
      <c r="B1235" s="11" t="s">
        <v>522</v>
      </c>
      <c r="C1235" s="11" t="s">
        <v>10</v>
      </c>
      <c r="D1235" s="73">
        <v>42001.0</v>
      </c>
      <c r="E1235" s="74">
        <v>2.237219E9</v>
      </c>
      <c r="F1235" s="74">
        <v>1.232611E9</v>
      </c>
      <c r="G1235" s="74">
        <v>6.59335E8</v>
      </c>
      <c r="H1235" s="74">
        <v>1.21141E8</v>
      </c>
      <c r="I1235" s="70">
        <v>0.0</v>
      </c>
      <c r="J1235" s="11" t="s">
        <v>77</v>
      </c>
      <c r="K1235" s="71" t="s">
        <v>83</v>
      </c>
      <c r="L1235" s="51">
        <f t="shared" si="1"/>
        <v>1004608000</v>
      </c>
      <c r="M1235" s="75">
        <f t="shared" si="2"/>
        <v>224132000</v>
      </c>
      <c r="N1235" s="9">
        <f t="shared" si="3"/>
        <v>0.4490432094</v>
      </c>
      <c r="O1235" s="9">
        <f t="shared" si="4"/>
        <v>0.1001833079</v>
      </c>
    </row>
    <row r="1236" hidden="1">
      <c r="A1236" s="68">
        <v>1281.0</v>
      </c>
      <c r="B1236" s="11" t="s">
        <v>522</v>
      </c>
      <c r="C1236" s="11" t="s">
        <v>9</v>
      </c>
      <c r="D1236" s="73">
        <v>41637.0</v>
      </c>
      <c r="E1236" s="74">
        <v>2.157586E9</v>
      </c>
      <c r="F1236" s="74">
        <v>1.181444E9</v>
      </c>
      <c r="G1236" s="74">
        <v>5.81898E8</v>
      </c>
      <c r="H1236" s="74">
        <v>1.324E8</v>
      </c>
      <c r="I1236" s="70">
        <v>0.0</v>
      </c>
      <c r="J1236" s="11" t="s">
        <v>77</v>
      </c>
      <c r="K1236" s="71" t="s">
        <v>83</v>
      </c>
      <c r="L1236" s="51">
        <f t="shared" si="1"/>
        <v>976142000</v>
      </c>
      <c r="M1236" s="75">
        <f t="shared" si="2"/>
        <v>261844000</v>
      </c>
      <c r="N1236" s="9">
        <f t="shared" si="3"/>
        <v>0.4524232174</v>
      </c>
      <c r="O1236" s="9">
        <f t="shared" si="4"/>
        <v>0.1213597048</v>
      </c>
    </row>
    <row r="1237" hidden="1">
      <c r="A1237" s="68">
        <v>1280.0</v>
      </c>
      <c r="B1237" s="11" t="s">
        <v>522</v>
      </c>
      <c r="C1237" s="11" t="s">
        <v>7</v>
      </c>
      <c r="D1237" s="73">
        <v>41273.0</v>
      </c>
      <c r="E1237" s="74">
        <v>2.105188E9</v>
      </c>
      <c r="F1237" s="74">
        <v>1.143659E9</v>
      </c>
      <c r="G1237" s="74">
        <v>6.2737E8</v>
      </c>
      <c r="H1237" s="74">
        <v>1.31835E8</v>
      </c>
      <c r="I1237" s="70">
        <v>0.0</v>
      </c>
      <c r="J1237" s="11" t="s">
        <v>77</v>
      </c>
      <c r="K1237" s="71" t="s">
        <v>83</v>
      </c>
      <c r="L1237" s="51">
        <f t="shared" si="1"/>
        <v>961529000</v>
      </c>
      <c r="M1237" s="75">
        <f t="shared" si="2"/>
        <v>202324000</v>
      </c>
      <c r="N1237" s="9">
        <f t="shared" si="3"/>
        <v>0.4567425807</v>
      </c>
      <c r="O1237" s="9">
        <f t="shared" si="4"/>
        <v>0.09610733103</v>
      </c>
    </row>
    <row r="1238">
      <c r="A1238" s="68">
        <v>1285.0</v>
      </c>
      <c r="B1238" s="11" t="s">
        <v>206</v>
      </c>
      <c r="C1238" s="11" t="s">
        <v>9</v>
      </c>
      <c r="D1238" s="73">
        <v>42004.0</v>
      </c>
      <c r="E1238" s="74">
        <v>8.0106E10</v>
      </c>
      <c r="F1238" s="74">
        <v>6.0775E10</v>
      </c>
      <c r="G1238" s="74">
        <v>7.001E9</v>
      </c>
      <c r="H1238" s="70">
        <v>0.0</v>
      </c>
      <c r="I1238" s="74">
        <v>9.3E7</v>
      </c>
      <c r="J1238" s="11" t="s">
        <v>92</v>
      </c>
      <c r="K1238" s="66" t="s">
        <v>156</v>
      </c>
      <c r="L1238" s="51">
        <f t="shared" si="1"/>
        <v>19331000000</v>
      </c>
      <c r="M1238" s="75">
        <f t="shared" si="2"/>
        <v>12237000000</v>
      </c>
      <c r="N1238" s="9">
        <f t="shared" si="3"/>
        <v>0.241317754</v>
      </c>
      <c r="O1238" s="9">
        <f t="shared" si="4"/>
        <v>0.1527600929</v>
      </c>
    </row>
    <row r="1239">
      <c r="A1239" s="68">
        <v>1284.0</v>
      </c>
      <c r="B1239" s="11" t="s">
        <v>206</v>
      </c>
      <c r="C1239" s="11" t="s">
        <v>7</v>
      </c>
      <c r="D1239" s="73">
        <v>41639.0</v>
      </c>
      <c r="E1239" s="74">
        <v>8.0029E10</v>
      </c>
      <c r="F1239" s="74">
        <v>5.9222E10</v>
      </c>
      <c r="G1239" s="74">
        <v>6.89E9</v>
      </c>
      <c r="H1239" s="70">
        <v>0.0</v>
      </c>
      <c r="I1239" s="74">
        <v>9.3E7</v>
      </c>
      <c r="J1239" s="11" t="s">
        <v>92</v>
      </c>
      <c r="K1239" s="11" t="s">
        <v>156</v>
      </c>
      <c r="L1239" s="51">
        <f t="shared" si="1"/>
        <v>20807000000</v>
      </c>
      <c r="M1239" s="75">
        <f t="shared" si="2"/>
        <v>13824000000</v>
      </c>
      <c r="N1239" s="9">
        <f t="shared" si="3"/>
        <v>0.2599932524</v>
      </c>
      <c r="O1239" s="9">
        <f t="shared" si="4"/>
        <v>0.1727373827</v>
      </c>
    </row>
    <row r="1240">
      <c r="A1240" s="68">
        <v>1287.0</v>
      </c>
      <c r="B1240" s="11" t="s">
        <v>206</v>
      </c>
      <c r="C1240" s="11" t="s">
        <v>11</v>
      </c>
      <c r="D1240" s="73">
        <v>42735.0</v>
      </c>
      <c r="E1240" s="74">
        <v>7.4953E10</v>
      </c>
      <c r="F1240" s="74">
        <v>5.7659E10</v>
      </c>
      <c r="G1240" s="74">
        <v>6.405E9</v>
      </c>
      <c r="H1240" s="70">
        <v>0.0</v>
      </c>
      <c r="I1240" s="74">
        <v>7.4E7</v>
      </c>
      <c r="J1240" s="11" t="s">
        <v>92</v>
      </c>
      <c r="K1240" s="11" t="s">
        <v>156</v>
      </c>
      <c r="L1240" s="51">
        <f t="shared" si="1"/>
        <v>17294000000</v>
      </c>
      <c r="M1240" s="75">
        <f t="shared" si="2"/>
        <v>10815000000</v>
      </c>
      <c r="N1240" s="9">
        <f t="shared" si="3"/>
        <v>0.2307312583</v>
      </c>
      <c r="O1240" s="9">
        <f t="shared" si="4"/>
        <v>0.144290422</v>
      </c>
    </row>
    <row r="1241">
      <c r="A1241" s="68">
        <v>1286.0</v>
      </c>
      <c r="B1241" s="11" t="s">
        <v>206</v>
      </c>
      <c r="C1241" s="11" t="s">
        <v>10</v>
      </c>
      <c r="D1241" s="73">
        <v>42369.0</v>
      </c>
      <c r="E1241" s="74">
        <v>7.3908E10</v>
      </c>
      <c r="F1241" s="74">
        <v>5.6479E10</v>
      </c>
      <c r="G1241" s="74">
        <v>6.656E9</v>
      </c>
      <c r="H1241" s="70">
        <v>0.0</v>
      </c>
      <c r="I1241" s="74">
        <v>8.2E7</v>
      </c>
      <c r="J1241" s="11" t="s">
        <v>92</v>
      </c>
      <c r="K1241" s="11" t="s">
        <v>156</v>
      </c>
      <c r="L1241" s="51">
        <f t="shared" si="1"/>
        <v>17429000000</v>
      </c>
      <c r="M1241" s="75">
        <f t="shared" si="2"/>
        <v>10691000000</v>
      </c>
      <c r="N1241" s="9">
        <f t="shared" si="3"/>
        <v>0.2358202089</v>
      </c>
      <c r="O1241" s="9">
        <f t="shared" si="4"/>
        <v>0.1446528116</v>
      </c>
    </row>
    <row r="1242" hidden="1">
      <c r="A1242" s="68">
        <v>1289.0</v>
      </c>
      <c r="B1242" s="11" t="s">
        <v>523</v>
      </c>
      <c r="C1242" s="11" t="s">
        <v>9</v>
      </c>
      <c r="D1242" s="73">
        <v>41639.0</v>
      </c>
      <c r="E1242" s="74">
        <v>1.6872E10</v>
      </c>
      <c r="F1242" s="74">
        <v>3.44E8</v>
      </c>
      <c r="G1242" s="74">
        <v>9.681E9</v>
      </c>
      <c r="H1242" s="70">
        <v>0.0</v>
      </c>
      <c r="I1242" s="74">
        <v>6.43E8</v>
      </c>
      <c r="J1242" s="11" t="s">
        <v>106</v>
      </c>
      <c r="K1242" s="11" t="s">
        <v>205</v>
      </c>
      <c r="L1242" s="51">
        <f t="shared" si="1"/>
        <v>16528000000</v>
      </c>
      <c r="M1242" s="75">
        <f t="shared" si="2"/>
        <v>6204000000</v>
      </c>
      <c r="N1242" s="9">
        <f t="shared" si="3"/>
        <v>0.9796111901</v>
      </c>
      <c r="O1242" s="9">
        <f t="shared" si="4"/>
        <v>0.3677098151</v>
      </c>
    </row>
    <row r="1243" hidden="1">
      <c r="A1243" s="68">
        <v>1288.0</v>
      </c>
      <c r="B1243" s="11" t="s">
        <v>523</v>
      </c>
      <c r="C1243" s="11" t="s">
        <v>7</v>
      </c>
      <c r="D1243" s="73">
        <v>41274.0</v>
      </c>
      <c r="E1243" s="74">
        <v>1.6606E10</v>
      </c>
      <c r="F1243" s="74">
        <v>3.86E8</v>
      </c>
      <c r="G1243" s="74">
        <v>1.0486E10</v>
      </c>
      <c r="H1243" s="70">
        <v>0.0</v>
      </c>
      <c r="I1243" s="74">
        <v>9.87E8</v>
      </c>
      <c r="J1243" s="11" t="s">
        <v>106</v>
      </c>
      <c r="K1243" s="11" t="s">
        <v>205</v>
      </c>
      <c r="L1243" s="51">
        <f t="shared" si="1"/>
        <v>16220000000</v>
      </c>
      <c r="M1243" s="75">
        <f t="shared" si="2"/>
        <v>4747000000</v>
      </c>
      <c r="N1243" s="9">
        <f t="shared" si="3"/>
        <v>0.9767553896</v>
      </c>
      <c r="O1243" s="9">
        <f t="shared" si="4"/>
        <v>0.2858605323</v>
      </c>
    </row>
    <row r="1244" hidden="1">
      <c r="A1244" s="68">
        <v>1290.0</v>
      </c>
      <c r="B1244" s="11" t="s">
        <v>523</v>
      </c>
      <c r="C1244" s="11" t="s">
        <v>10</v>
      </c>
      <c r="D1244" s="73">
        <v>42004.0</v>
      </c>
      <c r="E1244" s="74">
        <v>1.6281E10</v>
      </c>
      <c r="F1244" s="74">
        <v>3.25E8</v>
      </c>
      <c r="G1244" s="74">
        <v>9.488E9</v>
      </c>
      <c r="H1244" s="70">
        <v>0.0</v>
      </c>
      <c r="I1244" s="74">
        <v>2.73E8</v>
      </c>
      <c r="J1244" s="11" t="s">
        <v>106</v>
      </c>
      <c r="K1244" s="11" t="s">
        <v>205</v>
      </c>
      <c r="L1244" s="51">
        <f t="shared" si="1"/>
        <v>15956000000</v>
      </c>
      <c r="M1244" s="75">
        <f t="shared" si="2"/>
        <v>6195000000</v>
      </c>
      <c r="N1244" s="9">
        <f t="shared" si="3"/>
        <v>0.9800380812</v>
      </c>
      <c r="O1244" s="9">
        <f t="shared" si="4"/>
        <v>0.380504883</v>
      </c>
    </row>
    <row r="1245" hidden="1">
      <c r="A1245" s="68">
        <v>1291.0</v>
      </c>
      <c r="B1245" s="11" t="s">
        <v>523</v>
      </c>
      <c r="C1245" s="11" t="s">
        <v>11</v>
      </c>
      <c r="D1245" s="73">
        <v>42369.0</v>
      </c>
      <c r="E1245" s="74">
        <v>1.627E10</v>
      </c>
      <c r="F1245" s="74">
        <v>4.03E8</v>
      </c>
      <c r="G1245" s="74">
        <v>9.463E9</v>
      </c>
      <c r="H1245" s="70">
        <v>0.0</v>
      </c>
      <c r="I1245" s="74">
        <v>2.55E8</v>
      </c>
      <c r="J1245" s="11" t="s">
        <v>106</v>
      </c>
      <c r="K1245" s="11" t="s">
        <v>205</v>
      </c>
      <c r="L1245" s="51">
        <f t="shared" si="1"/>
        <v>15867000000</v>
      </c>
      <c r="M1245" s="75">
        <f t="shared" si="2"/>
        <v>6149000000</v>
      </c>
      <c r="N1245" s="9">
        <f t="shared" si="3"/>
        <v>0.9752304856</v>
      </c>
      <c r="O1245" s="9">
        <f t="shared" si="4"/>
        <v>0.3779348494</v>
      </c>
    </row>
    <row r="1246" hidden="1">
      <c r="A1246" s="68">
        <v>1294.0</v>
      </c>
      <c r="B1246" s="11" t="s">
        <v>524</v>
      </c>
      <c r="C1246" s="11" t="s">
        <v>10</v>
      </c>
      <c r="D1246" s="73">
        <v>42004.0</v>
      </c>
      <c r="E1246" s="74">
        <v>7.039E9</v>
      </c>
      <c r="F1246" s="74">
        <v>4.576E9</v>
      </c>
      <c r="G1246" s="74">
        <v>1.4938E9</v>
      </c>
      <c r="H1246" s="74">
        <v>1.173E8</v>
      </c>
      <c r="I1246" s="70">
        <v>0.0</v>
      </c>
      <c r="J1246" s="11" t="s">
        <v>69</v>
      </c>
      <c r="K1246" s="76" t="s">
        <v>340</v>
      </c>
      <c r="L1246" s="51">
        <f t="shared" si="1"/>
        <v>2463000000</v>
      </c>
      <c r="M1246" s="75">
        <f t="shared" si="2"/>
        <v>851900000</v>
      </c>
      <c r="N1246" s="9">
        <f t="shared" si="3"/>
        <v>0.3499076573</v>
      </c>
      <c r="O1246" s="9">
        <f t="shared" si="4"/>
        <v>0.1210257139</v>
      </c>
    </row>
    <row r="1247" hidden="1">
      <c r="A1247" s="68">
        <v>1293.0</v>
      </c>
      <c r="B1247" s="11" t="s">
        <v>524</v>
      </c>
      <c r="C1247" s="11" t="s">
        <v>9</v>
      </c>
      <c r="D1247" s="73">
        <v>41639.0</v>
      </c>
      <c r="E1247" s="74">
        <v>6.9997E9</v>
      </c>
      <c r="F1247" s="74">
        <v>4.6296E9</v>
      </c>
      <c r="G1247" s="74">
        <v>1.4937E9</v>
      </c>
      <c r="H1247" s="74">
        <v>1.228E8</v>
      </c>
      <c r="I1247" s="70">
        <v>0.0</v>
      </c>
      <c r="J1247" s="11" t="s">
        <v>69</v>
      </c>
      <c r="K1247" s="71" t="s">
        <v>340</v>
      </c>
      <c r="L1247" s="51">
        <f t="shared" si="1"/>
        <v>2370100000</v>
      </c>
      <c r="M1247" s="75">
        <f t="shared" si="2"/>
        <v>753600000</v>
      </c>
      <c r="N1247" s="9">
        <f t="shared" si="3"/>
        <v>0.3386002257</v>
      </c>
      <c r="O1247" s="9">
        <f t="shared" si="4"/>
        <v>0.1076617569</v>
      </c>
    </row>
    <row r="1248" hidden="1">
      <c r="A1248" s="68">
        <v>1295.0</v>
      </c>
      <c r="B1248" s="11" t="s">
        <v>524</v>
      </c>
      <c r="C1248" s="11" t="s">
        <v>11</v>
      </c>
      <c r="D1248" s="73">
        <v>42369.0</v>
      </c>
      <c r="E1248" s="74">
        <v>6.449E9</v>
      </c>
      <c r="F1248" s="74">
        <v>4.2632E9</v>
      </c>
      <c r="G1248" s="74">
        <v>1.3343E9</v>
      </c>
      <c r="H1248" s="74">
        <v>1.196E8</v>
      </c>
      <c r="I1248" s="70">
        <v>0.0</v>
      </c>
      <c r="J1248" s="11" t="s">
        <v>69</v>
      </c>
      <c r="K1248" s="71" t="s">
        <v>340</v>
      </c>
      <c r="L1248" s="51">
        <f t="shared" si="1"/>
        <v>2185800000</v>
      </c>
      <c r="M1248" s="75">
        <f t="shared" si="2"/>
        <v>731900000</v>
      </c>
      <c r="N1248" s="9">
        <f t="shared" si="3"/>
        <v>0.3389362692</v>
      </c>
      <c r="O1248" s="9">
        <f t="shared" si="4"/>
        <v>0.1134904636</v>
      </c>
    </row>
    <row r="1249" hidden="1">
      <c r="A1249" s="68">
        <v>1292.0</v>
      </c>
      <c r="B1249" s="11" t="s">
        <v>524</v>
      </c>
      <c r="C1249" s="11" t="s">
        <v>7</v>
      </c>
      <c r="D1249" s="73">
        <v>41274.0</v>
      </c>
      <c r="E1249" s="74">
        <v>4.3068E9</v>
      </c>
      <c r="F1249" s="74">
        <v>3.0409E9</v>
      </c>
      <c r="G1249" s="74">
        <v>1.1177E9</v>
      </c>
      <c r="H1249" s="74">
        <v>9.23E7</v>
      </c>
      <c r="I1249" s="70">
        <v>0.0</v>
      </c>
      <c r="J1249" s="11" t="s">
        <v>69</v>
      </c>
      <c r="K1249" s="71" t="s">
        <v>340</v>
      </c>
      <c r="L1249" s="51">
        <f t="shared" si="1"/>
        <v>1265900000</v>
      </c>
      <c r="M1249" s="75">
        <f t="shared" si="2"/>
        <v>55900000</v>
      </c>
      <c r="N1249" s="9">
        <f t="shared" si="3"/>
        <v>0.2939305285</v>
      </c>
      <c r="O1249" s="9">
        <f t="shared" si="4"/>
        <v>0.01297947432</v>
      </c>
    </row>
    <row r="1250" hidden="1">
      <c r="A1250" s="68">
        <v>1299.0</v>
      </c>
      <c r="B1250" s="11" t="s">
        <v>525</v>
      </c>
      <c r="C1250" s="11" t="s">
        <v>11</v>
      </c>
      <c r="D1250" s="73">
        <v>42369.0</v>
      </c>
      <c r="E1250" s="74">
        <v>3.495443E9</v>
      </c>
      <c r="F1250" s="74">
        <v>1.969675E9</v>
      </c>
      <c r="G1250" s="74">
        <v>1.76744E8</v>
      </c>
      <c r="H1250" s="70">
        <v>0.0</v>
      </c>
      <c r="I1250" s="74">
        <v>4.94422E8</v>
      </c>
      <c r="J1250" s="11" t="s">
        <v>101</v>
      </c>
      <c r="K1250" s="66" t="s">
        <v>102</v>
      </c>
      <c r="L1250" s="51">
        <f t="shared" si="1"/>
        <v>1525768000</v>
      </c>
      <c r="M1250" s="75">
        <f t="shared" si="2"/>
        <v>854602000</v>
      </c>
      <c r="N1250" s="9">
        <f t="shared" si="3"/>
        <v>0.4365020399</v>
      </c>
      <c r="O1250" s="9">
        <f t="shared" si="4"/>
        <v>0.2444903264</v>
      </c>
    </row>
    <row r="1251" hidden="1">
      <c r="A1251" s="68">
        <v>1298.0</v>
      </c>
      <c r="B1251" s="11" t="s">
        <v>525</v>
      </c>
      <c r="C1251" s="11" t="s">
        <v>10</v>
      </c>
      <c r="D1251" s="73">
        <v>42004.0</v>
      </c>
      <c r="E1251" s="74">
        <v>3.491632E9</v>
      </c>
      <c r="F1251" s="74">
        <v>2.087854E9</v>
      </c>
      <c r="G1251" s="74">
        <v>1.75178E8</v>
      </c>
      <c r="H1251" s="70">
        <v>0.0</v>
      </c>
      <c r="I1251" s="74">
        <v>4.17358E8</v>
      </c>
      <c r="J1251" s="11" t="s">
        <v>101</v>
      </c>
      <c r="K1251" s="11" t="s">
        <v>102</v>
      </c>
      <c r="L1251" s="51">
        <f t="shared" si="1"/>
        <v>1403778000</v>
      </c>
      <c r="M1251" s="75">
        <f t="shared" si="2"/>
        <v>811242000</v>
      </c>
      <c r="N1251" s="9">
        <f t="shared" si="3"/>
        <v>0.4020406503</v>
      </c>
      <c r="O1251" s="9">
        <f t="shared" si="4"/>
        <v>0.2323389177</v>
      </c>
    </row>
    <row r="1252" hidden="1">
      <c r="A1252" s="68">
        <v>1297.0</v>
      </c>
      <c r="B1252" s="11" t="s">
        <v>525</v>
      </c>
      <c r="C1252" s="11" t="s">
        <v>9</v>
      </c>
      <c r="D1252" s="73">
        <v>41639.0</v>
      </c>
      <c r="E1252" s="74">
        <v>3.454628E9</v>
      </c>
      <c r="F1252" s="74">
        <v>2.020436E9</v>
      </c>
      <c r="G1252" s="74">
        <v>1.72161E8</v>
      </c>
      <c r="H1252" s="70">
        <v>0.0</v>
      </c>
      <c r="I1252" s="74">
        <v>4.15708E8</v>
      </c>
      <c r="J1252" s="11" t="s">
        <v>101</v>
      </c>
      <c r="K1252" s="11" t="s">
        <v>102</v>
      </c>
      <c r="L1252" s="51">
        <f t="shared" si="1"/>
        <v>1434192000</v>
      </c>
      <c r="M1252" s="75">
        <f t="shared" si="2"/>
        <v>846323000</v>
      </c>
      <c r="N1252" s="9">
        <f t="shared" si="3"/>
        <v>0.4151509222</v>
      </c>
      <c r="O1252" s="9">
        <f t="shared" si="4"/>
        <v>0.2449823831</v>
      </c>
    </row>
    <row r="1253" hidden="1">
      <c r="A1253" s="68">
        <v>1296.0</v>
      </c>
      <c r="B1253" s="11" t="s">
        <v>525</v>
      </c>
      <c r="C1253" s="11" t="s">
        <v>7</v>
      </c>
      <c r="D1253" s="73">
        <v>41274.0</v>
      </c>
      <c r="E1253" s="74">
        <v>3.301804E9</v>
      </c>
      <c r="F1253" s="74">
        <v>1.879559E9</v>
      </c>
      <c r="G1253" s="74">
        <v>1.66154E8</v>
      </c>
      <c r="H1253" s="70">
        <v>0.0</v>
      </c>
      <c r="I1253" s="74">
        <v>4.04336E8</v>
      </c>
      <c r="J1253" s="11" t="s">
        <v>101</v>
      </c>
      <c r="K1253" s="11" t="s">
        <v>102</v>
      </c>
      <c r="L1253" s="51">
        <f t="shared" si="1"/>
        <v>1422245000</v>
      </c>
      <c r="M1253" s="75">
        <f t="shared" si="2"/>
        <v>851755000</v>
      </c>
      <c r="N1253" s="9">
        <f t="shared" si="3"/>
        <v>0.4307478578</v>
      </c>
      <c r="O1253" s="9">
        <f t="shared" si="4"/>
        <v>0.257966554</v>
      </c>
    </row>
    <row r="1254" hidden="1">
      <c r="A1254" s="68">
        <v>1301.0</v>
      </c>
      <c r="B1254" s="11" t="s">
        <v>526</v>
      </c>
      <c r="C1254" s="11" t="s">
        <v>9</v>
      </c>
      <c r="D1254" s="73">
        <v>42004.0</v>
      </c>
      <c r="E1254" s="74">
        <v>1.4791E10</v>
      </c>
      <c r="F1254" s="74">
        <v>8.348E9</v>
      </c>
      <c r="G1254" s="74">
        <v>4.013E9</v>
      </c>
      <c r="H1254" s="74">
        <v>4.83E8</v>
      </c>
      <c r="I1254" s="74">
        <v>4.5E8</v>
      </c>
      <c r="J1254" s="11" t="s">
        <v>119</v>
      </c>
      <c r="K1254" s="76" t="s">
        <v>371</v>
      </c>
      <c r="L1254" s="51">
        <f t="shared" si="1"/>
        <v>6443000000</v>
      </c>
      <c r="M1254" s="75">
        <f t="shared" si="2"/>
        <v>1497000000</v>
      </c>
      <c r="N1254" s="9">
        <f t="shared" si="3"/>
        <v>0.4356027314</v>
      </c>
      <c r="O1254" s="9">
        <f t="shared" si="4"/>
        <v>0.1012101954</v>
      </c>
    </row>
    <row r="1255" hidden="1">
      <c r="A1255" s="68">
        <v>1302.0</v>
      </c>
      <c r="B1255" s="11" t="s">
        <v>526</v>
      </c>
      <c r="C1255" s="11" t="s">
        <v>10</v>
      </c>
      <c r="D1255" s="73">
        <v>42369.0</v>
      </c>
      <c r="E1255" s="74">
        <v>1.4766E10</v>
      </c>
      <c r="F1255" s="74">
        <v>8.206E9</v>
      </c>
      <c r="G1255" s="74">
        <v>3.624E9</v>
      </c>
      <c r="H1255" s="74">
        <v>4.76E8</v>
      </c>
      <c r="I1255" s="74">
        <v>4.71E8</v>
      </c>
      <c r="J1255" s="11" t="s">
        <v>119</v>
      </c>
      <c r="K1255" s="71" t="s">
        <v>371</v>
      </c>
      <c r="L1255" s="51">
        <f t="shared" si="1"/>
        <v>6560000000</v>
      </c>
      <c r="M1255" s="75">
        <f t="shared" si="2"/>
        <v>1989000000</v>
      </c>
      <c r="N1255" s="9">
        <f t="shared" si="3"/>
        <v>0.4442638494</v>
      </c>
      <c r="O1255" s="9">
        <f t="shared" si="4"/>
        <v>0.1347013409</v>
      </c>
    </row>
    <row r="1256" hidden="1">
      <c r="A1256" s="68">
        <v>1303.0</v>
      </c>
      <c r="B1256" s="11" t="s">
        <v>526</v>
      </c>
      <c r="C1256" s="11" t="s">
        <v>11</v>
      </c>
      <c r="D1256" s="73">
        <v>42735.0</v>
      </c>
      <c r="E1256" s="74">
        <v>1.4751E10</v>
      </c>
      <c r="F1256" s="74">
        <v>8.063E9</v>
      </c>
      <c r="G1256" s="74">
        <v>4.63E9</v>
      </c>
      <c r="H1256" s="74">
        <v>4.66E8</v>
      </c>
      <c r="I1256" s="74">
        <v>4.62E8</v>
      </c>
      <c r="J1256" s="11" t="s">
        <v>119</v>
      </c>
      <c r="K1256" s="71" t="s">
        <v>371</v>
      </c>
      <c r="L1256" s="51">
        <f t="shared" si="1"/>
        <v>6688000000</v>
      </c>
      <c r="M1256" s="75">
        <f t="shared" si="2"/>
        <v>1130000000</v>
      </c>
      <c r="N1256" s="9">
        <f t="shared" si="3"/>
        <v>0.4533929903</v>
      </c>
      <c r="O1256" s="9">
        <f t="shared" si="4"/>
        <v>0.07660497593</v>
      </c>
    </row>
    <row r="1257" hidden="1">
      <c r="A1257" s="68">
        <v>1300.0</v>
      </c>
      <c r="B1257" s="11" t="s">
        <v>526</v>
      </c>
      <c r="C1257" s="11" t="s">
        <v>7</v>
      </c>
      <c r="D1257" s="73">
        <v>41639.0</v>
      </c>
      <c r="E1257" s="74">
        <v>1.4265E10</v>
      </c>
      <c r="F1257" s="74">
        <v>8.314E9</v>
      </c>
      <c r="G1257" s="74">
        <v>3.486E9</v>
      </c>
      <c r="H1257" s="74">
        <v>4.63E8</v>
      </c>
      <c r="I1257" s="74">
        <v>4.52E8</v>
      </c>
      <c r="J1257" s="11" t="s">
        <v>119</v>
      </c>
      <c r="K1257" s="71" t="s">
        <v>371</v>
      </c>
      <c r="L1257" s="51">
        <f t="shared" si="1"/>
        <v>5951000000</v>
      </c>
      <c r="M1257" s="75">
        <f t="shared" si="2"/>
        <v>1550000000</v>
      </c>
      <c r="N1257" s="9">
        <f t="shared" si="3"/>
        <v>0.4171749036</v>
      </c>
      <c r="O1257" s="9">
        <f t="shared" si="4"/>
        <v>0.1086575535</v>
      </c>
    </row>
    <row r="1258" hidden="1">
      <c r="A1258" s="68">
        <v>1304.0</v>
      </c>
      <c r="B1258" s="11" t="s">
        <v>527</v>
      </c>
      <c r="C1258" s="11" t="s">
        <v>7</v>
      </c>
      <c r="D1258" s="73">
        <v>41274.0</v>
      </c>
      <c r="E1258" s="74">
        <v>1.2132E10</v>
      </c>
      <c r="F1258" s="74">
        <v>4.876E9</v>
      </c>
      <c r="G1258" s="74">
        <v>3.143E9</v>
      </c>
      <c r="H1258" s="70">
        <v>0.0</v>
      </c>
      <c r="I1258" s="74">
        <v>1.087E9</v>
      </c>
      <c r="J1258" s="11" t="s">
        <v>101</v>
      </c>
      <c r="K1258" s="66" t="s">
        <v>104</v>
      </c>
      <c r="L1258" s="51">
        <f t="shared" si="1"/>
        <v>7256000000</v>
      </c>
      <c r="M1258" s="75">
        <f t="shared" si="2"/>
        <v>3026000000</v>
      </c>
      <c r="N1258" s="9">
        <f t="shared" si="3"/>
        <v>0.5980877019</v>
      </c>
      <c r="O1258" s="9">
        <f t="shared" si="4"/>
        <v>0.2494230135</v>
      </c>
    </row>
    <row r="1259" hidden="1">
      <c r="A1259" s="68">
        <v>1306.0</v>
      </c>
      <c r="B1259" s="11" t="s">
        <v>527</v>
      </c>
      <c r="C1259" s="11" t="s">
        <v>10</v>
      </c>
      <c r="D1259" s="73">
        <v>42004.0</v>
      </c>
      <c r="E1259" s="74">
        <v>7.852E9</v>
      </c>
      <c r="F1259" s="74">
        <v>1.889E9</v>
      </c>
      <c r="G1259" s="74">
        <v>2.173E9</v>
      </c>
      <c r="H1259" s="70">
        <v>0.0</v>
      </c>
      <c r="I1259" s="74">
        <v>9.23E8</v>
      </c>
      <c r="J1259" s="11" t="s">
        <v>101</v>
      </c>
      <c r="K1259" s="11" t="s">
        <v>104</v>
      </c>
      <c r="L1259" s="51">
        <f t="shared" si="1"/>
        <v>5963000000</v>
      </c>
      <c r="M1259" s="75">
        <f t="shared" si="2"/>
        <v>2867000000</v>
      </c>
      <c r="N1259" s="9">
        <f t="shared" si="3"/>
        <v>0.7594243505</v>
      </c>
      <c r="O1259" s="9">
        <f t="shared" si="4"/>
        <v>0.3651299032</v>
      </c>
    </row>
    <row r="1260" hidden="1">
      <c r="A1260" s="68">
        <v>1307.0</v>
      </c>
      <c r="B1260" s="11" t="s">
        <v>527</v>
      </c>
      <c r="C1260" s="11" t="s">
        <v>11</v>
      </c>
      <c r="D1260" s="73">
        <v>42369.0</v>
      </c>
      <c r="E1260" s="74">
        <v>7.669E9</v>
      </c>
      <c r="F1260" s="74">
        <v>1.718E9</v>
      </c>
      <c r="G1260" s="74">
        <v>2.237E9</v>
      </c>
      <c r="H1260" s="70">
        <v>0.0</v>
      </c>
      <c r="I1260" s="74">
        <v>8.83E8</v>
      </c>
      <c r="J1260" s="11" t="s">
        <v>101</v>
      </c>
      <c r="K1260" s="11" t="s">
        <v>104</v>
      </c>
      <c r="L1260" s="51">
        <f t="shared" si="1"/>
        <v>5951000000</v>
      </c>
      <c r="M1260" s="75">
        <f t="shared" si="2"/>
        <v>2831000000</v>
      </c>
      <c r="N1260" s="9">
        <f t="shared" si="3"/>
        <v>0.7759812231</v>
      </c>
      <c r="O1260" s="9">
        <f t="shared" si="4"/>
        <v>0.36914852</v>
      </c>
    </row>
    <row r="1261" hidden="1">
      <c r="A1261" s="68">
        <v>1305.0</v>
      </c>
      <c r="B1261" s="11" t="s">
        <v>527</v>
      </c>
      <c r="C1261" s="11" t="s">
        <v>9</v>
      </c>
      <c r="D1261" s="73">
        <v>41639.0</v>
      </c>
      <c r="E1261" s="74">
        <v>7.263E9</v>
      </c>
      <c r="F1261" s="74">
        <v>1.751E9</v>
      </c>
      <c r="G1261" s="74">
        <v>2.108E9</v>
      </c>
      <c r="H1261" s="70">
        <v>0.0</v>
      </c>
      <c r="I1261" s="74">
        <v>8.43E8</v>
      </c>
      <c r="J1261" s="11" t="s">
        <v>101</v>
      </c>
      <c r="K1261" s="11" t="s">
        <v>104</v>
      </c>
      <c r="L1261" s="51">
        <f t="shared" si="1"/>
        <v>5512000000</v>
      </c>
      <c r="M1261" s="75">
        <f t="shared" si="2"/>
        <v>2561000000</v>
      </c>
      <c r="N1261" s="9">
        <f t="shared" si="3"/>
        <v>0.7589150489</v>
      </c>
      <c r="O1261" s="9">
        <f t="shared" si="4"/>
        <v>0.3526091147</v>
      </c>
    </row>
    <row r="1262" hidden="1">
      <c r="A1262" s="68">
        <v>1308.0</v>
      </c>
      <c r="B1262" s="11" t="s">
        <v>528</v>
      </c>
      <c r="C1262" s="11" t="s">
        <v>7</v>
      </c>
      <c r="D1262" s="73">
        <v>41274.0</v>
      </c>
      <c r="E1262" s="74">
        <v>8.4847E10</v>
      </c>
      <c r="F1262" s="74">
        <v>6.6635E10</v>
      </c>
      <c r="G1262" s="74">
        <v>1.7504E10</v>
      </c>
      <c r="H1262" s="70">
        <v>0.0</v>
      </c>
      <c r="I1262" s="70">
        <v>0.0</v>
      </c>
      <c r="J1262" s="11" t="s">
        <v>106</v>
      </c>
      <c r="K1262" s="76" t="s">
        <v>625</v>
      </c>
      <c r="L1262" s="51">
        <f t="shared" si="1"/>
        <v>18212000000</v>
      </c>
      <c r="M1262" s="75">
        <f t="shared" si="2"/>
        <v>708000000</v>
      </c>
      <c r="N1262" s="9">
        <f t="shared" si="3"/>
        <v>0.2146451849</v>
      </c>
      <c r="O1262" s="9">
        <f t="shared" si="4"/>
        <v>0.008344431742</v>
      </c>
    </row>
    <row r="1263" hidden="1">
      <c r="A1263" s="68">
        <v>1311.0</v>
      </c>
      <c r="B1263" s="11" t="s">
        <v>528</v>
      </c>
      <c r="C1263" s="11" t="s">
        <v>11</v>
      </c>
      <c r="D1263" s="73">
        <v>42369.0</v>
      </c>
      <c r="E1263" s="74">
        <v>5.7119E10</v>
      </c>
      <c r="F1263" s="74">
        <v>3.2747E10</v>
      </c>
      <c r="G1263" s="74">
        <v>1.6603E10</v>
      </c>
      <c r="H1263" s="70">
        <v>0.0</v>
      </c>
      <c r="I1263" s="70">
        <v>0.0</v>
      </c>
      <c r="J1263" s="11" t="s">
        <v>106</v>
      </c>
      <c r="K1263" s="71" t="s">
        <v>625</v>
      </c>
      <c r="L1263" s="51">
        <f t="shared" si="1"/>
        <v>24372000000</v>
      </c>
      <c r="M1263" s="75">
        <f t="shared" si="2"/>
        <v>7769000000</v>
      </c>
      <c r="N1263" s="9">
        <f t="shared" si="3"/>
        <v>0.4266881423</v>
      </c>
      <c r="O1263" s="9">
        <f t="shared" si="4"/>
        <v>0.136014286</v>
      </c>
    </row>
    <row r="1264" hidden="1">
      <c r="A1264" s="68">
        <v>1310.0</v>
      </c>
      <c r="B1264" s="11" t="s">
        <v>528</v>
      </c>
      <c r="C1264" s="11" t="s">
        <v>10</v>
      </c>
      <c r="D1264" s="73">
        <v>42004.0</v>
      </c>
      <c r="E1264" s="74">
        <v>5.4105E10</v>
      </c>
      <c r="F1264" s="74">
        <v>3.356E10</v>
      </c>
      <c r="G1264" s="74">
        <v>1.8786E10</v>
      </c>
      <c r="H1264" s="70">
        <v>0.0</v>
      </c>
      <c r="I1264" s="70">
        <v>0.0</v>
      </c>
      <c r="J1264" s="11" t="s">
        <v>106</v>
      </c>
      <c r="K1264" s="71" t="s">
        <v>625</v>
      </c>
      <c r="L1264" s="51">
        <f t="shared" si="1"/>
        <v>20545000000</v>
      </c>
      <c r="M1264" s="75">
        <f t="shared" si="2"/>
        <v>1759000000</v>
      </c>
      <c r="N1264" s="9">
        <f t="shared" si="3"/>
        <v>0.3797246096</v>
      </c>
      <c r="O1264" s="9">
        <f t="shared" si="4"/>
        <v>0.03251085852</v>
      </c>
    </row>
    <row r="1265" hidden="1">
      <c r="A1265" s="68">
        <v>1309.0</v>
      </c>
      <c r="B1265" s="11" t="s">
        <v>528</v>
      </c>
      <c r="C1265" s="11" t="s">
        <v>9</v>
      </c>
      <c r="D1265" s="73">
        <v>41639.0</v>
      </c>
      <c r="E1265" s="74">
        <v>4.1461E10</v>
      </c>
      <c r="F1265" s="74">
        <v>2.6973E10</v>
      </c>
      <c r="G1265" s="74">
        <v>1.6172E10</v>
      </c>
      <c r="H1265" s="70">
        <v>0.0</v>
      </c>
      <c r="I1265" s="70">
        <v>0.0</v>
      </c>
      <c r="J1265" s="11" t="s">
        <v>106</v>
      </c>
      <c r="K1265" s="71" t="s">
        <v>625</v>
      </c>
      <c r="L1265" s="51">
        <f t="shared" si="1"/>
        <v>14488000000</v>
      </c>
      <c r="M1265" s="75">
        <f t="shared" si="2"/>
        <v>-1684000000</v>
      </c>
      <c r="N1265" s="9">
        <f t="shared" si="3"/>
        <v>0.3494368201</v>
      </c>
      <c r="O1265" s="9">
        <f t="shared" si="4"/>
        <v>-0.04061648296</v>
      </c>
    </row>
    <row r="1266" hidden="1">
      <c r="A1266" s="68">
        <v>1312.0</v>
      </c>
      <c r="B1266" s="11" t="s">
        <v>529</v>
      </c>
      <c r="C1266" s="11" t="s">
        <v>7</v>
      </c>
      <c r="D1266" s="73">
        <v>41274.0</v>
      </c>
      <c r="E1266" s="74">
        <v>1.7929E11</v>
      </c>
      <c r="F1266" s="74">
        <v>1.58446E11</v>
      </c>
      <c r="G1266" s="74">
        <v>1.5443E10</v>
      </c>
      <c r="H1266" s="70">
        <v>0.0</v>
      </c>
      <c r="I1266" s="74">
        <v>9.31E8</v>
      </c>
      <c r="J1266" s="11" t="s">
        <v>172</v>
      </c>
      <c r="K1266" s="71" t="s">
        <v>622</v>
      </c>
      <c r="L1266" s="51">
        <f t="shared" si="1"/>
        <v>20844000000</v>
      </c>
      <c r="M1266" s="75">
        <f t="shared" si="2"/>
        <v>4470000000</v>
      </c>
      <c r="N1266" s="9">
        <f t="shared" si="3"/>
        <v>0.1162585755</v>
      </c>
      <c r="O1266" s="9">
        <f t="shared" si="4"/>
        <v>0.02493167494</v>
      </c>
    </row>
    <row r="1267" hidden="1">
      <c r="A1267" s="68">
        <v>1313.0</v>
      </c>
      <c r="B1267" s="11" t="s">
        <v>529</v>
      </c>
      <c r="C1267" s="11" t="s">
        <v>9</v>
      </c>
      <c r="D1267" s="73">
        <v>41639.0</v>
      </c>
      <c r="E1267" s="74">
        <v>1.71596E11</v>
      </c>
      <c r="F1267" s="74">
        <v>1.52451E11</v>
      </c>
      <c r="G1267" s="74">
        <v>1.5597E10</v>
      </c>
      <c r="H1267" s="70">
        <v>0.0</v>
      </c>
      <c r="I1267" s="74">
        <v>9.71E8</v>
      </c>
      <c r="J1267" s="11" t="s">
        <v>172</v>
      </c>
      <c r="K1267" s="71" t="s">
        <v>622</v>
      </c>
      <c r="L1267" s="51">
        <f t="shared" si="1"/>
        <v>19145000000</v>
      </c>
      <c r="M1267" s="75">
        <f t="shared" si="2"/>
        <v>2577000000</v>
      </c>
      <c r="N1267" s="9">
        <f t="shared" si="3"/>
        <v>0.1115701998</v>
      </c>
      <c r="O1267" s="9">
        <f t="shared" si="4"/>
        <v>0.01501783258</v>
      </c>
    </row>
    <row r="1268" hidden="1">
      <c r="A1268" s="68">
        <v>1314.0</v>
      </c>
      <c r="B1268" s="11" t="s">
        <v>529</v>
      </c>
      <c r="C1268" s="11" t="s">
        <v>10</v>
      </c>
      <c r="D1268" s="73">
        <v>42004.0</v>
      </c>
      <c r="E1268" s="74">
        <v>1.61212E11</v>
      </c>
      <c r="F1268" s="74">
        <v>1.40183E11</v>
      </c>
      <c r="G1268" s="74">
        <v>1.6703E10</v>
      </c>
      <c r="H1268" s="70">
        <v>0.0</v>
      </c>
      <c r="I1268" s="74">
        <v>1.019E9</v>
      </c>
      <c r="J1268" s="11" t="s">
        <v>172</v>
      </c>
      <c r="K1268" s="71" t="s">
        <v>622</v>
      </c>
      <c r="L1268" s="51">
        <f t="shared" si="1"/>
        <v>21029000000</v>
      </c>
      <c r="M1268" s="75">
        <f t="shared" si="2"/>
        <v>3307000000</v>
      </c>
      <c r="N1268" s="9">
        <f t="shared" si="3"/>
        <v>0.1304431432</v>
      </c>
      <c r="O1268" s="9">
        <f t="shared" si="4"/>
        <v>0.02051336129</v>
      </c>
    </row>
    <row r="1269" hidden="1">
      <c r="A1269" s="68">
        <v>1315.0</v>
      </c>
      <c r="B1269" s="11" t="s">
        <v>529</v>
      </c>
      <c r="C1269" s="11" t="s">
        <v>11</v>
      </c>
      <c r="D1269" s="73">
        <v>42369.0</v>
      </c>
      <c r="E1269" s="74">
        <v>9.8975E10</v>
      </c>
      <c r="F1269" s="74">
        <v>7.7693E10</v>
      </c>
      <c r="G1269" s="74">
        <v>1.5747E10</v>
      </c>
      <c r="H1269" s="70">
        <v>0.0</v>
      </c>
      <c r="I1269" s="74">
        <v>1.099E9</v>
      </c>
      <c r="J1269" s="11" t="s">
        <v>172</v>
      </c>
      <c r="K1269" s="71" t="s">
        <v>622</v>
      </c>
      <c r="L1269" s="51">
        <f t="shared" si="1"/>
        <v>21282000000</v>
      </c>
      <c r="M1269" s="75">
        <f t="shared" si="2"/>
        <v>4436000000</v>
      </c>
      <c r="N1269" s="9">
        <f t="shared" si="3"/>
        <v>0.215023996</v>
      </c>
      <c r="O1269" s="9">
        <f t="shared" si="4"/>
        <v>0.04481939884</v>
      </c>
    </row>
    <row r="1270" hidden="1">
      <c r="A1270" s="68">
        <v>1318.0</v>
      </c>
      <c r="B1270" s="11" t="s">
        <v>292</v>
      </c>
      <c r="C1270" s="11" t="s">
        <v>10</v>
      </c>
      <c r="D1270" s="73">
        <v>42036.0</v>
      </c>
      <c r="E1270" s="74">
        <v>8.2412E9</v>
      </c>
      <c r="F1270" s="74">
        <v>3.9145E9</v>
      </c>
      <c r="G1270" s="74">
        <v>3.7136E9</v>
      </c>
      <c r="H1270" s="70">
        <v>0.0</v>
      </c>
      <c r="I1270" s="70">
        <v>0.0</v>
      </c>
      <c r="J1270" s="11" t="s">
        <v>73</v>
      </c>
      <c r="K1270" s="71" t="s">
        <v>258</v>
      </c>
      <c r="L1270" s="51">
        <f t="shared" si="1"/>
        <v>4326700000</v>
      </c>
      <c r="M1270" s="75">
        <f t="shared" si="2"/>
        <v>613100000</v>
      </c>
      <c r="N1270" s="9">
        <f t="shared" si="3"/>
        <v>0.5250084939</v>
      </c>
      <c r="O1270" s="9">
        <f t="shared" si="4"/>
        <v>0.07439450565</v>
      </c>
    </row>
    <row r="1271" hidden="1">
      <c r="A1271" s="68">
        <v>1317.0</v>
      </c>
      <c r="B1271" s="11" t="s">
        <v>292</v>
      </c>
      <c r="C1271" s="11" t="s">
        <v>9</v>
      </c>
      <c r="D1271" s="73">
        <v>41672.0</v>
      </c>
      <c r="E1271" s="74">
        <v>8.1864E9</v>
      </c>
      <c r="F1271" s="74">
        <v>3.9671E9</v>
      </c>
      <c r="G1271" s="74">
        <v>3.6735E9</v>
      </c>
      <c r="H1271" s="70">
        <v>0.0</v>
      </c>
      <c r="I1271" s="70">
        <v>0.0</v>
      </c>
      <c r="J1271" s="11" t="s">
        <v>73</v>
      </c>
      <c r="K1271" s="71" t="s">
        <v>258</v>
      </c>
      <c r="L1271" s="51">
        <f t="shared" si="1"/>
        <v>4219300000</v>
      </c>
      <c r="M1271" s="75">
        <f t="shared" si="2"/>
        <v>545800000</v>
      </c>
      <c r="N1271" s="9">
        <f t="shared" si="3"/>
        <v>0.5154035962</v>
      </c>
      <c r="O1271" s="9">
        <f t="shared" si="4"/>
        <v>0.06667155282</v>
      </c>
    </row>
    <row r="1272" hidden="1">
      <c r="A1272" s="68">
        <v>1319.0</v>
      </c>
      <c r="B1272" s="11" t="s">
        <v>292</v>
      </c>
      <c r="C1272" s="11" t="s">
        <v>11</v>
      </c>
      <c r="D1272" s="73">
        <v>42400.0</v>
      </c>
      <c r="E1272" s="74">
        <v>8.0203E9</v>
      </c>
      <c r="F1272" s="74">
        <v>3.8587E9</v>
      </c>
      <c r="G1272" s="74">
        <v>3.4177E9</v>
      </c>
      <c r="H1272" s="70">
        <v>0.0</v>
      </c>
      <c r="I1272" s="70">
        <v>0.0</v>
      </c>
      <c r="J1272" s="11" t="s">
        <v>73</v>
      </c>
      <c r="K1272" s="71" t="s">
        <v>258</v>
      </c>
      <c r="L1272" s="51">
        <f t="shared" si="1"/>
        <v>4161600000</v>
      </c>
      <c r="M1272" s="75">
        <f t="shared" si="2"/>
        <v>743900000</v>
      </c>
      <c r="N1272" s="9">
        <f t="shared" si="3"/>
        <v>0.5188833335</v>
      </c>
      <c r="O1272" s="9">
        <f t="shared" si="4"/>
        <v>0.09275214144</v>
      </c>
    </row>
    <row r="1273" hidden="1">
      <c r="A1273" s="68">
        <v>1316.0</v>
      </c>
      <c r="B1273" s="11" t="s">
        <v>292</v>
      </c>
      <c r="C1273" s="11" t="s">
        <v>7</v>
      </c>
      <c r="D1273" s="73">
        <v>41308.0</v>
      </c>
      <c r="E1273" s="74">
        <v>6.043E9</v>
      </c>
      <c r="F1273" s="74">
        <v>2.7938E9</v>
      </c>
      <c r="G1273" s="74">
        <v>2.5943E9</v>
      </c>
      <c r="H1273" s="70">
        <v>0.0</v>
      </c>
      <c r="I1273" s="70">
        <v>0.0</v>
      </c>
      <c r="J1273" s="11" t="s">
        <v>73</v>
      </c>
      <c r="K1273" s="71" t="s">
        <v>258</v>
      </c>
      <c r="L1273" s="51">
        <f t="shared" si="1"/>
        <v>3249200000</v>
      </c>
      <c r="M1273" s="75">
        <f t="shared" si="2"/>
        <v>654900000</v>
      </c>
      <c r="N1273" s="9">
        <f t="shared" si="3"/>
        <v>0.5376799603</v>
      </c>
      <c r="O1273" s="9">
        <f t="shared" si="4"/>
        <v>0.1083733245</v>
      </c>
    </row>
    <row r="1274" hidden="1">
      <c r="A1274" s="68">
        <v>1322.0</v>
      </c>
      <c r="B1274" s="11" t="s">
        <v>530</v>
      </c>
      <c r="C1274" s="11" t="s">
        <v>10</v>
      </c>
      <c r="D1274" s="73">
        <v>42004.0</v>
      </c>
      <c r="E1274" s="74">
        <v>7.747229E9</v>
      </c>
      <c r="F1274" s="74">
        <v>6.578435E9</v>
      </c>
      <c r="G1274" s="74">
        <v>7.05477E8</v>
      </c>
      <c r="H1274" s="70">
        <v>0.0</v>
      </c>
      <c r="I1274" s="74">
        <v>3.4257E7</v>
      </c>
      <c r="J1274" s="11" t="s">
        <v>69</v>
      </c>
      <c r="K1274" s="71" t="s">
        <v>347</v>
      </c>
      <c r="L1274" s="51">
        <f t="shared" si="1"/>
        <v>1168794000</v>
      </c>
      <c r="M1274" s="75">
        <f t="shared" si="2"/>
        <v>429060000</v>
      </c>
      <c r="N1274" s="9">
        <f t="shared" si="3"/>
        <v>0.150866071</v>
      </c>
      <c r="O1274" s="9">
        <f t="shared" si="4"/>
        <v>0.05538238253</v>
      </c>
    </row>
    <row r="1275" hidden="1">
      <c r="A1275" s="68">
        <v>1323.0</v>
      </c>
      <c r="B1275" s="11" t="s">
        <v>530</v>
      </c>
      <c r="C1275" s="11" t="s">
        <v>11</v>
      </c>
      <c r="D1275" s="73">
        <v>42369.0</v>
      </c>
      <c r="E1275" s="74">
        <v>7.572436E9</v>
      </c>
      <c r="F1275" s="74">
        <v>6.648771E9</v>
      </c>
      <c r="G1275" s="74">
        <v>5.92863E8</v>
      </c>
      <c r="H1275" s="70">
        <v>0.0</v>
      </c>
      <c r="I1275" s="74">
        <v>3.4848E7</v>
      </c>
      <c r="J1275" s="11" t="s">
        <v>69</v>
      </c>
      <c r="K1275" s="71" t="s">
        <v>347</v>
      </c>
      <c r="L1275" s="51">
        <f t="shared" si="1"/>
        <v>923665000</v>
      </c>
      <c r="M1275" s="75">
        <f t="shared" si="2"/>
        <v>295954000</v>
      </c>
      <c r="N1275" s="9">
        <f t="shared" si="3"/>
        <v>0.1219772607</v>
      </c>
      <c r="O1275" s="9">
        <f t="shared" si="4"/>
        <v>0.03908306389</v>
      </c>
    </row>
    <row r="1276" hidden="1">
      <c r="A1276" s="68">
        <v>1321.0</v>
      </c>
      <c r="B1276" s="11" t="s">
        <v>530</v>
      </c>
      <c r="C1276" s="11" t="s">
        <v>9</v>
      </c>
      <c r="D1276" s="73">
        <v>41639.0</v>
      </c>
      <c r="E1276" s="74">
        <v>6.411577E9</v>
      </c>
      <c r="F1276" s="74">
        <v>5.424644E9</v>
      </c>
      <c r="G1276" s="74">
        <v>4.85069E8</v>
      </c>
      <c r="H1276" s="70">
        <v>0.0</v>
      </c>
      <c r="I1276" s="74">
        <v>2.5865E7</v>
      </c>
      <c r="J1276" s="11" t="s">
        <v>69</v>
      </c>
      <c r="K1276" s="71" t="s">
        <v>347</v>
      </c>
      <c r="L1276" s="51">
        <f t="shared" si="1"/>
        <v>986933000</v>
      </c>
      <c r="M1276" s="75">
        <f t="shared" si="2"/>
        <v>475999000</v>
      </c>
      <c r="N1276" s="9">
        <f t="shared" si="3"/>
        <v>0.1539298366</v>
      </c>
      <c r="O1276" s="9">
        <f t="shared" si="4"/>
        <v>0.07424054956</v>
      </c>
    </row>
    <row r="1277" hidden="1">
      <c r="A1277" s="68">
        <v>1320.0</v>
      </c>
      <c r="B1277" s="11" t="s">
        <v>530</v>
      </c>
      <c r="C1277" s="11" t="s">
        <v>7</v>
      </c>
      <c r="D1277" s="73">
        <v>41274.0</v>
      </c>
      <c r="E1277" s="74">
        <v>5.920269E9</v>
      </c>
      <c r="F1277" s="74">
        <v>4.982562E9</v>
      </c>
      <c r="G1277" s="74">
        <v>4.34894E8</v>
      </c>
      <c r="H1277" s="70">
        <v>0.0</v>
      </c>
      <c r="I1277" s="74">
        <v>3.7691E7</v>
      </c>
      <c r="J1277" s="11" t="s">
        <v>69</v>
      </c>
      <c r="K1277" s="71" t="s">
        <v>347</v>
      </c>
      <c r="L1277" s="51">
        <f t="shared" si="1"/>
        <v>937707000</v>
      </c>
      <c r="M1277" s="75">
        <f t="shared" si="2"/>
        <v>465122000</v>
      </c>
      <c r="N1277" s="9">
        <f t="shared" si="3"/>
        <v>0.1583892556</v>
      </c>
      <c r="O1277" s="9">
        <f t="shared" si="4"/>
        <v>0.07856433551</v>
      </c>
    </row>
    <row r="1278" hidden="1">
      <c r="A1278" s="68">
        <v>1326.0</v>
      </c>
      <c r="B1278" s="11" t="s">
        <v>531</v>
      </c>
      <c r="C1278" s="11" t="s">
        <v>10</v>
      </c>
      <c r="D1278" s="73">
        <v>42004.0</v>
      </c>
      <c r="E1278" s="74">
        <v>1.2273E10</v>
      </c>
      <c r="F1278" s="74">
        <v>6.962E9</v>
      </c>
      <c r="G1278" s="74">
        <v>1.437E9</v>
      </c>
      <c r="H1278" s="74">
        <v>9.6E7</v>
      </c>
      <c r="I1278" s="74">
        <v>1.17E9</v>
      </c>
      <c r="J1278" s="11" t="s">
        <v>119</v>
      </c>
      <c r="K1278" s="66" t="s">
        <v>179</v>
      </c>
      <c r="L1278" s="51">
        <f t="shared" si="1"/>
        <v>5311000000</v>
      </c>
      <c r="M1278" s="75">
        <f t="shared" si="2"/>
        <v>2608000000</v>
      </c>
      <c r="N1278" s="9">
        <f t="shared" si="3"/>
        <v>0.4327385317</v>
      </c>
      <c r="O1278" s="9">
        <f t="shared" si="4"/>
        <v>0.2124989815</v>
      </c>
    </row>
    <row r="1279" hidden="1">
      <c r="A1279" s="68">
        <v>1325.0</v>
      </c>
      <c r="B1279" s="11" t="s">
        <v>531</v>
      </c>
      <c r="C1279" s="11" t="s">
        <v>9</v>
      </c>
      <c r="D1279" s="73">
        <v>41639.0</v>
      </c>
      <c r="E1279" s="74">
        <v>1.1925E10</v>
      </c>
      <c r="F1279" s="74">
        <v>6.744E9</v>
      </c>
      <c r="G1279" s="74">
        <v>1.349E9</v>
      </c>
      <c r="H1279" s="74">
        <v>9.8E7</v>
      </c>
      <c r="I1279" s="74">
        <v>1.109E9</v>
      </c>
      <c r="J1279" s="11" t="s">
        <v>119</v>
      </c>
      <c r="K1279" s="11" t="s">
        <v>179</v>
      </c>
      <c r="L1279" s="51">
        <f t="shared" si="1"/>
        <v>5181000000</v>
      </c>
      <c r="M1279" s="75">
        <f t="shared" si="2"/>
        <v>2625000000</v>
      </c>
      <c r="N1279" s="9">
        <f t="shared" si="3"/>
        <v>0.4344654088</v>
      </c>
      <c r="O1279" s="9">
        <f t="shared" si="4"/>
        <v>0.2201257862</v>
      </c>
    </row>
    <row r="1280" hidden="1">
      <c r="A1280" s="68">
        <v>1324.0</v>
      </c>
      <c r="B1280" s="11" t="s">
        <v>531</v>
      </c>
      <c r="C1280" s="11" t="s">
        <v>7</v>
      </c>
      <c r="D1280" s="73">
        <v>41274.0</v>
      </c>
      <c r="E1280" s="74">
        <v>1.1224E10</v>
      </c>
      <c r="F1280" s="74">
        <v>6.396E9</v>
      </c>
      <c r="G1280" s="74">
        <v>1.227E9</v>
      </c>
      <c r="H1280" s="74">
        <v>9.8E7</v>
      </c>
      <c r="I1280" s="74">
        <v>1.001E9</v>
      </c>
      <c r="J1280" s="11" t="s">
        <v>119</v>
      </c>
      <c r="K1280" s="11" t="s">
        <v>179</v>
      </c>
      <c r="L1280" s="51">
        <f t="shared" si="1"/>
        <v>4828000000</v>
      </c>
      <c r="M1280" s="75">
        <f t="shared" si="2"/>
        <v>2502000000</v>
      </c>
      <c r="N1280" s="9">
        <f t="shared" si="3"/>
        <v>0.4301496793</v>
      </c>
      <c r="O1280" s="9">
        <f t="shared" si="4"/>
        <v>0.2229151818</v>
      </c>
    </row>
    <row r="1281" hidden="1">
      <c r="A1281" s="68">
        <v>1327.0</v>
      </c>
      <c r="B1281" s="11" t="s">
        <v>531</v>
      </c>
      <c r="C1281" s="11" t="s">
        <v>11</v>
      </c>
      <c r="D1281" s="73">
        <v>42369.0</v>
      </c>
      <c r="E1281" s="74">
        <v>1.0776E10</v>
      </c>
      <c r="F1281" s="74">
        <v>5.96E9</v>
      </c>
      <c r="G1281" s="74">
        <v>1.296E9</v>
      </c>
      <c r="H1281" s="74">
        <v>9.3E7</v>
      </c>
      <c r="I1281" s="74">
        <v>1.106E9</v>
      </c>
      <c r="J1281" s="11" t="s">
        <v>119</v>
      </c>
      <c r="K1281" s="11" t="s">
        <v>179</v>
      </c>
      <c r="L1281" s="51">
        <f t="shared" si="1"/>
        <v>4816000000</v>
      </c>
      <c r="M1281" s="75">
        <f t="shared" si="2"/>
        <v>2321000000</v>
      </c>
      <c r="N1281" s="9">
        <f t="shared" si="3"/>
        <v>0.4469190794</v>
      </c>
      <c r="O1281" s="9">
        <f t="shared" si="4"/>
        <v>0.2153860431</v>
      </c>
    </row>
    <row r="1282" hidden="1">
      <c r="A1282" s="68">
        <v>1332.0</v>
      </c>
      <c r="B1282" s="11" t="s">
        <v>532</v>
      </c>
      <c r="C1282" s="11" t="s">
        <v>9</v>
      </c>
      <c r="D1282" s="73">
        <v>41910.0</v>
      </c>
      <c r="E1282" s="74">
        <v>2.6487E10</v>
      </c>
      <c r="F1282" s="74">
        <v>1.0686E10</v>
      </c>
      <c r="G1282" s="74">
        <v>2.774E9</v>
      </c>
      <c r="H1282" s="74">
        <v>5.477E9</v>
      </c>
      <c r="I1282" s="70">
        <v>0.0</v>
      </c>
      <c r="J1282" s="11" t="s">
        <v>75</v>
      </c>
      <c r="K1282" s="11" t="s">
        <v>87</v>
      </c>
      <c r="L1282" s="51">
        <f t="shared" si="1"/>
        <v>15801000000</v>
      </c>
      <c r="M1282" s="75">
        <f t="shared" si="2"/>
        <v>7550000000</v>
      </c>
      <c r="N1282" s="9">
        <f t="shared" si="3"/>
        <v>0.5965568014</v>
      </c>
      <c r="O1282" s="9">
        <f t="shared" si="4"/>
        <v>0.285045494</v>
      </c>
    </row>
    <row r="1283" hidden="1">
      <c r="A1283" s="68">
        <v>1333.0</v>
      </c>
      <c r="B1283" s="11" t="s">
        <v>532</v>
      </c>
      <c r="C1283" s="11" t="s">
        <v>10</v>
      </c>
      <c r="D1283" s="73">
        <v>42274.0</v>
      </c>
      <c r="E1283" s="74">
        <v>2.5281E10</v>
      </c>
      <c r="F1283" s="74">
        <v>1.0378E10</v>
      </c>
      <c r="G1283" s="74">
        <v>3.637E9</v>
      </c>
      <c r="H1283" s="74">
        <v>5.49E9</v>
      </c>
      <c r="I1283" s="70">
        <v>0.0</v>
      </c>
      <c r="J1283" s="11" t="s">
        <v>75</v>
      </c>
      <c r="K1283" s="11" t="s">
        <v>87</v>
      </c>
      <c r="L1283" s="51">
        <f t="shared" si="1"/>
        <v>14903000000</v>
      </c>
      <c r="M1283" s="75">
        <f t="shared" si="2"/>
        <v>5776000000</v>
      </c>
      <c r="N1283" s="9">
        <f t="shared" si="3"/>
        <v>0.5894940865</v>
      </c>
      <c r="O1283" s="9">
        <f t="shared" si="4"/>
        <v>0.228471975</v>
      </c>
    </row>
    <row r="1284" hidden="1">
      <c r="A1284" s="68">
        <v>1331.0</v>
      </c>
      <c r="B1284" s="11" t="s">
        <v>532</v>
      </c>
      <c r="C1284" s="11" t="s">
        <v>7</v>
      </c>
      <c r="D1284" s="73">
        <v>41546.0</v>
      </c>
      <c r="E1284" s="74">
        <v>2.4866E10</v>
      </c>
      <c r="F1284" s="74">
        <v>9.82E9</v>
      </c>
      <c r="G1284" s="74">
        <v>2.849E9</v>
      </c>
      <c r="H1284" s="74">
        <v>4.967E9</v>
      </c>
      <c r="I1284" s="70">
        <v>0.0</v>
      </c>
      <c r="J1284" s="11" t="s">
        <v>75</v>
      </c>
      <c r="K1284" s="11" t="s">
        <v>87</v>
      </c>
      <c r="L1284" s="51">
        <f t="shared" si="1"/>
        <v>15046000000</v>
      </c>
      <c r="M1284" s="75">
        <f t="shared" si="2"/>
        <v>7230000000</v>
      </c>
      <c r="N1284" s="9">
        <f t="shared" si="3"/>
        <v>0.6050832462</v>
      </c>
      <c r="O1284" s="9">
        <f t="shared" si="4"/>
        <v>0.2907584654</v>
      </c>
    </row>
    <row r="1285" hidden="1">
      <c r="A1285" s="68">
        <v>1334.0</v>
      </c>
      <c r="B1285" s="11" t="s">
        <v>532</v>
      </c>
      <c r="C1285" s="11" t="s">
        <v>11</v>
      </c>
      <c r="D1285" s="73">
        <v>42638.0</v>
      </c>
      <c r="E1285" s="74">
        <v>2.3554E10</v>
      </c>
      <c r="F1285" s="74">
        <v>9.749E9</v>
      </c>
      <c r="G1285" s="74">
        <v>2.159E9</v>
      </c>
      <c r="H1285" s="74">
        <v>5.151E9</v>
      </c>
      <c r="I1285" s="70">
        <v>0.0</v>
      </c>
      <c r="J1285" s="11" t="s">
        <v>75</v>
      </c>
      <c r="K1285" s="11" t="s">
        <v>87</v>
      </c>
      <c r="L1285" s="51">
        <f t="shared" si="1"/>
        <v>13805000000</v>
      </c>
      <c r="M1285" s="75">
        <f t="shared" si="2"/>
        <v>6495000000</v>
      </c>
      <c r="N1285" s="9">
        <f t="shared" si="3"/>
        <v>0.5861000255</v>
      </c>
      <c r="O1285" s="9">
        <f t="shared" si="4"/>
        <v>0.2757493419</v>
      </c>
    </row>
    <row r="1286" hidden="1">
      <c r="A1286" s="68">
        <v>1337.0</v>
      </c>
      <c r="B1286" s="11" t="s">
        <v>533</v>
      </c>
      <c r="C1286" s="11" t="s">
        <v>10</v>
      </c>
      <c r="D1286" s="73">
        <v>42462.0</v>
      </c>
      <c r="E1286" s="74">
        <v>2.610726E9</v>
      </c>
      <c r="F1286" s="74">
        <v>1.561173E9</v>
      </c>
      <c r="G1286" s="74">
        <v>5.88822E8</v>
      </c>
      <c r="H1286" s="74">
        <v>4.48763E8</v>
      </c>
      <c r="I1286" s="70">
        <v>0.0</v>
      </c>
      <c r="J1286" s="11" t="s">
        <v>75</v>
      </c>
      <c r="K1286" s="11" t="s">
        <v>87</v>
      </c>
      <c r="L1286" s="51">
        <f t="shared" si="1"/>
        <v>1049553000</v>
      </c>
      <c r="M1286" s="75">
        <f t="shared" si="2"/>
        <v>11968000</v>
      </c>
      <c r="N1286" s="9">
        <f t="shared" si="3"/>
        <v>0.4020157611</v>
      </c>
      <c r="O1286" s="9">
        <f t="shared" si="4"/>
        <v>0.004584165477</v>
      </c>
    </row>
    <row r="1287" hidden="1">
      <c r="A1287" s="68">
        <v>1336.0</v>
      </c>
      <c r="B1287" s="11" t="s">
        <v>533</v>
      </c>
      <c r="C1287" s="11" t="s">
        <v>9</v>
      </c>
      <c r="D1287" s="73">
        <v>42091.0</v>
      </c>
      <c r="E1287" s="74">
        <v>1.710966E9</v>
      </c>
      <c r="F1287" s="74">
        <v>1.021658E9</v>
      </c>
      <c r="G1287" s="74">
        <v>3.09348E8</v>
      </c>
      <c r="H1287" s="74">
        <v>2.57494E8</v>
      </c>
      <c r="I1287" s="70">
        <v>0.0</v>
      </c>
      <c r="J1287" s="11" t="s">
        <v>75</v>
      </c>
      <c r="K1287" s="11" t="s">
        <v>87</v>
      </c>
      <c r="L1287" s="51">
        <f t="shared" si="1"/>
        <v>689308000</v>
      </c>
      <c r="M1287" s="75">
        <f t="shared" si="2"/>
        <v>122466000</v>
      </c>
      <c r="N1287" s="9">
        <f t="shared" si="3"/>
        <v>0.4028765037</v>
      </c>
      <c r="O1287" s="9">
        <f t="shared" si="4"/>
        <v>0.07157710907</v>
      </c>
    </row>
    <row r="1288" hidden="1">
      <c r="A1288" s="68">
        <v>1335.0</v>
      </c>
      <c r="B1288" s="11" t="s">
        <v>533</v>
      </c>
      <c r="C1288" s="11" t="s">
        <v>7</v>
      </c>
      <c r="D1288" s="73">
        <v>41727.0</v>
      </c>
      <c r="E1288" s="74">
        <v>1.148231E9</v>
      </c>
      <c r="F1288" s="74">
        <v>7.43304E8</v>
      </c>
      <c r="G1288" s="74">
        <v>1.80317E8</v>
      </c>
      <c r="H1288" s="74">
        <v>1.97269E8</v>
      </c>
      <c r="I1288" s="70">
        <v>0.0</v>
      </c>
      <c r="J1288" s="11" t="s">
        <v>75</v>
      </c>
      <c r="K1288" s="11" t="s">
        <v>87</v>
      </c>
      <c r="L1288" s="51">
        <f t="shared" si="1"/>
        <v>404927000</v>
      </c>
      <c r="M1288" s="75">
        <f t="shared" si="2"/>
        <v>27341000</v>
      </c>
      <c r="N1288" s="9">
        <f t="shared" si="3"/>
        <v>0.3526529069</v>
      </c>
      <c r="O1288" s="9">
        <f t="shared" si="4"/>
        <v>0.02381141077</v>
      </c>
    </row>
    <row r="1289" hidden="1">
      <c r="A1289" s="68">
        <v>1341.0</v>
      </c>
      <c r="B1289" s="11" t="s">
        <v>534</v>
      </c>
      <c r="C1289" s="11" t="s">
        <v>11</v>
      </c>
      <c r="D1289" s="73">
        <v>42735.0</v>
      </c>
      <c r="E1289" s="74">
        <v>6.786984E9</v>
      </c>
      <c r="F1289" s="74">
        <v>5.285568E9</v>
      </c>
      <c r="G1289" s="74">
        <v>9.56158E8</v>
      </c>
      <c r="H1289" s="70">
        <v>0.0</v>
      </c>
      <c r="I1289" s="70">
        <v>0.0</v>
      </c>
      <c r="J1289" s="11" t="s">
        <v>69</v>
      </c>
      <c r="K1289" s="76" t="s">
        <v>347</v>
      </c>
      <c r="L1289" s="51">
        <f t="shared" si="1"/>
        <v>1501416000</v>
      </c>
      <c r="M1289" s="75">
        <f t="shared" si="2"/>
        <v>545258000</v>
      </c>
      <c r="N1289" s="9">
        <f t="shared" si="3"/>
        <v>0.2212199115</v>
      </c>
      <c r="O1289" s="9">
        <f t="shared" si="4"/>
        <v>0.08033877787</v>
      </c>
    </row>
    <row r="1290" hidden="1">
      <c r="A1290" s="68">
        <v>1339.0</v>
      </c>
      <c r="B1290" s="11" t="s">
        <v>534</v>
      </c>
      <c r="C1290" s="11" t="s">
        <v>9</v>
      </c>
      <c r="D1290" s="73">
        <v>42004.0</v>
      </c>
      <c r="E1290" s="74">
        <v>6.638774E9</v>
      </c>
      <c r="F1290" s="74">
        <v>5.25304E9</v>
      </c>
      <c r="G1290" s="74">
        <v>1.030014E9</v>
      </c>
      <c r="H1290" s="70">
        <v>0.0</v>
      </c>
      <c r="I1290" s="70">
        <v>0.0</v>
      </c>
      <c r="J1290" s="11" t="s">
        <v>69</v>
      </c>
      <c r="K1290" s="71" t="s">
        <v>347</v>
      </c>
      <c r="L1290" s="51">
        <f t="shared" si="1"/>
        <v>1385734000</v>
      </c>
      <c r="M1290" s="75">
        <f t="shared" si="2"/>
        <v>355720000</v>
      </c>
      <c r="N1290" s="9">
        <f t="shared" si="3"/>
        <v>0.2087334198</v>
      </c>
      <c r="O1290" s="9">
        <f t="shared" si="4"/>
        <v>0.05358218249</v>
      </c>
    </row>
    <row r="1291" hidden="1">
      <c r="A1291" s="68">
        <v>1340.0</v>
      </c>
      <c r="B1291" s="11" t="s">
        <v>534</v>
      </c>
      <c r="C1291" s="11" t="s">
        <v>10</v>
      </c>
      <c r="D1291" s="73">
        <v>42369.0</v>
      </c>
      <c r="E1291" s="74">
        <v>6.571893E9</v>
      </c>
      <c r="F1291" s="74">
        <v>5.086449E9</v>
      </c>
      <c r="G1291" s="74">
        <v>9.61579E8</v>
      </c>
      <c r="H1291" s="70">
        <v>0.0</v>
      </c>
      <c r="I1291" s="70">
        <v>0.0</v>
      </c>
      <c r="J1291" s="11" t="s">
        <v>69</v>
      </c>
      <c r="K1291" s="71" t="s">
        <v>347</v>
      </c>
      <c r="L1291" s="51">
        <f t="shared" si="1"/>
        <v>1485444000</v>
      </c>
      <c r="M1291" s="75">
        <f t="shared" si="2"/>
        <v>523865000</v>
      </c>
      <c r="N1291" s="9">
        <f t="shared" si="3"/>
        <v>0.2260298517</v>
      </c>
      <c r="O1291" s="9">
        <f t="shared" si="4"/>
        <v>0.07971295333</v>
      </c>
    </row>
    <row r="1292" hidden="1">
      <c r="A1292" s="68">
        <v>1338.0</v>
      </c>
      <c r="B1292" s="11" t="s">
        <v>534</v>
      </c>
      <c r="C1292" s="11" t="s">
        <v>7</v>
      </c>
      <c r="D1292" s="73">
        <v>41639.0</v>
      </c>
      <c r="E1292" s="74">
        <v>6.419285E9</v>
      </c>
      <c r="F1292" s="74">
        <v>5.099484E9</v>
      </c>
      <c r="G1292" s="74">
        <v>9.2234E8</v>
      </c>
      <c r="H1292" s="70">
        <v>0.0</v>
      </c>
      <c r="I1292" s="70">
        <v>0.0</v>
      </c>
      <c r="J1292" s="11" t="s">
        <v>69</v>
      </c>
      <c r="K1292" s="71" t="s">
        <v>347</v>
      </c>
      <c r="L1292" s="51">
        <f t="shared" si="1"/>
        <v>1319801000</v>
      </c>
      <c r="M1292" s="75">
        <f t="shared" si="2"/>
        <v>397461000</v>
      </c>
      <c r="N1292" s="9">
        <f t="shared" si="3"/>
        <v>0.2055993775</v>
      </c>
      <c r="O1292" s="9">
        <f t="shared" si="4"/>
        <v>0.06191670879</v>
      </c>
    </row>
    <row r="1293" hidden="1">
      <c r="A1293" s="68">
        <v>1345.0</v>
      </c>
      <c r="B1293" s="11" t="s">
        <v>252</v>
      </c>
      <c r="C1293" s="11" t="s">
        <v>11</v>
      </c>
      <c r="D1293" s="73">
        <v>42369.0</v>
      </c>
      <c r="E1293" s="74">
        <v>8.299074E9</v>
      </c>
      <c r="F1293" s="74">
        <v>5.099393E9</v>
      </c>
      <c r="G1293" s="74">
        <v>1.086504E9</v>
      </c>
      <c r="H1293" s="70">
        <v>0.0</v>
      </c>
      <c r="I1293" s="74">
        <v>8.27008E8</v>
      </c>
      <c r="J1293" s="11" t="s">
        <v>73</v>
      </c>
      <c r="K1293" s="71" t="s">
        <v>240</v>
      </c>
      <c r="L1293" s="51">
        <f t="shared" si="1"/>
        <v>3199681000</v>
      </c>
      <c r="M1293" s="75">
        <f t="shared" si="2"/>
        <v>1286169000</v>
      </c>
      <c r="N1293" s="9">
        <f t="shared" si="3"/>
        <v>0.385546749</v>
      </c>
      <c r="O1293" s="9">
        <f t="shared" si="4"/>
        <v>0.1549774107</v>
      </c>
    </row>
    <row r="1294" hidden="1">
      <c r="A1294" s="68">
        <v>1344.0</v>
      </c>
      <c r="B1294" s="11" t="s">
        <v>252</v>
      </c>
      <c r="C1294" s="11" t="s">
        <v>10</v>
      </c>
      <c r="D1294" s="73">
        <v>42004.0</v>
      </c>
      <c r="E1294" s="74">
        <v>8.073855E9</v>
      </c>
      <c r="F1294" s="74">
        <v>5.306281E9</v>
      </c>
      <c r="G1294" s="74">
        <v>1.048952E9</v>
      </c>
      <c r="H1294" s="70">
        <v>0.0</v>
      </c>
      <c r="I1294" s="74">
        <v>7.72445E8</v>
      </c>
      <c r="J1294" s="11" t="s">
        <v>73</v>
      </c>
      <c r="K1294" s="71" t="s">
        <v>240</v>
      </c>
      <c r="L1294" s="51">
        <f t="shared" si="1"/>
        <v>2767574000</v>
      </c>
      <c r="M1294" s="75">
        <f t="shared" si="2"/>
        <v>946177000</v>
      </c>
      <c r="N1294" s="9">
        <f t="shared" si="3"/>
        <v>0.3427822273</v>
      </c>
      <c r="O1294" s="9">
        <f t="shared" si="4"/>
        <v>0.1171902394</v>
      </c>
    </row>
    <row r="1295" hidden="1">
      <c r="A1295" s="68">
        <v>1343.0</v>
      </c>
      <c r="B1295" s="11" t="s">
        <v>252</v>
      </c>
      <c r="C1295" s="11" t="s">
        <v>9</v>
      </c>
      <c r="D1295" s="73">
        <v>41639.0</v>
      </c>
      <c r="E1295" s="74">
        <v>7.959894E9</v>
      </c>
      <c r="F1295" s="74">
        <v>5.30527E9</v>
      </c>
      <c r="G1295" s="74">
        <v>1.044819E9</v>
      </c>
      <c r="H1295" s="70">
        <v>0.0</v>
      </c>
      <c r="I1295" s="74">
        <v>7.54711E8</v>
      </c>
      <c r="J1295" s="11" t="s">
        <v>73</v>
      </c>
      <c r="K1295" s="71" t="s">
        <v>240</v>
      </c>
      <c r="L1295" s="51">
        <f t="shared" si="1"/>
        <v>2654624000</v>
      </c>
      <c r="M1295" s="75">
        <f t="shared" si="2"/>
        <v>855094000</v>
      </c>
      <c r="N1295" s="9">
        <f t="shared" si="3"/>
        <v>0.3334999185</v>
      </c>
      <c r="O1295" s="9">
        <f t="shared" si="4"/>
        <v>0.1074252999</v>
      </c>
    </row>
    <row r="1296" hidden="1">
      <c r="A1296" s="68">
        <v>1342.0</v>
      </c>
      <c r="B1296" s="11" t="s">
        <v>252</v>
      </c>
      <c r="C1296" s="11" t="s">
        <v>7</v>
      </c>
      <c r="D1296" s="73">
        <v>41274.0</v>
      </c>
      <c r="E1296" s="74">
        <v>7.688024E9</v>
      </c>
      <c r="F1296" s="74">
        <v>5.157434E9</v>
      </c>
      <c r="G1296" s="74">
        <v>1.011543E9</v>
      </c>
      <c r="H1296" s="70">
        <v>0.0</v>
      </c>
      <c r="I1296" s="74">
        <v>7.30493E8</v>
      </c>
      <c r="J1296" s="11" t="s">
        <v>73</v>
      </c>
      <c r="K1296" s="71" t="s">
        <v>240</v>
      </c>
      <c r="L1296" s="51">
        <f t="shared" si="1"/>
        <v>2530590000</v>
      </c>
      <c r="M1296" s="75">
        <f t="shared" si="2"/>
        <v>788554000</v>
      </c>
      <c r="N1296" s="9">
        <f t="shared" si="3"/>
        <v>0.3291600026</v>
      </c>
      <c r="O1296" s="9">
        <f t="shared" si="4"/>
        <v>0.1025691387</v>
      </c>
    </row>
    <row r="1297" hidden="1">
      <c r="A1297" s="68">
        <v>1349.0</v>
      </c>
      <c r="B1297" s="11" t="s">
        <v>535</v>
      </c>
      <c r="C1297" s="11" t="s">
        <v>11</v>
      </c>
      <c r="D1297" s="73">
        <v>42735.0</v>
      </c>
      <c r="E1297" s="74">
        <v>4.860427E9</v>
      </c>
      <c r="F1297" s="74">
        <v>2.99694E8</v>
      </c>
      <c r="G1297" s="74">
        <v>1.177697E9</v>
      </c>
      <c r="H1297" s="74">
        <v>2.052295E9</v>
      </c>
      <c r="I1297" s="70">
        <v>0.0</v>
      </c>
      <c r="J1297" s="11" t="s">
        <v>77</v>
      </c>
      <c r="K1297" s="66" t="s">
        <v>133</v>
      </c>
      <c r="L1297" s="51">
        <f t="shared" si="1"/>
        <v>4560733000</v>
      </c>
      <c r="M1297" s="75">
        <f t="shared" si="2"/>
        <v>1330741000</v>
      </c>
      <c r="N1297" s="9">
        <f t="shared" si="3"/>
        <v>0.9383399854</v>
      </c>
      <c r="O1297" s="9">
        <f t="shared" si="4"/>
        <v>0.2737909653</v>
      </c>
    </row>
    <row r="1298" hidden="1">
      <c r="A1298" s="68">
        <v>1348.0</v>
      </c>
      <c r="B1298" s="11" t="s">
        <v>535</v>
      </c>
      <c r="C1298" s="11" t="s">
        <v>10</v>
      </c>
      <c r="D1298" s="73">
        <v>42369.0</v>
      </c>
      <c r="E1298" s="74">
        <v>4.103728E9</v>
      </c>
      <c r="F1298" s="74">
        <v>3.92709E8</v>
      </c>
      <c r="G1298" s="74">
        <v>8.38526E8</v>
      </c>
      <c r="H1298" s="74">
        <v>1.620577E9</v>
      </c>
      <c r="I1298" s="70">
        <v>0.0</v>
      </c>
      <c r="J1298" s="11" t="s">
        <v>77</v>
      </c>
      <c r="K1298" s="11" t="s">
        <v>133</v>
      </c>
      <c r="L1298" s="51">
        <f t="shared" si="1"/>
        <v>3711019000</v>
      </c>
      <c r="M1298" s="75">
        <f t="shared" si="2"/>
        <v>1251916000</v>
      </c>
      <c r="N1298" s="9">
        <f t="shared" si="3"/>
        <v>0.9043043301</v>
      </c>
      <c r="O1298" s="9">
        <f t="shared" si="4"/>
        <v>0.3050679772</v>
      </c>
    </row>
    <row r="1299" hidden="1">
      <c r="A1299" s="68">
        <v>1347.0</v>
      </c>
      <c r="B1299" s="11" t="s">
        <v>535</v>
      </c>
      <c r="C1299" s="11" t="s">
        <v>9</v>
      </c>
      <c r="D1299" s="73">
        <v>42004.0</v>
      </c>
      <c r="E1299" s="74">
        <v>2.819557E9</v>
      </c>
      <c r="F1299" s="74">
        <v>2.05018E8</v>
      </c>
      <c r="G1299" s="74">
        <v>5.19267E8</v>
      </c>
      <c r="H1299" s="74">
        <v>1.271353E9</v>
      </c>
      <c r="I1299" s="70">
        <v>0.0</v>
      </c>
      <c r="J1299" s="11" t="s">
        <v>77</v>
      </c>
      <c r="K1299" s="11" t="s">
        <v>133</v>
      </c>
      <c r="L1299" s="51">
        <f t="shared" si="1"/>
        <v>2614539000</v>
      </c>
      <c r="M1299" s="75">
        <f t="shared" si="2"/>
        <v>823919000</v>
      </c>
      <c r="N1299" s="9">
        <f t="shared" si="3"/>
        <v>0.9272871589</v>
      </c>
      <c r="O1299" s="9">
        <f t="shared" si="4"/>
        <v>0.292215763</v>
      </c>
    </row>
    <row r="1300" hidden="1">
      <c r="A1300" s="68">
        <v>1346.0</v>
      </c>
      <c r="B1300" s="11" t="s">
        <v>535</v>
      </c>
      <c r="C1300" s="11" t="s">
        <v>7</v>
      </c>
      <c r="D1300" s="73">
        <v>41639.0</v>
      </c>
      <c r="E1300" s="74">
        <v>2.104745E9</v>
      </c>
      <c r="F1300" s="74">
        <v>1.55355E8</v>
      </c>
      <c r="G1300" s="74">
        <v>3.46393E8</v>
      </c>
      <c r="H1300" s="74">
        <v>8.59947E8</v>
      </c>
      <c r="I1300" s="70">
        <v>0.0</v>
      </c>
      <c r="J1300" s="11" t="s">
        <v>77</v>
      </c>
      <c r="K1300" s="11" t="s">
        <v>133</v>
      </c>
      <c r="L1300" s="51">
        <f t="shared" si="1"/>
        <v>1949390000</v>
      </c>
      <c r="M1300" s="75">
        <f t="shared" si="2"/>
        <v>743050000</v>
      </c>
      <c r="N1300" s="9">
        <f t="shared" si="3"/>
        <v>0.9261882081</v>
      </c>
      <c r="O1300" s="9">
        <f t="shared" si="4"/>
        <v>0.3530356409</v>
      </c>
    </row>
    <row r="1301" hidden="1">
      <c r="A1301" s="68">
        <v>1353.0</v>
      </c>
      <c r="B1301" s="11" t="s">
        <v>536</v>
      </c>
      <c r="C1301" s="11" t="s">
        <v>11</v>
      </c>
      <c r="D1301" s="73">
        <v>42735.0</v>
      </c>
      <c r="E1301" s="74">
        <v>5.250399E9</v>
      </c>
      <c r="F1301" s="74">
        <v>3.089723E9</v>
      </c>
      <c r="G1301" s="74">
        <v>1.606217E9</v>
      </c>
      <c r="H1301" s="70">
        <v>0.0</v>
      </c>
      <c r="I1301" s="74">
        <v>1237000.0</v>
      </c>
      <c r="J1301" s="11" t="s">
        <v>69</v>
      </c>
      <c r="K1301" s="76" t="s">
        <v>633</v>
      </c>
      <c r="L1301" s="51">
        <f t="shared" si="1"/>
        <v>2160676000</v>
      </c>
      <c r="M1301" s="75">
        <f t="shared" si="2"/>
        <v>553222000</v>
      </c>
      <c r="N1301" s="9">
        <f t="shared" si="3"/>
        <v>0.4115260574</v>
      </c>
      <c r="O1301" s="9">
        <f t="shared" si="4"/>
        <v>0.1053676111</v>
      </c>
    </row>
    <row r="1302" hidden="1">
      <c r="A1302" s="68">
        <v>1352.0</v>
      </c>
      <c r="B1302" s="11" t="s">
        <v>536</v>
      </c>
      <c r="C1302" s="11" t="s">
        <v>10</v>
      </c>
      <c r="D1302" s="73">
        <v>42369.0</v>
      </c>
      <c r="E1302" s="74">
        <v>5.094933E9</v>
      </c>
      <c r="F1302" s="74">
        <v>2.980462E9</v>
      </c>
      <c r="G1302" s="74">
        <v>1.533799E9</v>
      </c>
      <c r="H1302" s="70">
        <v>0.0</v>
      </c>
      <c r="I1302" s="74">
        <v>192000.0</v>
      </c>
      <c r="J1302" s="11" t="s">
        <v>69</v>
      </c>
      <c r="K1302" s="71" t="s">
        <v>633</v>
      </c>
      <c r="L1302" s="51">
        <f t="shared" si="1"/>
        <v>2114471000</v>
      </c>
      <c r="M1302" s="75">
        <f t="shared" si="2"/>
        <v>580480000</v>
      </c>
      <c r="N1302" s="9">
        <f t="shared" si="3"/>
        <v>0.415014486</v>
      </c>
      <c r="O1302" s="9">
        <f t="shared" si="4"/>
        <v>0.1139328034</v>
      </c>
    </row>
    <row r="1303" hidden="1">
      <c r="A1303" s="68">
        <v>1351.0</v>
      </c>
      <c r="B1303" s="11" t="s">
        <v>536</v>
      </c>
      <c r="C1303" s="11" t="s">
        <v>9</v>
      </c>
      <c r="D1303" s="73">
        <v>42004.0</v>
      </c>
      <c r="E1303" s="74">
        <v>4.695014E9</v>
      </c>
      <c r="F1303" s="74">
        <v>2.772098E9</v>
      </c>
      <c r="G1303" s="74">
        <v>1.425734E9</v>
      </c>
      <c r="H1303" s="70">
        <v>0.0</v>
      </c>
      <c r="I1303" s="74">
        <v>557000.0</v>
      </c>
      <c r="J1303" s="11" t="s">
        <v>69</v>
      </c>
      <c r="K1303" s="71" t="s">
        <v>633</v>
      </c>
      <c r="L1303" s="51">
        <f t="shared" si="1"/>
        <v>1922916000</v>
      </c>
      <c r="M1303" s="75">
        <f t="shared" si="2"/>
        <v>496625000</v>
      </c>
      <c r="N1303" s="9">
        <f t="shared" si="3"/>
        <v>0.4095655519</v>
      </c>
      <c r="O1303" s="9">
        <f t="shared" si="4"/>
        <v>0.1057771074</v>
      </c>
    </row>
    <row r="1304" hidden="1">
      <c r="A1304" s="68">
        <v>1350.0</v>
      </c>
      <c r="B1304" s="11" t="s">
        <v>536</v>
      </c>
      <c r="C1304" s="11" t="s">
        <v>7</v>
      </c>
      <c r="D1304" s="73">
        <v>41639.0</v>
      </c>
      <c r="E1304" s="74">
        <v>4.245895E9</v>
      </c>
      <c r="F1304" s="74">
        <v>2.522803E9</v>
      </c>
      <c r="G1304" s="74">
        <v>1.324815E9</v>
      </c>
      <c r="H1304" s="70">
        <v>0.0</v>
      </c>
      <c r="I1304" s="74">
        <v>1700000.0</v>
      </c>
      <c r="J1304" s="11" t="s">
        <v>69</v>
      </c>
      <c r="K1304" s="71" t="s">
        <v>633</v>
      </c>
      <c r="L1304" s="51">
        <f t="shared" si="1"/>
        <v>1723092000</v>
      </c>
      <c r="M1304" s="75">
        <f t="shared" si="2"/>
        <v>396577000</v>
      </c>
      <c r="N1304" s="9">
        <f t="shared" si="3"/>
        <v>0.4058253913</v>
      </c>
      <c r="O1304" s="9">
        <f t="shared" si="4"/>
        <v>0.09340245107</v>
      </c>
    </row>
    <row r="1305" hidden="1">
      <c r="A1305" s="68">
        <v>1357.0</v>
      </c>
      <c r="B1305" s="11" t="s">
        <v>537</v>
      </c>
      <c r="C1305" s="11" t="s">
        <v>11</v>
      </c>
      <c r="D1305" s="73">
        <v>42429.0</v>
      </c>
      <c r="E1305" s="74">
        <v>2.05223E9</v>
      </c>
      <c r="F1305" s="74">
        <v>3.09629E8</v>
      </c>
      <c r="G1305" s="74">
        <v>1.041231E9</v>
      </c>
      <c r="H1305" s="74">
        <v>4.13322E8</v>
      </c>
      <c r="I1305" s="70">
        <v>0.0</v>
      </c>
      <c r="J1305" s="11" t="s">
        <v>75</v>
      </c>
      <c r="K1305" s="71" t="s">
        <v>628</v>
      </c>
      <c r="L1305" s="51">
        <f t="shared" si="1"/>
        <v>1742601000</v>
      </c>
      <c r="M1305" s="75">
        <f t="shared" si="2"/>
        <v>288048000</v>
      </c>
      <c r="N1305" s="9">
        <f t="shared" si="3"/>
        <v>0.8491255853</v>
      </c>
      <c r="O1305" s="9">
        <f t="shared" si="4"/>
        <v>0.1403585368</v>
      </c>
    </row>
    <row r="1306" hidden="1">
      <c r="A1306" s="68">
        <v>1356.0</v>
      </c>
      <c r="B1306" s="11" t="s">
        <v>537</v>
      </c>
      <c r="C1306" s="11" t="s">
        <v>10</v>
      </c>
      <c r="D1306" s="73">
        <v>42063.0</v>
      </c>
      <c r="E1306" s="74">
        <v>1.789489E9</v>
      </c>
      <c r="F1306" s="74">
        <v>2.73199E8</v>
      </c>
      <c r="G1306" s="74">
        <v>8.9844E8</v>
      </c>
      <c r="H1306" s="74">
        <v>3.67856E8</v>
      </c>
      <c r="I1306" s="70">
        <v>0.0</v>
      </c>
      <c r="J1306" s="11" t="s">
        <v>75</v>
      </c>
      <c r="K1306" s="71" t="s">
        <v>628</v>
      </c>
      <c r="L1306" s="51">
        <f t="shared" si="1"/>
        <v>1516290000</v>
      </c>
      <c r="M1306" s="75">
        <f t="shared" si="2"/>
        <v>249994000</v>
      </c>
      <c r="N1306" s="9">
        <f t="shared" si="3"/>
        <v>0.8473312773</v>
      </c>
      <c r="O1306" s="9">
        <f t="shared" si="4"/>
        <v>0.1397013337</v>
      </c>
    </row>
    <row r="1307" hidden="1">
      <c r="A1307" s="68">
        <v>1355.0</v>
      </c>
      <c r="B1307" s="11" t="s">
        <v>537</v>
      </c>
      <c r="C1307" s="11" t="s">
        <v>9</v>
      </c>
      <c r="D1307" s="73">
        <v>41698.0</v>
      </c>
      <c r="E1307" s="74">
        <v>1.534615E9</v>
      </c>
      <c r="F1307" s="74">
        <v>2.326E8</v>
      </c>
      <c r="G1307" s="74">
        <v>7.50292E8</v>
      </c>
      <c r="H1307" s="74">
        <v>3.17263E8</v>
      </c>
      <c r="I1307" s="70">
        <v>0.0</v>
      </c>
      <c r="J1307" s="11" t="s">
        <v>75</v>
      </c>
      <c r="K1307" s="71" t="s">
        <v>628</v>
      </c>
      <c r="L1307" s="51">
        <f t="shared" si="1"/>
        <v>1302015000</v>
      </c>
      <c r="M1307" s="75">
        <f t="shared" si="2"/>
        <v>234460000</v>
      </c>
      <c r="N1307" s="9">
        <f t="shared" si="3"/>
        <v>0.8484310397</v>
      </c>
      <c r="O1307" s="9">
        <f t="shared" si="4"/>
        <v>0.1527809907</v>
      </c>
    </row>
    <row r="1308" hidden="1">
      <c r="A1308" s="68">
        <v>1354.0</v>
      </c>
      <c r="B1308" s="11" t="s">
        <v>537</v>
      </c>
      <c r="C1308" s="11" t="s">
        <v>7</v>
      </c>
      <c r="D1308" s="73">
        <v>41333.0</v>
      </c>
      <c r="E1308" s="74">
        <v>1.328817E9</v>
      </c>
      <c r="F1308" s="74">
        <v>2.006E8</v>
      </c>
      <c r="G1308" s="74">
        <v>6.60887E8</v>
      </c>
      <c r="H1308" s="74">
        <v>2.6315E8</v>
      </c>
      <c r="I1308" s="70">
        <v>0.0</v>
      </c>
      <c r="J1308" s="11" t="s">
        <v>75</v>
      </c>
      <c r="K1308" s="71" t="s">
        <v>628</v>
      </c>
      <c r="L1308" s="51">
        <f t="shared" si="1"/>
        <v>1128217000</v>
      </c>
      <c r="M1308" s="75">
        <f t="shared" si="2"/>
        <v>204180000</v>
      </c>
      <c r="N1308" s="9">
        <f t="shared" si="3"/>
        <v>0.8490386562</v>
      </c>
      <c r="O1308" s="9">
        <f t="shared" si="4"/>
        <v>0.1536554695</v>
      </c>
    </row>
    <row r="1309" hidden="1">
      <c r="A1309" s="68">
        <v>1360.0</v>
      </c>
      <c r="B1309" s="11" t="s">
        <v>295</v>
      </c>
      <c r="C1309" s="11" t="s">
        <v>10</v>
      </c>
      <c r="D1309" s="73">
        <v>42091.0</v>
      </c>
      <c r="E1309" s="74">
        <v>7.62E9</v>
      </c>
      <c r="F1309" s="74">
        <v>3.242E9</v>
      </c>
      <c r="G1309" s="74">
        <v>3.301E9</v>
      </c>
      <c r="H1309" s="70">
        <v>0.0</v>
      </c>
      <c r="I1309" s="74">
        <v>2.5E7</v>
      </c>
      <c r="J1309" s="11" t="s">
        <v>73</v>
      </c>
      <c r="K1309" s="71" t="s">
        <v>258</v>
      </c>
      <c r="L1309" s="51">
        <f t="shared" si="1"/>
        <v>4378000000</v>
      </c>
      <c r="M1309" s="75">
        <f t="shared" si="2"/>
        <v>1052000000</v>
      </c>
      <c r="N1309" s="9">
        <f t="shared" si="3"/>
        <v>0.5745406824</v>
      </c>
      <c r="O1309" s="9">
        <f t="shared" si="4"/>
        <v>0.1380577428</v>
      </c>
    </row>
    <row r="1310" hidden="1">
      <c r="A1310" s="68">
        <v>1359.0</v>
      </c>
      <c r="B1310" s="11" t="s">
        <v>295</v>
      </c>
      <c r="C1310" s="11" t="s">
        <v>9</v>
      </c>
      <c r="D1310" s="73">
        <v>41727.0</v>
      </c>
      <c r="E1310" s="74">
        <v>7.45E9</v>
      </c>
      <c r="F1310" s="74">
        <v>3.14E9</v>
      </c>
      <c r="G1310" s="74">
        <v>3.142E9</v>
      </c>
      <c r="H1310" s="70">
        <v>0.0</v>
      </c>
      <c r="I1310" s="74">
        <v>3.5E7</v>
      </c>
      <c r="J1310" s="11" t="s">
        <v>73</v>
      </c>
      <c r="K1310" s="71" t="s">
        <v>258</v>
      </c>
      <c r="L1310" s="51">
        <f t="shared" si="1"/>
        <v>4310000000</v>
      </c>
      <c r="M1310" s="75">
        <f t="shared" si="2"/>
        <v>1133000000</v>
      </c>
      <c r="N1310" s="9">
        <f t="shared" si="3"/>
        <v>0.5785234899</v>
      </c>
      <c r="O1310" s="9">
        <f t="shared" si="4"/>
        <v>0.1520805369</v>
      </c>
    </row>
    <row r="1311" hidden="1">
      <c r="A1311" s="68">
        <v>1361.0</v>
      </c>
      <c r="B1311" s="11" t="s">
        <v>295</v>
      </c>
      <c r="C1311" s="11" t="s">
        <v>11</v>
      </c>
      <c r="D1311" s="73">
        <v>42462.0</v>
      </c>
      <c r="E1311" s="74">
        <v>7.405E9</v>
      </c>
      <c r="F1311" s="74">
        <v>3.218E9</v>
      </c>
      <c r="G1311" s="74">
        <v>3.389E9</v>
      </c>
      <c r="H1311" s="70">
        <v>0.0</v>
      </c>
      <c r="I1311" s="74">
        <v>2.4E7</v>
      </c>
      <c r="J1311" s="11" t="s">
        <v>73</v>
      </c>
      <c r="K1311" s="71" t="s">
        <v>258</v>
      </c>
      <c r="L1311" s="51">
        <f t="shared" si="1"/>
        <v>4187000000</v>
      </c>
      <c r="M1311" s="75">
        <f t="shared" si="2"/>
        <v>774000000</v>
      </c>
      <c r="N1311" s="9">
        <f t="shared" si="3"/>
        <v>0.5654287643</v>
      </c>
      <c r="O1311" s="9">
        <f t="shared" si="4"/>
        <v>0.1045239703</v>
      </c>
    </row>
    <row r="1312" hidden="1">
      <c r="A1312" s="68">
        <v>1358.0</v>
      </c>
      <c r="B1312" s="11" t="s">
        <v>295</v>
      </c>
      <c r="C1312" s="11" t="s">
        <v>7</v>
      </c>
      <c r="D1312" s="73">
        <v>41363.0</v>
      </c>
      <c r="E1312" s="74">
        <v>6.945E9</v>
      </c>
      <c r="F1312" s="74">
        <v>2.789E9</v>
      </c>
      <c r="G1312" s="74">
        <v>2.971E9</v>
      </c>
      <c r="H1312" s="70">
        <v>0.0</v>
      </c>
      <c r="I1312" s="74">
        <v>2.7E7</v>
      </c>
      <c r="J1312" s="11" t="s">
        <v>73</v>
      </c>
      <c r="K1312" s="71" t="s">
        <v>258</v>
      </c>
      <c r="L1312" s="51">
        <f t="shared" si="1"/>
        <v>4156000000</v>
      </c>
      <c r="M1312" s="75">
        <f t="shared" si="2"/>
        <v>1158000000</v>
      </c>
      <c r="N1312" s="9">
        <f t="shared" si="3"/>
        <v>0.5984161267</v>
      </c>
      <c r="O1312" s="9">
        <f t="shared" si="4"/>
        <v>0.1667386609</v>
      </c>
    </row>
    <row r="1313" hidden="1">
      <c r="A1313" s="68">
        <v>1363.0</v>
      </c>
      <c r="B1313" s="11" t="s">
        <v>538</v>
      </c>
      <c r="C1313" s="11" t="s">
        <v>9</v>
      </c>
      <c r="D1313" s="73">
        <v>41912.0</v>
      </c>
      <c r="E1313" s="74">
        <v>6.6235E9</v>
      </c>
      <c r="F1313" s="74">
        <v>3.8696E9</v>
      </c>
      <c r="G1313" s="74">
        <v>1.5701E9</v>
      </c>
      <c r="H1313" s="70">
        <v>0.0</v>
      </c>
      <c r="I1313" s="70">
        <v>0.0</v>
      </c>
      <c r="J1313" s="11" t="s">
        <v>69</v>
      </c>
      <c r="K1313" s="71" t="s">
        <v>347</v>
      </c>
      <c r="L1313" s="51">
        <f t="shared" si="1"/>
        <v>2753900000</v>
      </c>
      <c r="M1313" s="75">
        <f t="shared" si="2"/>
        <v>1183800000</v>
      </c>
      <c r="N1313" s="9">
        <f t="shared" si="3"/>
        <v>0.4157771571</v>
      </c>
      <c r="O1313" s="9">
        <f t="shared" si="4"/>
        <v>0.178727259</v>
      </c>
    </row>
    <row r="1314" hidden="1">
      <c r="A1314" s="68">
        <v>1362.0</v>
      </c>
      <c r="B1314" s="11" t="s">
        <v>538</v>
      </c>
      <c r="C1314" s="11" t="s">
        <v>7</v>
      </c>
      <c r="D1314" s="73">
        <v>41547.0</v>
      </c>
      <c r="E1314" s="74">
        <v>6.3519E9</v>
      </c>
      <c r="F1314" s="74">
        <v>3.7781E9</v>
      </c>
      <c r="G1314" s="74">
        <v>1.5377E9</v>
      </c>
      <c r="H1314" s="70">
        <v>0.0</v>
      </c>
      <c r="I1314" s="70">
        <v>0.0</v>
      </c>
      <c r="J1314" s="11" t="s">
        <v>69</v>
      </c>
      <c r="K1314" s="71" t="s">
        <v>347</v>
      </c>
      <c r="L1314" s="51">
        <f t="shared" si="1"/>
        <v>2573800000</v>
      </c>
      <c r="M1314" s="75">
        <f t="shared" si="2"/>
        <v>1036100000</v>
      </c>
      <c r="N1314" s="9">
        <f t="shared" si="3"/>
        <v>0.4052015932</v>
      </c>
      <c r="O1314" s="9">
        <f t="shared" si="4"/>
        <v>0.1631165478</v>
      </c>
    </row>
    <row r="1315" hidden="1">
      <c r="A1315" s="68">
        <v>1364.0</v>
      </c>
      <c r="B1315" s="11" t="s">
        <v>538</v>
      </c>
      <c r="C1315" s="11" t="s">
        <v>10</v>
      </c>
      <c r="D1315" s="73">
        <v>42277.0</v>
      </c>
      <c r="E1315" s="74">
        <v>6.3079E9</v>
      </c>
      <c r="F1315" s="74">
        <v>3.6048E9</v>
      </c>
      <c r="G1315" s="74">
        <v>1.5064E9</v>
      </c>
      <c r="H1315" s="70">
        <v>0.0</v>
      </c>
      <c r="I1315" s="70">
        <v>0.0</v>
      </c>
      <c r="J1315" s="11" t="s">
        <v>69</v>
      </c>
      <c r="K1315" s="71" t="s">
        <v>347</v>
      </c>
      <c r="L1315" s="51">
        <f t="shared" si="1"/>
        <v>2703100000</v>
      </c>
      <c r="M1315" s="75">
        <f t="shared" si="2"/>
        <v>1196700000</v>
      </c>
      <c r="N1315" s="9">
        <f t="shared" si="3"/>
        <v>0.4285261339</v>
      </c>
      <c r="O1315" s="9">
        <f t="shared" si="4"/>
        <v>0.189714485</v>
      </c>
    </row>
    <row r="1316" hidden="1">
      <c r="A1316" s="68">
        <v>1365.0</v>
      </c>
      <c r="B1316" s="11" t="s">
        <v>538</v>
      </c>
      <c r="C1316" s="11" t="s">
        <v>11</v>
      </c>
      <c r="D1316" s="73">
        <v>42643.0</v>
      </c>
      <c r="E1316" s="74">
        <v>5.8795E9</v>
      </c>
      <c r="F1316" s="74">
        <v>3.404E9</v>
      </c>
      <c r="G1316" s="74">
        <v>1.4674E9</v>
      </c>
      <c r="H1316" s="70">
        <v>0.0</v>
      </c>
      <c r="I1316" s="70">
        <v>0.0</v>
      </c>
      <c r="J1316" s="11" t="s">
        <v>69</v>
      </c>
      <c r="K1316" s="71" t="s">
        <v>347</v>
      </c>
      <c r="L1316" s="51">
        <f t="shared" si="1"/>
        <v>2475500000</v>
      </c>
      <c r="M1316" s="75">
        <f t="shared" si="2"/>
        <v>1008100000</v>
      </c>
      <c r="N1316" s="9">
        <f t="shared" si="3"/>
        <v>0.421039204</v>
      </c>
      <c r="O1316" s="9">
        <f t="shared" si="4"/>
        <v>0.1714601582</v>
      </c>
    </row>
    <row r="1317" hidden="1">
      <c r="A1317" s="68">
        <v>1369.0</v>
      </c>
      <c r="B1317" s="11" t="s">
        <v>539</v>
      </c>
      <c r="C1317" s="11" t="s">
        <v>11</v>
      </c>
      <c r="D1317" s="73">
        <v>42369.0</v>
      </c>
      <c r="E1317" s="74">
        <v>3.582395E9</v>
      </c>
      <c r="F1317" s="74">
        <v>1.417749E9</v>
      </c>
      <c r="G1317" s="74">
        <v>1.136728E9</v>
      </c>
      <c r="H1317" s="70">
        <v>0.0</v>
      </c>
      <c r="I1317" s="70">
        <v>0.0</v>
      </c>
      <c r="J1317" s="11" t="s">
        <v>69</v>
      </c>
      <c r="K1317" s="71" t="s">
        <v>347</v>
      </c>
      <c r="L1317" s="51">
        <f t="shared" si="1"/>
        <v>2164646000</v>
      </c>
      <c r="M1317" s="75">
        <f t="shared" si="2"/>
        <v>1027918000</v>
      </c>
      <c r="N1317" s="9">
        <f t="shared" si="3"/>
        <v>0.6042454838</v>
      </c>
      <c r="O1317" s="9">
        <f t="shared" si="4"/>
        <v>0.2869359744</v>
      </c>
    </row>
    <row r="1318" hidden="1">
      <c r="A1318" s="68">
        <v>1368.0</v>
      </c>
      <c r="B1318" s="11" t="s">
        <v>539</v>
      </c>
      <c r="C1318" s="11" t="s">
        <v>10</v>
      </c>
      <c r="D1318" s="73">
        <v>42004.0</v>
      </c>
      <c r="E1318" s="74">
        <v>3.549494E9</v>
      </c>
      <c r="F1318" s="74">
        <v>1.447595E9</v>
      </c>
      <c r="G1318" s="74">
        <v>1.102426E9</v>
      </c>
      <c r="H1318" s="70">
        <v>0.0</v>
      </c>
      <c r="I1318" s="70">
        <v>0.0</v>
      </c>
      <c r="J1318" s="11" t="s">
        <v>69</v>
      </c>
      <c r="K1318" s="71" t="s">
        <v>347</v>
      </c>
      <c r="L1318" s="51">
        <f t="shared" si="1"/>
        <v>2101899000</v>
      </c>
      <c r="M1318" s="75">
        <f t="shared" si="2"/>
        <v>999473000</v>
      </c>
      <c r="N1318" s="9">
        <f t="shared" si="3"/>
        <v>0.5921686302</v>
      </c>
      <c r="O1318" s="9">
        <f t="shared" si="4"/>
        <v>0.2815818255</v>
      </c>
    </row>
    <row r="1319" hidden="1">
      <c r="A1319" s="68">
        <v>1367.0</v>
      </c>
      <c r="B1319" s="11" t="s">
        <v>539</v>
      </c>
      <c r="C1319" s="11" t="s">
        <v>9</v>
      </c>
      <c r="D1319" s="73">
        <v>41639.0</v>
      </c>
      <c r="E1319" s="74">
        <v>3.238128E9</v>
      </c>
      <c r="F1319" s="74">
        <v>1.3552E9</v>
      </c>
      <c r="G1319" s="74">
        <v>1.040567E9</v>
      </c>
      <c r="H1319" s="70">
        <v>0.0</v>
      </c>
      <c r="I1319" s="70">
        <v>0.0</v>
      </c>
      <c r="J1319" s="11" t="s">
        <v>69</v>
      </c>
      <c r="K1319" s="71" t="s">
        <v>347</v>
      </c>
      <c r="L1319" s="51">
        <f t="shared" si="1"/>
        <v>1882928000</v>
      </c>
      <c r="M1319" s="75">
        <f t="shared" si="2"/>
        <v>842361000</v>
      </c>
      <c r="N1319" s="9">
        <f t="shared" si="3"/>
        <v>0.5814865873</v>
      </c>
      <c r="O1319" s="9">
        <f t="shared" si="4"/>
        <v>0.2601382651</v>
      </c>
    </row>
    <row r="1320" hidden="1">
      <c r="A1320" s="68">
        <v>1366.0</v>
      </c>
      <c r="B1320" s="11" t="s">
        <v>539</v>
      </c>
      <c r="C1320" s="11" t="s">
        <v>7</v>
      </c>
      <c r="D1320" s="73">
        <v>41274.0</v>
      </c>
      <c r="E1320" s="74">
        <v>2.993489E9</v>
      </c>
      <c r="F1320" s="74">
        <v>1.321772E9</v>
      </c>
      <c r="G1320" s="74">
        <v>9.1413E8</v>
      </c>
      <c r="H1320" s="70">
        <v>0.0</v>
      </c>
      <c r="I1320" s="70">
        <v>0.0</v>
      </c>
      <c r="J1320" s="11" t="s">
        <v>69</v>
      </c>
      <c r="K1320" s="71" t="s">
        <v>347</v>
      </c>
      <c r="L1320" s="51">
        <f t="shared" si="1"/>
        <v>1671717000</v>
      </c>
      <c r="M1320" s="75">
        <f t="shared" si="2"/>
        <v>757587000</v>
      </c>
      <c r="N1320" s="9">
        <f t="shared" si="3"/>
        <v>0.5584510249</v>
      </c>
      <c r="O1320" s="9">
        <f t="shared" si="4"/>
        <v>0.2530782642</v>
      </c>
    </row>
    <row r="1321" hidden="1">
      <c r="A1321" s="68">
        <v>1373.0</v>
      </c>
      <c r="B1321" s="11" t="s">
        <v>282</v>
      </c>
      <c r="C1321" s="11" t="s">
        <v>11</v>
      </c>
      <c r="D1321" s="73">
        <v>42399.0</v>
      </c>
      <c r="E1321" s="74">
        <v>1.1939999E10</v>
      </c>
      <c r="F1321" s="74">
        <v>8.576873E9</v>
      </c>
      <c r="G1321" s="74">
        <v>1.738755E9</v>
      </c>
      <c r="H1321" s="70">
        <v>0.0</v>
      </c>
      <c r="I1321" s="70">
        <v>0.0</v>
      </c>
      <c r="J1321" s="11" t="s">
        <v>73</v>
      </c>
      <c r="K1321" s="66" t="s">
        <v>266</v>
      </c>
      <c r="L1321" s="51">
        <f t="shared" si="1"/>
        <v>3363126000</v>
      </c>
      <c r="M1321" s="75">
        <f t="shared" si="2"/>
        <v>1624371000</v>
      </c>
      <c r="N1321" s="9">
        <f t="shared" si="3"/>
        <v>0.2816688678</v>
      </c>
      <c r="O1321" s="9">
        <f t="shared" si="4"/>
        <v>0.1360444838</v>
      </c>
    </row>
    <row r="1322" hidden="1">
      <c r="A1322" s="68">
        <v>1372.0</v>
      </c>
      <c r="B1322" s="11" t="s">
        <v>282</v>
      </c>
      <c r="C1322" s="11" t="s">
        <v>10</v>
      </c>
      <c r="D1322" s="73">
        <v>42035.0</v>
      </c>
      <c r="E1322" s="74">
        <v>1.1041677E10</v>
      </c>
      <c r="F1322" s="74">
        <v>7.937956E9</v>
      </c>
      <c r="G1322" s="74">
        <v>1.615371E9</v>
      </c>
      <c r="H1322" s="70">
        <v>0.0</v>
      </c>
      <c r="I1322" s="70">
        <v>0.0</v>
      </c>
      <c r="J1322" s="11" t="s">
        <v>73</v>
      </c>
      <c r="K1322" s="11" t="s">
        <v>266</v>
      </c>
      <c r="L1322" s="51">
        <f t="shared" si="1"/>
        <v>3103721000</v>
      </c>
      <c r="M1322" s="75">
        <f t="shared" si="2"/>
        <v>1488350000</v>
      </c>
      <c r="N1322" s="9">
        <f t="shared" si="3"/>
        <v>0.2810914501</v>
      </c>
      <c r="O1322" s="9">
        <f t="shared" si="4"/>
        <v>0.1347938361</v>
      </c>
    </row>
    <row r="1323" hidden="1">
      <c r="A1323" s="68">
        <v>1371.0</v>
      </c>
      <c r="B1323" s="11" t="s">
        <v>282</v>
      </c>
      <c r="C1323" s="11" t="s">
        <v>9</v>
      </c>
      <c r="D1323" s="73">
        <v>41671.0</v>
      </c>
      <c r="E1323" s="74">
        <v>1.0230353E10</v>
      </c>
      <c r="F1323" s="74">
        <v>7.360924E9</v>
      </c>
      <c r="G1323" s="74">
        <v>1.526366E9</v>
      </c>
      <c r="H1323" s="70">
        <v>0.0</v>
      </c>
      <c r="I1323" s="70">
        <v>0.0</v>
      </c>
      <c r="J1323" s="11" t="s">
        <v>73</v>
      </c>
      <c r="K1323" s="11" t="s">
        <v>266</v>
      </c>
      <c r="L1323" s="51">
        <f t="shared" si="1"/>
        <v>2869429000</v>
      </c>
      <c r="M1323" s="75">
        <f t="shared" si="2"/>
        <v>1343063000</v>
      </c>
      <c r="N1323" s="9">
        <f t="shared" si="3"/>
        <v>0.2804819149</v>
      </c>
      <c r="O1323" s="9">
        <f t="shared" si="4"/>
        <v>0.1312821757</v>
      </c>
    </row>
    <row r="1324" hidden="1">
      <c r="A1324" s="68">
        <v>1370.0</v>
      </c>
      <c r="B1324" s="11" t="s">
        <v>282</v>
      </c>
      <c r="C1324" s="11" t="s">
        <v>7</v>
      </c>
      <c r="D1324" s="73">
        <v>41307.0</v>
      </c>
      <c r="E1324" s="74">
        <v>9.721065E9</v>
      </c>
      <c r="F1324" s="74">
        <v>7.011428E9</v>
      </c>
      <c r="G1324" s="74">
        <v>1.437886E9</v>
      </c>
      <c r="H1324" s="70">
        <v>0.0</v>
      </c>
      <c r="I1324" s="70">
        <v>0.0</v>
      </c>
      <c r="J1324" s="11" t="s">
        <v>73</v>
      </c>
      <c r="K1324" s="11" t="s">
        <v>266</v>
      </c>
      <c r="L1324" s="51">
        <f t="shared" si="1"/>
        <v>2709637000</v>
      </c>
      <c r="M1324" s="75">
        <f t="shared" si="2"/>
        <v>1271751000</v>
      </c>
      <c r="N1324" s="9">
        <f t="shared" si="3"/>
        <v>0.2787386979</v>
      </c>
      <c r="O1324" s="9">
        <f t="shared" si="4"/>
        <v>0.1308242461</v>
      </c>
    </row>
    <row r="1325" hidden="1">
      <c r="A1325" s="68">
        <v>1376.0</v>
      </c>
      <c r="B1325" s="11" t="s">
        <v>540</v>
      </c>
      <c r="C1325" s="11" t="s">
        <v>10</v>
      </c>
      <c r="D1325" s="73">
        <v>42004.0</v>
      </c>
      <c r="E1325" s="74">
        <v>2.042537E9</v>
      </c>
      <c r="F1325" s="74">
        <v>6.05752E8</v>
      </c>
      <c r="G1325" s="74">
        <v>1.91802E8</v>
      </c>
      <c r="H1325" s="70">
        <v>0.0</v>
      </c>
      <c r="I1325" s="74">
        <v>5.51032E8</v>
      </c>
      <c r="J1325" s="11" t="s">
        <v>172</v>
      </c>
      <c r="K1325" s="76" t="s">
        <v>173</v>
      </c>
      <c r="L1325" s="51">
        <f t="shared" si="1"/>
        <v>1436785000</v>
      </c>
      <c r="M1325" s="75">
        <f t="shared" si="2"/>
        <v>693951000</v>
      </c>
      <c r="N1325" s="9">
        <f t="shared" si="3"/>
        <v>0.7034315657</v>
      </c>
      <c r="O1325" s="9">
        <f t="shared" si="4"/>
        <v>0.339749537</v>
      </c>
    </row>
    <row r="1326" hidden="1">
      <c r="A1326" s="68">
        <v>1375.0</v>
      </c>
      <c r="B1326" s="11" t="s">
        <v>540</v>
      </c>
      <c r="C1326" s="11" t="s">
        <v>9</v>
      </c>
      <c r="D1326" s="73">
        <v>41639.0</v>
      </c>
      <c r="E1326" s="74">
        <v>1.832253E9</v>
      </c>
      <c r="F1326" s="74">
        <v>5.16119E8</v>
      </c>
      <c r="G1326" s="74">
        <v>3.91707E8</v>
      </c>
      <c r="H1326" s="70">
        <v>0.0</v>
      </c>
      <c r="I1326" s="74">
        <v>4.92397E8</v>
      </c>
      <c r="J1326" s="11" t="s">
        <v>172</v>
      </c>
      <c r="K1326" s="71" t="s">
        <v>173</v>
      </c>
      <c r="L1326" s="51">
        <f t="shared" si="1"/>
        <v>1316134000</v>
      </c>
      <c r="M1326" s="75">
        <f t="shared" si="2"/>
        <v>432030000</v>
      </c>
      <c r="N1326" s="9">
        <f t="shared" si="3"/>
        <v>0.7183145559</v>
      </c>
      <c r="O1326" s="9">
        <f t="shared" si="4"/>
        <v>0.2357916729</v>
      </c>
    </row>
    <row r="1327" hidden="1">
      <c r="A1327" s="68">
        <v>1374.0</v>
      </c>
      <c r="B1327" s="11" t="s">
        <v>540</v>
      </c>
      <c r="C1327" s="11" t="s">
        <v>7</v>
      </c>
      <c r="D1327" s="73">
        <v>41274.0</v>
      </c>
      <c r="E1327" s="74">
        <v>1.367135E9</v>
      </c>
      <c r="F1327" s="74">
        <v>3.28784E8</v>
      </c>
      <c r="G1327" s="74">
        <v>2.48136E8</v>
      </c>
      <c r="H1327" s="70">
        <v>0.0</v>
      </c>
      <c r="I1327" s="74">
        <v>4.45228E8</v>
      </c>
      <c r="J1327" s="11" t="s">
        <v>172</v>
      </c>
      <c r="K1327" s="71" t="s">
        <v>173</v>
      </c>
      <c r="L1327" s="51">
        <f t="shared" si="1"/>
        <v>1038351000</v>
      </c>
      <c r="M1327" s="75">
        <f t="shared" si="2"/>
        <v>344987000</v>
      </c>
      <c r="N1327" s="9">
        <f t="shared" si="3"/>
        <v>0.7595087537</v>
      </c>
      <c r="O1327" s="9">
        <f t="shared" si="4"/>
        <v>0.2523430385</v>
      </c>
    </row>
    <row r="1328" hidden="1">
      <c r="A1328" s="68">
        <v>1377.0</v>
      </c>
      <c r="B1328" s="11" t="s">
        <v>540</v>
      </c>
      <c r="C1328" s="11" t="s">
        <v>11</v>
      </c>
      <c r="D1328" s="73">
        <v>42369.0</v>
      </c>
      <c r="E1328" s="74">
        <v>1.181704E9</v>
      </c>
      <c r="F1328" s="74">
        <v>6.48968E8</v>
      </c>
      <c r="G1328" s="74">
        <v>1.65318E8</v>
      </c>
      <c r="H1328" s="70">
        <v>0.0</v>
      </c>
      <c r="I1328" s="74">
        <v>5.81155E8</v>
      </c>
      <c r="J1328" s="11" t="s">
        <v>172</v>
      </c>
      <c r="K1328" s="71" t="s">
        <v>173</v>
      </c>
      <c r="L1328" s="51">
        <f t="shared" si="1"/>
        <v>532736000</v>
      </c>
      <c r="M1328" s="75">
        <f t="shared" si="2"/>
        <v>-213737000</v>
      </c>
      <c r="N1328" s="9">
        <f t="shared" si="3"/>
        <v>0.4508201715</v>
      </c>
      <c r="O1328" s="9">
        <f t="shared" si="4"/>
        <v>-0.1808718596</v>
      </c>
    </row>
    <row r="1329" hidden="1">
      <c r="A1329" s="68">
        <v>1381.0</v>
      </c>
      <c r="B1329" s="11" t="s">
        <v>541</v>
      </c>
      <c r="C1329" s="11" t="s">
        <v>11</v>
      </c>
      <c r="D1329" s="73">
        <v>42735.0</v>
      </c>
      <c r="E1329" s="74">
        <v>9.3877E9</v>
      </c>
      <c r="F1329" s="74">
        <v>5.764E9</v>
      </c>
      <c r="G1329" s="74">
        <v>1.0545E9</v>
      </c>
      <c r="H1329" s="70">
        <v>0.0</v>
      </c>
      <c r="I1329" s="74">
        <v>9.911E8</v>
      </c>
      <c r="J1329" s="11" t="s">
        <v>69</v>
      </c>
      <c r="K1329" s="71" t="s">
        <v>347</v>
      </c>
      <c r="L1329" s="51">
        <f t="shared" si="1"/>
        <v>3623700000</v>
      </c>
      <c r="M1329" s="75">
        <f t="shared" si="2"/>
        <v>1578100000</v>
      </c>
      <c r="N1329" s="9">
        <f t="shared" si="3"/>
        <v>0.3860050918</v>
      </c>
      <c r="O1329" s="9">
        <f t="shared" si="4"/>
        <v>0.1681029432</v>
      </c>
    </row>
    <row r="1330" hidden="1">
      <c r="A1330" s="68">
        <v>1380.0</v>
      </c>
      <c r="B1330" s="11" t="s">
        <v>541</v>
      </c>
      <c r="C1330" s="11" t="s">
        <v>10</v>
      </c>
      <c r="D1330" s="73">
        <v>42369.0</v>
      </c>
      <c r="E1330" s="74">
        <v>9.115E9</v>
      </c>
      <c r="F1330" s="74">
        <v>5.5186E9</v>
      </c>
      <c r="G1330" s="74">
        <v>1.067E9</v>
      </c>
      <c r="H1330" s="70">
        <v>0.0</v>
      </c>
      <c r="I1330" s="74">
        <v>9.706E8</v>
      </c>
      <c r="J1330" s="11" t="s">
        <v>69</v>
      </c>
      <c r="K1330" s="71" t="s">
        <v>347</v>
      </c>
      <c r="L1330" s="51">
        <f t="shared" si="1"/>
        <v>3596400000</v>
      </c>
      <c r="M1330" s="75">
        <f t="shared" si="2"/>
        <v>1558800000</v>
      </c>
      <c r="N1330" s="9">
        <f t="shared" si="3"/>
        <v>0.3945584202</v>
      </c>
      <c r="O1330" s="9">
        <f t="shared" si="4"/>
        <v>0.1710148108</v>
      </c>
    </row>
    <row r="1331" hidden="1">
      <c r="A1331" s="68">
        <v>1379.0</v>
      </c>
      <c r="B1331" s="11" t="s">
        <v>541</v>
      </c>
      <c r="C1331" s="11" t="s">
        <v>9</v>
      </c>
      <c r="D1331" s="73">
        <v>42004.0</v>
      </c>
      <c r="E1331" s="74">
        <v>8.8033E9</v>
      </c>
      <c r="F1331" s="74">
        <v>5.6431E9</v>
      </c>
      <c r="G1331" s="74">
        <v>9.984E8</v>
      </c>
      <c r="H1331" s="70">
        <v>0.0</v>
      </c>
      <c r="I1331" s="74">
        <v>9.069E8</v>
      </c>
      <c r="J1331" s="11" t="s">
        <v>69</v>
      </c>
      <c r="K1331" s="71" t="s">
        <v>347</v>
      </c>
      <c r="L1331" s="51">
        <f t="shared" si="1"/>
        <v>3160200000</v>
      </c>
      <c r="M1331" s="75">
        <f t="shared" si="2"/>
        <v>1254900000</v>
      </c>
      <c r="N1331" s="9">
        <f t="shared" si="3"/>
        <v>0.3589790192</v>
      </c>
      <c r="O1331" s="9">
        <f t="shared" si="4"/>
        <v>0.1425488169</v>
      </c>
    </row>
    <row r="1332" hidden="1">
      <c r="A1332" s="68">
        <v>1378.0</v>
      </c>
      <c r="B1332" s="11" t="s">
        <v>541</v>
      </c>
      <c r="C1332" s="11" t="s">
        <v>7</v>
      </c>
      <c r="D1332" s="73">
        <v>41639.0</v>
      </c>
      <c r="E1332" s="74">
        <v>8.4172E9</v>
      </c>
      <c r="F1332" s="74">
        <v>5.2347E9</v>
      </c>
      <c r="G1332" s="74">
        <v>1.0881E9</v>
      </c>
      <c r="H1332" s="70">
        <v>0.0</v>
      </c>
      <c r="I1332" s="74">
        <v>8.774E8</v>
      </c>
      <c r="J1332" s="11" t="s">
        <v>69</v>
      </c>
      <c r="K1332" s="71" t="s">
        <v>347</v>
      </c>
      <c r="L1332" s="51">
        <f t="shared" si="1"/>
        <v>3182500000</v>
      </c>
      <c r="M1332" s="75">
        <f t="shared" si="2"/>
        <v>1217000000</v>
      </c>
      <c r="N1332" s="9">
        <f t="shared" si="3"/>
        <v>0.3780948534</v>
      </c>
      <c r="O1332" s="9">
        <f t="shared" si="4"/>
        <v>0.1445848976</v>
      </c>
    </row>
    <row r="1333" hidden="1">
      <c r="A1333" s="68">
        <v>1385.0</v>
      </c>
      <c r="B1333" s="11" t="s">
        <v>302</v>
      </c>
      <c r="C1333" s="11" t="s">
        <v>11</v>
      </c>
      <c r="D1333" s="73">
        <v>42645.0</v>
      </c>
      <c r="E1333" s="74">
        <v>2.13159E10</v>
      </c>
      <c r="F1333" s="74">
        <v>8.5111E9</v>
      </c>
      <c r="G1333" s="74">
        <v>7.9703E9</v>
      </c>
      <c r="H1333" s="70">
        <v>0.0</v>
      </c>
      <c r="I1333" s="74">
        <v>9.808E8</v>
      </c>
      <c r="J1333" s="11" t="s">
        <v>73</v>
      </c>
      <c r="K1333" s="66" t="s">
        <v>226</v>
      </c>
      <c r="L1333" s="51">
        <f t="shared" si="1"/>
        <v>12804800000</v>
      </c>
      <c r="M1333" s="75">
        <f t="shared" si="2"/>
        <v>3853700000</v>
      </c>
      <c r="N1333" s="9">
        <f t="shared" si="3"/>
        <v>0.6007158975</v>
      </c>
      <c r="O1333" s="9">
        <f t="shared" si="4"/>
        <v>0.1807899268</v>
      </c>
    </row>
    <row r="1334" hidden="1">
      <c r="A1334" s="68">
        <v>1384.0</v>
      </c>
      <c r="B1334" s="11" t="s">
        <v>302</v>
      </c>
      <c r="C1334" s="11" t="s">
        <v>10</v>
      </c>
      <c r="D1334" s="73">
        <v>42274.0</v>
      </c>
      <c r="E1334" s="74">
        <v>1.91627E10</v>
      </c>
      <c r="F1334" s="74">
        <v>7.7875E9</v>
      </c>
      <c r="G1334" s="74">
        <v>7.1302E9</v>
      </c>
      <c r="H1334" s="70">
        <v>0.0</v>
      </c>
      <c r="I1334" s="74">
        <v>8.939E8</v>
      </c>
      <c r="J1334" s="11" t="s">
        <v>73</v>
      </c>
      <c r="K1334" s="11" t="s">
        <v>226</v>
      </c>
      <c r="L1334" s="51">
        <f t="shared" si="1"/>
        <v>11375200000</v>
      </c>
      <c r="M1334" s="75">
        <f t="shared" si="2"/>
        <v>3351100000</v>
      </c>
      <c r="N1334" s="9">
        <f t="shared" si="3"/>
        <v>0.5936115474</v>
      </c>
      <c r="O1334" s="9">
        <f t="shared" si="4"/>
        <v>0.1748761918</v>
      </c>
    </row>
    <row r="1335" hidden="1">
      <c r="A1335" s="68">
        <v>1383.0</v>
      </c>
      <c r="B1335" s="11" t="s">
        <v>302</v>
      </c>
      <c r="C1335" s="11" t="s">
        <v>9</v>
      </c>
      <c r="D1335" s="73">
        <v>41910.0</v>
      </c>
      <c r="E1335" s="74">
        <v>1.64478E10</v>
      </c>
      <c r="F1335" s="74">
        <v>6.8588E9</v>
      </c>
      <c r="G1335" s="74">
        <v>6.0868E9</v>
      </c>
      <c r="H1335" s="70">
        <v>0.0</v>
      </c>
      <c r="I1335" s="74">
        <v>7.096E8</v>
      </c>
      <c r="J1335" s="11" t="s">
        <v>73</v>
      </c>
      <c r="K1335" s="11" t="s">
        <v>226</v>
      </c>
      <c r="L1335" s="51">
        <f t="shared" si="1"/>
        <v>9589000000</v>
      </c>
      <c r="M1335" s="75">
        <f t="shared" si="2"/>
        <v>2792600000</v>
      </c>
      <c r="N1335" s="9">
        <f t="shared" si="3"/>
        <v>0.5829959022</v>
      </c>
      <c r="O1335" s="9">
        <f t="shared" si="4"/>
        <v>0.1697856248</v>
      </c>
    </row>
    <row r="1336" hidden="1">
      <c r="A1336" s="68">
        <v>1382.0</v>
      </c>
      <c r="B1336" s="11" t="s">
        <v>302</v>
      </c>
      <c r="C1336" s="11" t="s">
        <v>7</v>
      </c>
      <c r="D1336" s="73">
        <v>41546.0</v>
      </c>
      <c r="E1336" s="74">
        <v>1.48668E10</v>
      </c>
      <c r="F1336" s="74">
        <v>6.3823E9</v>
      </c>
      <c r="G1336" s="74">
        <v>5.6558E9</v>
      </c>
      <c r="H1336" s="70">
        <v>0.0</v>
      </c>
      <c r="I1336" s="74">
        <v>6.214E8</v>
      </c>
      <c r="J1336" s="11" t="s">
        <v>73</v>
      </c>
      <c r="K1336" s="11" t="s">
        <v>226</v>
      </c>
      <c r="L1336" s="51">
        <f t="shared" si="1"/>
        <v>8484500000</v>
      </c>
      <c r="M1336" s="75">
        <f t="shared" si="2"/>
        <v>2207300000</v>
      </c>
      <c r="N1336" s="9">
        <f t="shared" si="3"/>
        <v>0.5707011596</v>
      </c>
      <c r="O1336" s="9">
        <f t="shared" si="4"/>
        <v>0.1484717626</v>
      </c>
    </row>
    <row r="1337" hidden="1">
      <c r="A1337" s="68">
        <v>1388.0</v>
      </c>
      <c r="B1337" s="11" t="s">
        <v>542</v>
      </c>
      <c r="C1337" s="11" t="s">
        <v>10</v>
      </c>
      <c r="D1337" s="73">
        <v>42004.0</v>
      </c>
      <c r="E1337" s="74">
        <v>4.951E9</v>
      </c>
      <c r="F1337" s="74">
        <v>3.331E9</v>
      </c>
      <c r="G1337" s="74">
        <v>2.29E8</v>
      </c>
      <c r="H1337" s="70">
        <v>0.0</v>
      </c>
      <c r="I1337" s="74">
        <v>3.84E8</v>
      </c>
      <c r="J1337" s="11" t="s">
        <v>101</v>
      </c>
      <c r="K1337" s="11" t="s">
        <v>102</v>
      </c>
      <c r="L1337" s="51">
        <f t="shared" si="1"/>
        <v>1620000000</v>
      </c>
      <c r="M1337" s="75">
        <f t="shared" si="2"/>
        <v>1007000000</v>
      </c>
      <c r="N1337" s="9">
        <f t="shared" si="3"/>
        <v>0.3272066249</v>
      </c>
      <c r="O1337" s="9">
        <f t="shared" si="4"/>
        <v>0.2033932539</v>
      </c>
    </row>
    <row r="1338" hidden="1">
      <c r="A1338" s="68">
        <v>1387.0</v>
      </c>
      <c r="B1338" s="11" t="s">
        <v>542</v>
      </c>
      <c r="C1338" s="11" t="s">
        <v>9</v>
      </c>
      <c r="D1338" s="73">
        <v>41639.0</v>
      </c>
      <c r="E1338" s="74">
        <v>4.495E9</v>
      </c>
      <c r="F1338" s="74">
        <v>2.987E9</v>
      </c>
      <c r="G1338" s="74">
        <v>2.2E8</v>
      </c>
      <c r="H1338" s="70">
        <v>0.0</v>
      </c>
      <c r="I1338" s="74">
        <v>3.78E8</v>
      </c>
      <c r="J1338" s="11" t="s">
        <v>101</v>
      </c>
      <c r="K1338" s="11" t="s">
        <v>102</v>
      </c>
      <c r="L1338" s="51">
        <f t="shared" si="1"/>
        <v>1508000000</v>
      </c>
      <c r="M1338" s="75">
        <f t="shared" si="2"/>
        <v>910000000</v>
      </c>
      <c r="N1338" s="9">
        <f t="shared" si="3"/>
        <v>0.335483871</v>
      </c>
      <c r="O1338" s="9">
        <f t="shared" si="4"/>
        <v>0.2024471635</v>
      </c>
    </row>
    <row r="1339" hidden="1">
      <c r="A1339" s="68">
        <v>1389.0</v>
      </c>
      <c r="B1339" s="11" t="s">
        <v>542</v>
      </c>
      <c r="C1339" s="11" t="s">
        <v>11</v>
      </c>
      <c r="D1339" s="73">
        <v>42369.0</v>
      </c>
      <c r="E1339" s="74">
        <v>4.38E9</v>
      </c>
      <c r="F1339" s="74">
        <v>2.714E9</v>
      </c>
      <c r="G1339" s="74">
        <v>2.34E8</v>
      </c>
      <c r="H1339" s="70">
        <v>0.0</v>
      </c>
      <c r="I1339" s="74">
        <v>3.58E8</v>
      </c>
      <c r="J1339" s="11" t="s">
        <v>101</v>
      </c>
      <c r="K1339" s="11" t="s">
        <v>102</v>
      </c>
      <c r="L1339" s="51">
        <f t="shared" si="1"/>
        <v>1666000000</v>
      </c>
      <c r="M1339" s="75">
        <f t="shared" si="2"/>
        <v>1074000000</v>
      </c>
      <c r="N1339" s="9">
        <f t="shared" si="3"/>
        <v>0.3803652968</v>
      </c>
      <c r="O1339" s="9">
        <f t="shared" si="4"/>
        <v>0.2452054795</v>
      </c>
    </row>
    <row r="1340" hidden="1">
      <c r="A1340" s="68">
        <v>1386.0</v>
      </c>
      <c r="B1340" s="11" t="s">
        <v>542</v>
      </c>
      <c r="C1340" s="11" t="s">
        <v>7</v>
      </c>
      <c r="D1340" s="73">
        <v>41274.0</v>
      </c>
      <c r="E1340" s="74">
        <v>4.176E9</v>
      </c>
      <c r="F1340" s="74">
        <v>2.754E9</v>
      </c>
      <c r="G1340" s="74">
        <v>2.07E8</v>
      </c>
      <c r="H1340" s="70">
        <v>0.0</v>
      </c>
      <c r="I1340" s="74">
        <v>3.56E8</v>
      </c>
      <c r="J1340" s="11" t="s">
        <v>101</v>
      </c>
      <c r="K1340" s="11" t="s">
        <v>102</v>
      </c>
      <c r="L1340" s="51">
        <f t="shared" si="1"/>
        <v>1422000000</v>
      </c>
      <c r="M1340" s="75">
        <f t="shared" si="2"/>
        <v>859000000</v>
      </c>
      <c r="N1340" s="9">
        <f t="shared" si="3"/>
        <v>0.3405172414</v>
      </c>
      <c r="O1340" s="9">
        <f t="shared" si="4"/>
        <v>0.2056992337</v>
      </c>
    </row>
    <row r="1341" hidden="1">
      <c r="A1341" s="68">
        <v>1396.0</v>
      </c>
      <c r="B1341" s="11" t="s">
        <v>543</v>
      </c>
      <c r="C1341" s="11" t="s">
        <v>10</v>
      </c>
      <c r="D1341" s="73">
        <v>42004.0</v>
      </c>
      <c r="E1341" s="74">
        <v>5.903E9</v>
      </c>
      <c r="F1341" s="74">
        <v>2.79E9</v>
      </c>
      <c r="G1341" s="74">
        <v>3.93E8</v>
      </c>
      <c r="H1341" s="70">
        <v>0.0</v>
      </c>
      <c r="I1341" s="74">
        <v>7.96E8</v>
      </c>
      <c r="J1341" s="11" t="s">
        <v>172</v>
      </c>
      <c r="K1341" s="76" t="s">
        <v>622</v>
      </c>
      <c r="L1341" s="51">
        <f t="shared" si="1"/>
        <v>3113000000</v>
      </c>
      <c r="M1341" s="75">
        <f t="shared" si="2"/>
        <v>1924000000</v>
      </c>
      <c r="N1341" s="9">
        <f t="shared" si="3"/>
        <v>0.52735897</v>
      </c>
      <c r="O1341" s="9">
        <f t="shared" si="4"/>
        <v>0.3259359648</v>
      </c>
    </row>
    <row r="1342" hidden="1">
      <c r="A1342" s="68">
        <v>1395.0</v>
      </c>
      <c r="B1342" s="11" t="s">
        <v>543</v>
      </c>
      <c r="C1342" s="11" t="s">
        <v>9</v>
      </c>
      <c r="D1342" s="73">
        <v>41639.0</v>
      </c>
      <c r="E1342" s="74">
        <v>5.518E9</v>
      </c>
      <c r="F1342" s="74">
        <v>2.707E9</v>
      </c>
      <c r="G1342" s="74">
        <v>3.73E8</v>
      </c>
      <c r="H1342" s="70">
        <v>0.0</v>
      </c>
      <c r="I1342" s="74">
        <v>7.72E8</v>
      </c>
      <c r="J1342" s="11" t="s">
        <v>172</v>
      </c>
      <c r="K1342" s="71" t="s">
        <v>622</v>
      </c>
      <c r="L1342" s="51">
        <f t="shared" si="1"/>
        <v>2811000000</v>
      </c>
      <c r="M1342" s="75">
        <f t="shared" si="2"/>
        <v>1666000000</v>
      </c>
      <c r="N1342" s="9">
        <f t="shared" si="3"/>
        <v>0.5094237042</v>
      </c>
      <c r="O1342" s="9">
        <f t="shared" si="4"/>
        <v>0.3019209859</v>
      </c>
    </row>
    <row r="1343" hidden="1">
      <c r="A1343" s="68">
        <v>1397.0</v>
      </c>
      <c r="B1343" s="11" t="s">
        <v>543</v>
      </c>
      <c r="C1343" s="11" t="s">
        <v>11</v>
      </c>
      <c r="D1343" s="73">
        <v>42369.0</v>
      </c>
      <c r="E1343" s="74">
        <v>5.234E9</v>
      </c>
      <c r="F1343" s="74">
        <v>2.335E9</v>
      </c>
      <c r="G1343" s="74">
        <v>3.53E8</v>
      </c>
      <c r="H1343" s="70">
        <v>0.0</v>
      </c>
      <c r="I1343" s="74">
        <v>7.64E8</v>
      </c>
      <c r="J1343" s="11" t="s">
        <v>172</v>
      </c>
      <c r="K1343" s="71" t="s">
        <v>622</v>
      </c>
      <c r="L1343" s="51">
        <f t="shared" si="1"/>
        <v>2899000000</v>
      </c>
      <c r="M1343" s="75">
        <f t="shared" si="2"/>
        <v>1782000000</v>
      </c>
      <c r="N1343" s="9">
        <f t="shared" si="3"/>
        <v>0.5538784868</v>
      </c>
      <c r="O1343" s="9">
        <f t="shared" si="4"/>
        <v>0.3404661827</v>
      </c>
    </row>
    <row r="1344" hidden="1">
      <c r="A1344" s="68">
        <v>1394.0</v>
      </c>
      <c r="B1344" s="11" t="s">
        <v>543</v>
      </c>
      <c r="C1344" s="11" t="s">
        <v>7</v>
      </c>
      <c r="D1344" s="73">
        <v>41274.0</v>
      </c>
      <c r="E1344" s="74">
        <v>5.075E9</v>
      </c>
      <c r="F1344" s="74">
        <v>2.417E9</v>
      </c>
      <c r="G1344" s="74">
        <v>3.37E8</v>
      </c>
      <c r="H1344" s="70">
        <v>0.0</v>
      </c>
      <c r="I1344" s="74">
        <v>7.46E8</v>
      </c>
      <c r="J1344" s="11" t="s">
        <v>172</v>
      </c>
      <c r="K1344" s="71" t="s">
        <v>622</v>
      </c>
      <c r="L1344" s="51">
        <f t="shared" si="1"/>
        <v>2658000000</v>
      </c>
      <c r="M1344" s="75">
        <f t="shared" si="2"/>
        <v>1575000000</v>
      </c>
      <c r="N1344" s="9">
        <f t="shared" si="3"/>
        <v>0.5237438424</v>
      </c>
      <c r="O1344" s="9">
        <f t="shared" si="4"/>
        <v>0.3103448276</v>
      </c>
    </row>
    <row r="1345" hidden="1">
      <c r="A1345" s="68">
        <v>1399.0</v>
      </c>
      <c r="B1345" s="11" t="s">
        <v>544</v>
      </c>
      <c r="C1345" s="11" t="s">
        <v>9</v>
      </c>
      <c r="D1345" s="73">
        <v>42004.0</v>
      </c>
      <c r="E1345" s="74">
        <v>7.7505E9</v>
      </c>
      <c r="F1345" s="74">
        <v>5.0629E9</v>
      </c>
      <c r="G1345" s="74">
        <v>1.8494E9</v>
      </c>
      <c r="H1345" s="70">
        <v>0.0</v>
      </c>
      <c r="I1345" s="74">
        <v>1.189E8</v>
      </c>
      <c r="J1345" s="11" t="s">
        <v>119</v>
      </c>
      <c r="K1345" s="71" t="s">
        <v>191</v>
      </c>
      <c r="L1345" s="51">
        <f t="shared" si="1"/>
        <v>2687600000</v>
      </c>
      <c r="M1345" s="75">
        <f t="shared" si="2"/>
        <v>719300000</v>
      </c>
      <c r="N1345" s="9">
        <f t="shared" si="3"/>
        <v>0.3467647249</v>
      </c>
      <c r="O1345" s="9">
        <f t="shared" si="4"/>
        <v>0.09280691568</v>
      </c>
    </row>
    <row r="1346" hidden="1">
      <c r="A1346" s="68">
        <v>1398.0</v>
      </c>
      <c r="B1346" s="11" t="s">
        <v>544</v>
      </c>
      <c r="C1346" s="11" t="s">
        <v>7</v>
      </c>
      <c r="D1346" s="73">
        <v>41639.0</v>
      </c>
      <c r="E1346" s="74">
        <v>7.6908E9</v>
      </c>
      <c r="F1346" s="74">
        <v>5.1009E9</v>
      </c>
      <c r="G1346" s="74">
        <v>1.7883E9</v>
      </c>
      <c r="H1346" s="70">
        <v>0.0</v>
      </c>
      <c r="I1346" s="74">
        <v>1.232E8</v>
      </c>
      <c r="J1346" s="11" t="s">
        <v>119</v>
      </c>
      <c r="K1346" s="71" t="s">
        <v>191</v>
      </c>
      <c r="L1346" s="51">
        <f t="shared" si="1"/>
        <v>2589900000</v>
      </c>
      <c r="M1346" s="75">
        <f t="shared" si="2"/>
        <v>678400000</v>
      </c>
      <c r="N1346" s="9">
        <f t="shared" si="3"/>
        <v>0.3367530036</v>
      </c>
      <c r="O1346" s="9">
        <f t="shared" si="4"/>
        <v>0.08820928902</v>
      </c>
    </row>
    <row r="1347" hidden="1">
      <c r="A1347" s="68">
        <v>1400.0</v>
      </c>
      <c r="B1347" s="11" t="s">
        <v>544</v>
      </c>
      <c r="C1347" s="11" t="s">
        <v>10</v>
      </c>
      <c r="D1347" s="73">
        <v>42369.0</v>
      </c>
      <c r="E1347" s="74">
        <v>7.0315E9</v>
      </c>
      <c r="F1347" s="74">
        <v>4.4449E9</v>
      </c>
      <c r="G1347" s="74">
        <v>1.6562E9</v>
      </c>
      <c r="H1347" s="70">
        <v>0.0</v>
      </c>
      <c r="I1347" s="74">
        <v>8.87E7</v>
      </c>
      <c r="J1347" s="11" t="s">
        <v>119</v>
      </c>
      <c r="K1347" s="71" t="s">
        <v>191</v>
      </c>
      <c r="L1347" s="51">
        <f t="shared" si="1"/>
        <v>2586600000</v>
      </c>
      <c r="M1347" s="75">
        <f t="shared" si="2"/>
        <v>841700000</v>
      </c>
      <c r="N1347" s="9">
        <f t="shared" si="3"/>
        <v>0.3678589206</v>
      </c>
      <c r="O1347" s="9">
        <f t="shared" si="4"/>
        <v>0.1197041883</v>
      </c>
    </row>
    <row r="1348" hidden="1">
      <c r="A1348" s="68">
        <v>1401.0</v>
      </c>
      <c r="B1348" s="11" t="s">
        <v>544</v>
      </c>
      <c r="C1348" s="11" t="s">
        <v>11</v>
      </c>
      <c r="D1348" s="73">
        <v>42735.0</v>
      </c>
      <c r="E1348" s="74">
        <v>6.7783E9</v>
      </c>
      <c r="F1348" s="74">
        <v>4.2467E9</v>
      </c>
      <c r="G1348" s="74">
        <v>1.6044E9</v>
      </c>
      <c r="H1348" s="70">
        <v>0.0</v>
      </c>
      <c r="I1348" s="74">
        <v>9.49E7</v>
      </c>
      <c r="J1348" s="11" t="s">
        <v>119</v>
      </c>
      <c r="K1348" s="71" t="s">
        <v>191</v>
      </c>
      <c r="L1348" s="51">
        <f t="shared" si="1"/>
        <v>2531600000</v>
      </c>
      <c r="M1348" s="75">
        <f t="shared" si="2"/>
        <v>832300000</v>
      </c>
      <c r="N1348" s="9">
        <f t="shared" si="3"/>
        <v>0.3734859773</v>
      </c>
      <c r="O1348" s="9">
        <f t="shared" si="4"/>
        <v>0.1227888999</v>
      </c>
    </row>
    <row r="1349" hidden="1">
      <c r="A1349" s="68">
        <v>1405.0</v>
      </c>
      <c r="B1349" s="11" t="s">
        <v>545</v>
      </c>
      <c r="C1349" s="11" t="s">
        <v>11</v>
      </c>
      <c r="D1349" s="73">
        <v>42369.0</v>
      </c>
      <c r="E1349" s="74">
        <v>1.1339304E10</v>
      </c>
      <c r="F1349" s="74">
        <v>5.780078E9</v>
      </c>
      <c r="G1349" s="74">
        <v>3.943786E9</v>
      </c>
      <c r="H1349" s="70">
        <v>0.0</v>
      </c>
      <c r="I1349" s="70">
        <v>0.0</v>
      </c>
      <c r="J1349" s="11" t="s">
        <v>119</v>
      </c>
      <c r="K1349" s="71" t="s">
        <v>120</v>
      </c>
      <c r="L1349" s="51">
        <f t="shared" si="1"/>
        <v>5559226000</v>
      </c>
      <c r="M1349" s="75">
        <f t="shared" si="2"/>
        <v>1615440000</v>
      </c>
      <c r="N1349" s="9">
        <f t="shared" si="3"/>
        <v>0.4902616598</v>
      </c>
      <c r="O1349" s="9">
        <f t="shared" si="4"/>
        <v>0.1424637703</v>
      </c>
    </row>
    <row r="1350" hidden="1">
      <c r="A1350" s="68">
        <v>1404.0</v>
      </c>
      <c r="B1350" s="11" t="s">
        <v>545</v>
      </c>
      <c r="C1350" s="11" t="s">
        <v>10</v>
      </c>
      <c r="D1350" s="73">
        <v>42004.0</v>
      </c>
      <c r="E1350" s="74">
        <v>1.1129533E10</v>
      </c>
      <c r="F1350" s="74">
        <v>5.965049E9</v>
      </c>
      <c r="G1350" s="74">
        <v>3.860448E9</v>
      </c>
      <c r="H1350" s="70">
        <v>0.0</v>
      </c>
      <c r="I1350" s="70">
        <v>0.0</v>
      </c>
      <c r="J1350" s="11" t="s">
        <v>119</v>
      </c>
      <c r="K1350" s="71" t="s">
        <v>120</v>
      </c>
      <c r="L1350" s="51">
        <f t="shared" si="1"/>
        <v>5164484000</v>
      </c>
      <c r="M1350" s="75">
        <f t="shared" si="2"/>
        <v>1304036000</v>
      </c>
      <c r="N1350" s="9">
        <f t="shared" si="3"/>
        <v>0.4640342052</v>
      </c>
      <c r="O1350" s="9">
        <f t="shared" si="4"/>
        <v>0.1171689774</v>
      </c>
    </row>
    <row r="1351" hidden="1">
      <c r="A1351" s="68">
        <v>1403.0</v>
      </c>
      <c r="B1351" s="11" t="s">
        <v>545</v>
      </c>
      <c r="C1351" s="11" t="s">
        <v>9</v>
      </c>
      <c r="D1351" s="73">
        <v>41639.0</v>
      </c>
      <c r="E1351" s="74">
        <v>1.0185532E10</v>
      </c>
      <c r="F1351" s="74">
        <v>5.568966E9</v>
      </c>
      <c r="G1351" s="74">
        <v>3.4702E9</v>
      </c>
      <c r="H1351" s="70">
        <v>0.0</v>
      </c>
      <c r="I1351" s="70">
        <v>0.0</v>
      </c>
      <c r="J1351" s="11" t="s">
        <v>119</v>
      </c>
      <c r="K1351" s="71" t="s">
        <v>120</v>
      </c>
      <c r="L1351" s="51">
        <f t="shared" si="1"/>
        <v>4616566000</v>
      </c>
      <c r="M1351" s="75">
        <f t="shared" si="2"/>
        <v>1146366000</v>
      </c>
      <c r="N1351" s="9">
        <f t="shared" si="3"/>
        <v>0.4532474102</v>
      </c>
      <c r="O1351" s="9">
        <f t="shared" si="4"/>
        <v>0.1125484658</v>
      </c>
    </row>
    <row r="1352" hidden="1">
      <c r="A1352" s="68">
        <v>1402.0</v>
      </c>
      <c r="B1352" s="11" t="s">
        <v>545</v>
      </c>
      <c r="C1352" s="11" t="s">
        <v>7</v>
      </c>
      <c r="D1352" s="73">
        <v>41274.0</v>
      </c>
      <c r="E1352" s="74">
        <v>9.534462E9</v>
      </c>
      <c r="F1352" s="74">
        <v>5.328236E9</v>
      </c>
      <c r="G1352" s="74">
        <v>3.264896E9</v>
      </c>
      <c r="H1352" s="70">
        <v>0.0</v>
      </c>
      <c r="I1352" s="70">
        <v>0.0</v>
      </c>
      <c r="J1352" s="11" t="s">
        <v>119</v>
      </c>
      <c r="K1352" s="71" t="s">
        <v>120</v>
      </c>
      <c r="L1352" s="51">
        <f t="shared" si="1"/>
        <v>4206226000</v>
      </c>
      <c r="M1352" s="75">
        <f t="shared" si="2"/>
        <v>941330000</v>
      </c>
      <c r="N1352" s="9">
        <f t="shared" si="3"/>
        <v>0.4411602878</v>
      </c>
      <c r="O1352" s="9">
        <f t="shared" si="4"/>
        <v>0.09872922038</v>
      </c>
    </row>
    <row r="1353" hidden="1">
      <c r="A1353" s="68">
        <v>1409.0</v>
      </c>
      <c r="B1353" s="11" t="s">
        <v>283</v>
      </c>
      <c r="C1353" s="11" t="s">
        <v>11</v>
      </c>
      <c r="D1353" s="73">
        <v>42399.0</v>
      </c>
      <c r="E1353" s="74">
        <v>6.5502E9</v>
      </c>
      <c r="F1353" s="74">
        <v>4.1098E9</v>
      </c>
      <c r="G1353" s="74">
        <v>1.7367E9</v>
      </c>
      <c r="H1353" s="70">
        <v>0.0</v>
      </c>
      <c r="I1353" s="70">
        <v>0.0</v>
      </c>
      <c r="J1353" s="11" t="s">
        <v>73</v>
      </c>
      <c r="K1353" s="66" t="s">
        <v>163</v>
      </c>
      <c r="L1353" s="51">
        <f t="shared" si="1"/>
        <v>2440400000</v>
      </c>
      <c r="M1353" s="75">
        <f t="shared" si="2"/>
        <v>703700000</v>
      </c>
      <c r="N1353" s="9">
        <f t="shared" si="3"/>
        <v>0.3725687765</v>
      </c>
      <c r="O1353" s="9">
        <f t="shared" si="4"/>
        <v>0.1074318341</v>
      </c>
    </row>
    <row r="1354" hidden="1">
      <c r="A1354" s="68">
        <v>1408.0</v>
      </c>
      <c r="B1354" s="11" t="s">
        <v>283</v>
      </c>
      <c r="C1354" s="11" t="s">
        <v>10</v>
      </c>
      <c r="D1354" s="73">
        <v>42037.0</v>
      </c>
      <c r="E1354" s="74">
        <v>5.7363E9</v>
      </c>
      <c r="F1354" s="74">
        <v>3.6621E9</v>
      </c>
      <c r="G1354" s="74">
        <v>1.4976E9</v>
      </c>
      <c r="H1354" s="70">
        <v>0.0</v>
      </c>
      <c r="I1354" s="70">
        <v>0.0</v>
      </c>
      <c r="J1354" s="11" t="s">
        <v>73</v>
      </c>
      <c r="K1354" s="11" t="s">
        <v>163</v>
      </c>
      <c r="L1354" s="51">
        <f t="shared" si="1"/>
        <v>2074200000</v>
      </c>
      <c r="M1354" s="75">
        <f t="shared" si="2"/>
        <v>576600000</v>
      </c>
      <c r="N1354" s="9">
        <f t="shared" si="3"/>
        <v>0.3615919669</v>
      </c>
      <c r="O1354" s="9">
        <f t="shared" si="4"/>
        <v>0.1005177553</v>
      </c>
    </row>
    <row r="1355" hidden="1">
      <c r="A1355" s="68">
        <v>1407.0</v>
      </c>
      <c r="B1355" s="11" t="s">
        <v>283</v>
      </c>
      <c r="C1355" s="11" t="s">
        <v>9</v>
      </c>
      <c r="D1355" s="73">
        <v>41671.0</v>
      </c>
      <c r="E1355" s="74">
        <v>4.2092E9</v>
      </c>
      <c r="F1355" s="74">
        <v>2.6287E9</v>
      </c>
      <c r="G1355" s="74">
        <v>1.01E9</v>
      </c>
      <c r="H1355" s="70">
        <v>0.0</v>
      </c>
      <c r="I1355" s="70">
        <v>0.0</v>
      </c>
      <c r="J1355" s="11" t="s">
        <v>73</v>
      </c>
      <c r="K1355" s="11" t="s">
        <v>163</v>
      </c>
      <c r="L1355" s="51">
        <f t="shared" si="1"/>
        <v>1580500000</v>
      </c>
      <c r="M1355" s="75">
        <f t="shared" si="2"/>
        <v>570500000</v>
      </c>
      <c r="N1355" s="9">
        <f t="shared" si="3"/>
        <v>0.3754870284</v>
      </c>
      <c r="O1355" s="9">
        <f t="shared" si="4"/>
        <v>0.135536444</v>
      </c>
    </row>
    <row r="1356" hidden="1">
      <c r="A1356" s="68">
        <v>1406.0</v>
      </c>
      <c r="B1356" s="11" t="s">
        <v>283</v>
      </c>
      <c r="C1356" s="11" t="s">
        <v>7</v>
      </c>
      <c r="D1356" s="73">
        <v>41307.0</v>
      </c>
      <c r="E1356" s="74">
        <v>3.9834E9</v>
      </c>
      <c r="F1356" s="74">
        <v>2.446E9</v>
      </c>
      <c r="G1356" s="74">
        <v>9.769E8</v>
      </c>
      <c r="H1356" s="70">
        <v>0.0</v>
      </c>
      <c r="I1356" s="70">
        <v>0.0</v>
      </c>
      <c r="J1356" s="11" t="s">
        <v>73</v>
      </c>
      <c r="K1356" s="11" t="s">
        <v>163</v>
      </c>
      <c r="L1356" s="51">
        <f t="shared" si="1"/>
        <v>1537400000</v>
      </c>
      <c r="M1356" s="75">
        <f t="shared" si="2"/>
        <v>560500000</v>
      </c>
      <c r="N1356" s="9">
        <f t="shared" si="3"/>
        <v>0.3859516996</v>
      </c>
      <c r="O1356" s="9">
        <f t="shared" si="4"/>
        <v>0.1407089421</v>
      </c>
    </row>
    <row r="1357">
      <c r="A1357" s="68">
        <v>1413.0</v>
      </c>
      <c r="B1357" s="11" t="s">
        <v>177</v>
      </c>
      <c r="C1357" s="11" t="s">
        <v>11</v>
      </c>
      <c r="D1357" s="73">
        <v>42490.0</v>
      </c>
      <c r="E1357" s="74">
        <v>7.8112E9</v>
      </c>
      <c r="F1357" s="74">
        <v>4.8434E9</v>
      </c>
      <c r="G1357" s="74">
        <v>1.6141E9</v>
      </c>
      <c r="H1357" s="70">
        <v>0.0</v>
      </c>
      <c r="I1357" s="74">
        <v>2.084E8</v>
      </c>
      <c r="J1357" s="11" t="s">
        <v>92</v>
      </c>
      <c r="K1357" s="76" t="s">
        <v>122</v>
      </c>
      <c r="L1357" s="51">
        <f t="shared" si="1"/>
        <v>2967800000</v>
      </c>
      <c r="M1357" s="75">
        <f t="shared" si="2"/>
        <v>1145300000</v>
      </c>
      <c r="N1357" s="9">
        <f t="shared" si="3"/>
        <v>0.3799416223</v>
      </c>
      <c r="O1357" s="9">
        <f t="shared" si="4"/>
        <v>0.146622798</v>
      </c>
    </row>
    <row r="1358">
      <c r="A1358" s="68">
        <v>1410.0</v>
      </c>
      <c r="B1358" s="11" t="s">
        <v>177</v>
      </c>
      <c r="C1358" s="11" t="s">
        <v>7</v>
      </c>
      <c r="D1358" s="73">
        <v>41394.0</v>
      </c>
      <c r="E1358" s="74">
        <v>5.8977E9</v>
      </c>
      <c r="F1358" s="74">
        <v>3.8701E9</v>
      </c>
      <c r="G1358" s="74">
        <v>1.0204E9</v>
      </c>
      <c r="H1358" s="70">
        <v>0.0</v>
      </c>
      <c r="I1358" s="74">
        <v>9.68E7</v>
      </c>
      <c r="J1358" s="11" t="s">
        <v>92</v>
      </c>
      <c r="K1358" s="71" t="s">
        <v>122</v>
      </c>
      <c r="L1358" s="51">
        <f t="shared" si="1"/>
        <v>2027600000</v>
      </c>
      <c r="M1358" s="75">
        <f t="shared" si="2"/>
        <v>910400000</v>
      </c>
      <c r="N1358" s="9">
        <f t="shared" si="3"/>
        <v>0.3437950387</v>
      </c>
      <c r="O1358" s="9">
        <f t="shared" si="4"/>
        <v>0.154365261</v>
      </c>
    </row>
    <row r="1359">
      <c r="A1359" s="68">
        <v>1412.0</v>
      </c>
      <c r="B1359" s="11" t="s">
        <v>177</v>
      </c>
      <c r="C1359" s="11" t="s">
        <v>10</v>
      </c>
      <c r="D1359" s="73">
        <v>42124.0</v>
      </c>
      <c r="E1359" s="74">
        <v>5.6927E9</v>
      </c>
      <c r="F1359" s="74">
        <v>3.724E9</v>
      </c>
      <c r="G1359" s="74">
        <v>1.0858E9</v>
      </c>
      <c r="H1359" s="70">
        <v>0.0</v>
      </c>
      <c r="I1359" s="74">
        <v>1.109E8</v>
      </c>
      <c r="J1359" s="11" t="s">
        <v>92</v>
      </c>
      <c r="K1359" s="71" t="s">
        <v>122</v>
      </c>
      <c r="L1359" s="51">
        <f t="shared" si="1"/>
        <v>1968700000</v>
      </c>
      <c r="M1359" s="75">
        <f t="shared" si="2"/>
        <v>772000000</v>
      </c>
      <c r="N1359" s="9">
        <f t="shared" si="3"/>
        <v>0.3458288686</v>
      </c>
      <c r="O1359" s="9">
        <f t="shared" si="4"/>
        <v>0.1356122754</v>
      </c>
    </row>
    <row r="1360">
      <c r="A1360" s="68">
        <v>1411.0</v>
      </c>
      <c r="B1360" s="11" t="s">
        <v>177</v>
      </c>
      <c r="C1360" s="11" t="s">
        <v>9</v>
      </c>
      <c r="D1360" s="73">
        <v>41759.0</v>
      </c>
      <c r="E1360" s="74">
        <v>5.6106E9</v>
      </c>
      <c r="F1360" s="74">
        <v>3.5796E9</v>
      </c>
      <c r="G1360" s="74">
        <v>1.0131E9</v>
      </c>
      <c r="H1360" s="70">
        <v>0.0</v>
      </c>
      <c r="I1360" s="74">
        <v>9.89E7</v>
      </c>
      <c r="J1360" s="11" t="s">
        <v>92</v>
      </c>
      <c r="K1360" s="71" t="s">
        <v>122</v>
      </c>
      <c r="L1360" s="51">
        <f t="shared" si="1"/>
        <v>2031000000</v>
      </c>
      <c r="M1360" s="75">
        <f t="shared" si="2"/>
        <v>919000000</v>
      </c>
      <c r="N1360" s="9">
        <f t="shared" si="3"/>
        <v>0.3619933697</v>
      </c>
      <c r="O1360" s="9">
        <f t="shared" si="4"/>
        <v>0.1637970983</v>
      </c>
    </row>
    <row r="1361" hidden="1">
      <c r="A1361" s="68">
        <v>1417.0</v>
      </c>
      <c r="B1361" s="11" t="s">
        <v>546</v>
      </c>
      <c r="C1361" s="11" t="s">
        <v>11</v>
      </c>
      <c r="D1361" s="73">
        <v>42369.0</v>
      </c>
      <c r="E1361" s="74">
        <v>1.662829E9</v>
      </c>
      <c r="F1361" s="74">
        <v>5.34326E8</v>
      </c>
      <c r="G1361" s="74">
        <v>1.39137E8</v>
      </c>
      <c r="H1361" s="70">
        <v>0.0</v>
      </c>
      <c r="I1361" s="74">
        <v>5.88235E8</v>
      </c>
      <c r="J1361" s="11" t="s">
        <v>111</v>
      </c>
      <c r="K1361" s="66" t="s">
        <v>634</v>
      </c>
      <c r="L1361" s="51">
        <f t="shared" si="1"/>
        <v>1128503000</v>
      </c>
      <c r="M1361" s="75">
        <f t="shared" si="2"/>
        <v>401131000</v>
      </c>
      <c r="N1361" s="9">
        <f t="shared" si="3"/>
        <v>0.6786644929</v>
      </c>
      <c r="O1361" s="9">
        <f t="shared" si="4"/>
        <v>0.2412340656</v>
      </c>
    </row>
    <row r="1362" hidden="1">
      <c r="A1362" s="68">
        <v>1416.0</v>
      </c>
      <c r="B1362" s="11" t="s">
        <v>546</v>
      </c>
      <c r="C1362" s="11" t="s">
        <v>10</v>
      </c>
      <c r="D1362" s="73">
        <v>42004.0</v>
      </c>
      <c r="E1362" s="74">
        <v>1.519978E9</v>
      </c>
      <c r="F1362" s="74">
        <v>5.00126E8</v>
      </c>
      <c r="G1362" s="74">
        <v>1.33502E8</v>
      </c>
      <c r="H1362" s="70">
        <v>0.0</v>
      </c>
      <c r="I1362" s="74">
        <v>3.93987E8</v>
      </c>
      <c r="J1362" s="11" t="s">
        <v>111</v>
      </c>
      <c r="K1362" s="11" t="s">
        <v>634</v>
      </c>
      <c r="L1362" s="51">
        <f t="shared" si="1"/>
        <v>1019852000</v>
      </c>
      <c r="M1362" s="75">
        <f t="shared" si="2"/>
        <v>492363000</v>
      </c>
      <c r="N1362" s="9">
        <f t="shared" si="3"/>
        <v>0.6709649745</v>
      </c>
      <c r="O1362" s="9">
        <f t="shared" si="4"/>
        <v>0.3239277147</v>
      </c>
    </row>
    <row r="1363" hidden="1">
      <c r="A1363" s="68">
        <v>1415.0</v>
      </c>
      <c r="B1363" s="11" t="s">
        <v>546</v>
      </c>
      <c r="C1363" s="11" t="s">
        <v>9</v>
      </c>
      <c r="D1363" s="73">
        <v>41639.0</v>
      </c>
      <c r="E1363" s="74">
        <v>1.371065E9</v>
      </c>
      <c r="F1363" s="74">
        <v>4.79665E8</v>
      </c>
      <c r="G1363" s="74">
        <v>1.22128E8</v>
      </c>
      <c r="H1363" s="70">
        <v>0.0</v>
      </c>
      <c r="I1363" s="74">
        <v>3.40316E8</v>
      </c>
      <c r="J1363" s="11" t="s">
        <v>111</v>
      </c>
      <c r="K1363" s="11" t="s">
        <v>634</v>
      </c>
      <c r="L1363" s="51">
        <f t="shared" si="1"/>
        <v>891400000</v>
      </c>
      <c r="M1363" s="75">
        <f t="shared" si="2"/>
        <v>428956000</v>
      </c>
      <c r="N1363" s="9">
        <f t="shared" si="3"/>
        <v>0.6501515245</v>
      </c>
      <c r="O1363" s="9">
        <f t="shared" si="4"/>
        <v>0.312863358</v>
      </c>
    </row>
    <row r="1364" hidden="1">
      <c r="A1364" s="68">
        <v>1414.0</v>
      </c>
      <c r="B1364" s="11" t="s">
        <v>546</v>
      </c>
      <c r="C1364" s="11" t="s">
        <v>7</v>
      </c>
      <c r="D1364" s="73">
        <v>41274.0</v>
      </c>
      <c r="E1364" s="74">
        <v>1.290052E9</v>
      </c>
      <c r="F1364" s="74">
        <v>4.70243E8</v>
      </c>
      <c r="G1364" s="74">
        <v>1.2031E8</v>
      </c>
      <c r="H1364" s="70">
        <v>0.0</v>
      </c>
      <c r="I1364" s="74">
        <v>3.30418E8</v>
      </c>
      <c r="J1364" s="11" t="s">
        <v>111</v>
      </c>
      <c r="K1364" s="11" t="s">
        <v>634</v>
      </c>
      <c r="L1364" s="51">
        <f t="shared" si="1"/>
        <v>819809000</v>
      </c>
      <c r="M1364" s="75">
        <f t="shared" si="2"/>
        <v>369081000</v>
      </c>
      <c r="N1364" s="9">
        <f t="shared" si="3"/>
        <v>0.6354852363</v>
      </c>
      <c r="O1364" s="9">
        <f t="shared" si="4"/>
        <v>0.2860977697</v>
      </c>
    </row>
    <row r="1365" hidden="1">
      <c r="A1365" s="68">
        <v>1421.0</v>
      </c>
      <c r="B1365" s="11" t="s">
        <v>334</v>
      </c>
      <c r="C1365" s="11" t="s">
        <v>11</v>
      </c>
      <c r="D1365" s="73">
        <v>42735.0</v>
      </c>
      <c r="E1365" s="74">
        <v>3.7118E9</v>
      </c>
      <c r="F1365" s="74">
        <v>1.8035E9</v>
      </c>
      <c r="G1365" s="74">
        <v>1.0541E9</v>
      </c>
      <c r="H1365" s="70">
        <v>0.0</v>
      </c>
      <c r="I1365" s="70">
        <v>0.0</v>
      </c>
      <c r="J1365" s="11" t="s">
        <v>73</v>
      </c>
      <c r="K1365" s="76" t="s">
        <v>312</v>
      </c>
      <c r="L1365" s="51">
        <f t="shared" si="1"/>
        <v>1908300000</v>
      </c>
      <c r="M1365" s="75">
        <f t="shared" si="2"/>
        <v>854200000</v>
      </c>
      <c r="N1365" s="9">
        <f t="shared" si="3"/>
        <v>0.5141171399</v>
      </c>
      <c r="O1365" s="9">
        <f t="shared" si="4"/>
        <v>0.2301309338</v>
      </c>
    </row>
    <row r="1366" hidden="1">
      <c r="A1366" s="68">
        <v>1420.0</v>
      </c>
      <c r="B1366" s="11" t="s">
        <v>334</v>
      </c>
      <c r="C1366" s="11" t="s">
        <v>10</v>
      </c>
      <c r="D1366" s="73">
        <v>42371.0</v>
      </c>
      <c r="E1366" s="74">
        <v>3.5931E9</v>
      </c>
      <c r="F1366" s="74">
        <v>1.7746E9</v>
      </c>
      <c r="G1366" s="74">
        <v>1.0537E9</v>
      </c>
      <c r="H1366" s="70">
        <v>0.0</v>
      </c>
      <c r="I1366" s="70">
        <v>0.0</v>
      </c>
      <c r="J1366" s="11" t="s">
        <v>73</v>
      </c>
      <c r="K1366" s="71" t="s">
        <v>312</v>
      </c>
      <c r="L1366" s="51">
        <f t="shared" si="1"/>
        <v>1818500000</v>
      </c>
      <c r="M1366" s="75">
        <f t="shared" si="2"/>
        <v>764800000</v>
      </c>
      <c r="N1366" s="9">
        <f t="shared" si="3"/>
        <v>0.506108931</v>
      </c>
      <c r="O1366" s="9">
        <f t="shared" si="4"/>
        <v>0.2128524116</v>
      </c>
    </row>
    <row r="1367" hidden="1">
      <c r="A1367" s="68">
        <v>1419.0</v>
      </c>
      <c r="B1367" s="11" t="s">
        <v>334</v>
      </c>
      <c r="C1367" s="11" t="s">
        <v>9</v>
      </c>
      <c r="D1367" s="73">
        <v>42007.0</v>
      </c>
      <c r="E1367" s="74">
        <v>3.4926E9</v>
      </c>
      <c r="F1367" s="74">
        <v>1.7592E9</v>
      </c>
      <c r="G1367" s="74">
        <v>1.0487E9</v>
      </c>
      <c r="H1367" s="70">
        <v>0.0</v>
      </c>
      <c r="I1367" s="70">
        <v>0.0</v>
      </c>
      <c r="J1367" s="11" t="s">
        <v>73</v>
      </c>
      <c r="K1367" s="71" t="s">
        <v>312</v>
      </c>
      <c r="L1367" s="51">
        <f t="shared" si="1"/>
        <v>1733400000</v>
      </c>
      <c r="M1367" s="75">
        <f t="shared" si="2"/>
        <v>684700000</v>
      </c>
      <c r="N1367" s="9">
        <f t="shared" si="3"/>
        <v>0.4963064766</v>
      </c>
      <c r="O1367" s="9">
        <f t="shared" si="4"/>
        <v>0.1960430625</v>
      </c>
    </row>
    <row r="1368" hidden="1">
      <c r="A1368" s="68">
        <v>1418.0</v>
      </c>
      <c r="B1368" s="11" t="s">
        <v>334</v>
      </c>
      <c r="C1368" s="11" t="s">
        <v>7</v>
      </c>
      <c r="D1368" s="73">
        <v>41639.0</v>
      </c>
      <c r="E1368" s="74">
        <v>3.2375E9</v>
      </c>
      <c r="F1368" s="74">
        <v>1.6389E9</v>
      </c>
      <c r="G1368" s="74">
        <v>1.0124E9</v>
      </c>
      <c r="H1368" s="70">
        <v>0.0</v>
      </c>
      <c r="I1368" s="70">
        <v>0.0</v>
      </c>
      <c r="J1368" s="11" t="s">
        <v>73</v>
      </c>
      <c r="K1368" s="71" t="s">
        <v>312</v>
      </c>
      <c r="L1368" s="51">
        <f t="shared" si="1"/>
        <v>1598600000</v>
      </c>
      <c r="M1368" s="75">
        <f t="shared" si="2"/>
        <v>586200000</v>
      </c>
      <c r="N1368" s="9">
        <f t="shared" si="3"/>
        <v>0.4937760618</v>
      </c>
      <c r="O1368" s="9">
        <f t="shared" si="4"/>
        <v>0.1810656371</v>
      </c>
    </row>
    <row r="1369" hidden="1">
      <c r="A1369" s="68">
        <v>1425.0</v>
      </c>
      <c r="B1369" s="11" t="s">
        <v>253</v>
      </c>
      <c r="C1369" s="11" t="s">
        <v>11</v>
      </c>
      <c r="D1369" s="73">
        <v>42369.0</v>
      </c>
      <c r="E1369" s="74">
        <v>3.018227E9</v>
      </c>
      <c r="F1369" s="74">
        <v>9.87357E8</v>
      </c>
      <c r="G1369" s="74">
        <v>7.85179E8</v>
      </c>
      <c r="H1369" s="70">
        <v>0.0</v>
      </c>
      <c r="I1369" s="74">
        <v>1.37596E8</v>
      </c>
      <c r="J1369" s="11" t="s">
        <v>73</v>
      </c>
      <c r="K1369" s="71" t="s">
        <v>254</v>
      </c>
      <c r="L1369" s="51">
        <f t="shared" si="1"/>
        <v>2030870000</v>
      </c>
      <c r="M1369" s="75">
        <f t="shared" si="2"/>
        <v>1108095000</v>
      </c>
      <c r="N1369" s="9">
        <f t="shared" si="3"/>
        <v>0.6728685417</v>
      </c>
      <c r="O1369" s="9">
        <f t="shared" si="4"/>
        <v>0.3671344137</v>
      </c>
    </row>
    <row r="1370" hidden="1">
      <c r="A1370" s="68">
        <v>1424.0</v>
      </c>
      <c r="B1370" s="11" t="s">
        <v>253</v>
      </c>
      <c r="C1370" s="11" t="s">
        <v>10</v>
      </c>
      <c r="D1370" s="73">
        <v>42004.0</v>
      </c>
      <c r="E1370" s="74">
        <v>2.665456E9</v>
      </c>
      <c r="F1370" s="74">
        <v>7.78896E8</v>
      </c>
      <c r="G1370" s="74">
        <v>7.64799E8</v>
      </c>
      <c r="H1370" s="70">
        <v>0.0</v>
      </c>
      <c r="I1370" s="74">
        <v>1.28582E8</v>
      </c>
      <c r="J1370" s="11" t="s">
        <v>73</v>
      </c>
      <c r="K1370" s="71" t="s">
        <v>254</v>
      </c>
      <c r="L1370" s="51">
        <f t="shared" si="1"/>
        <v>1886560000</v>
      </c>
      <c r="M1370" s="75">
        <f t="shared" si="2"/>
        <v>993179000</v>
      </c>
      <c r="N1370" s="9">
        <f t="shared" si="3"/>
        <v>0.7077813327</v>
      </c>
      <c r="O1370" s="9">
        <f t="shared" si="4"/>
        <v>0.3726112905</v>
      </c>
    </row>
    <row r="1371" hidden="1">
      <c r="A1371" s="68">
        <v>1423.0</v>
      </c>
      <c r="B1371" s="11" t="s">
        <v>253</v>
      </c>
      <c r="C1371" s="11" t="s">
        <v>9</v>
      </c>
      <c r="D1371" s="73">
        <v>41639.0</v>
      </c>
      <c r="E1371" s="74">
        <v>2.530809E9</v>
      </c>
      <c r="F1371" s="74">
        <v>6.99294E8</v>
      </c>
      <c r="G1371" s="74">
        <v>7.29055E8</v>
      </c>
      <c r="H1371" s="70">
        <v>0.0</v>
      </c>
      <c r="I1371" s="74">
        <v>1.1758E8</v>
      </c>
      <c r="J1371" s="11" t="s">
        <v>73</v>
      </c>
      <c r="K1371" s="71" t="s">
        <v>254</v>
      </c>
      <c r="L1371" s="51">
        <f t="shared" si="1"/>
        <v>1831515000</v>
      </c>
      <c r="M1371" s="75">
        <f t="shared" si="2"/>
        <v>984880000</v>
      </c>
      <c r="N1371" s="9">
        <f t="shared" si="3"/>
        <v>0.7236875639</v>
      </c>
      <c r="O1371" s="9">
        <f t="shared" si="4"/>
        <v>0.3891561947</v>
      </c>
    </row>
    <row r="1372" hidden="1">
      <c r="A1372" s="68">
        <v>1422.0</v>
      </c>
      <c r="B1372" s="11" t="s">
        <v>253</v>
      </c>
      <c r="C1372" s="11" t="s">
        <v>7</v>
      </c>
      <c r="D1372" s="73">
        <v>41274.0</v>
      </c>
      <c r="E1372" s="74">
        <v>2.307182E9</v>
      </c>
      <c r="F1372" s="74">
        <v>6.10836E8</v>
      </c>
      <c r="G1372" s="74">
        <v>6.55473E8</v>
      </c>
      <c r="H1372" s="70">
        <v>0.0</v>
      </c>
      <c r="I1372" s="74">
        <v>1.07591E8</v>
      </c>
      <c r="J1372" s="11" t="s">
        <v>73</v>
      </c>
      <c r="K1372" s="71" t="s">
        <v>254</v>
      </c>
      <c r="L1372" s="51">
        <f t="shared" si="1"/>
        <v>1696346000</v>
      </c>
      <c r="M1372" s="75">
        <f t="shared" si="2"/>
        <v>933282000</v>
      </c>
      <c r="N1372" s="9">
        <f t="shared" si="3"/>
        <v>0.735245854</v>
      </c>
      <c r="O1372" s="9">
        <f t="shared" si="4"/>
        <v>0.404511651</v>
      </c>
    </row>
    <row r="1373" hidden="1">
      <c r="A1373" s="68">
        <v>1428.0</v>
      </c>
      <c r="B1373" s="11" t="s">
        <v>547</v>
      </c>
      <c r="C1373" s="11" t="s">
        <v>10</v>
      </c>
      <c r="D1373" s="73">
        <v>42004.0</v>
      </c>
      <c r="E1373" s="74">
        <v>1.8467E10</v>
      </c>
      <c r="F1373" s="74">
        <v>1.1031E10</v>
      </c>
      <c r="G1373" s="74">
        <v>9.81E8</v>
      </c>
      <c r="H1373" s="70">
        <v>0.0</v>
      </c>
      <c r="I1373" s="74">
        <v>1.945E9</v>
      </c>
      <c r="J1373" s="11" t="s">
        <v>101</v>
      </c>
      <c r="K1373" s="66" t="s">
        <v>104</v>
      </c>
      <c r="L1373" s="51">
        <f t="shared" si="1"/>
        <v>7436000000</v>
      </c>
      <c r="M1373" s="75">
        <f t="shared" si="2"/>
        <v>4510000000</v>
      </c>
      <c r="N1373" s="9">
        <f t="shared" si="3"/>
        <v>0.4026642118</v>
      </c>
      <c r="O1373" s="9">
        <f t="shared" si="4"/>
        <v>0.2442194184</v>
      </c>
    </row>
    <row r="1374" hidden="1">
      <c r="A1374" s="68">
        <v>1429.0</v>
      </c>
      <c r="B1374" s="11" t="s">
        <v>547</v>
      </c>
      <c r="C1374" s="11" t="s">
        <v>11</v>
      </c>
      <c r="D1374" s="73">
        <v>42369.0</v>
      </c>
      <c r="E1374" s="74">
        <v>1.7489E10</v>
      </c>
      <c r="F1374" s="74">
        <v>9.811E9</v>
      </c>
      <c r="G1374" s="74">
        <v>9.97E8</v>
      </c>
      <c r="H1374" s="70">
        <v>0.0</v>
      </c>
      <c r="I1374" s="74">
        <v>2.034E9</v>
      </c>
      <c r="J1374" s="11" t="s">
        <v>101</v>
      </c>
      <c r="K1374" s="11" t="s">
        <v>104</v>
      </c>
      <c r="L1374" s="51">
        <f t="shared" si="1"/>
        <v>7678000000</v>
      </c>
      <c r="M1374" s="75">
        <f t="shared" si="2"/>
        <v>4647000000</v>
      </c>
      <c r="N1374" s="9">
        <f t="shared" si="3"/>
        <v>0.4390188118</v>
      </c>
      <c r="O1374" s="9">
        <f t="shared" si="4"/>
        <v>0.2657098748</v>
      </c>
    </row>
    <row r="1375" hidden="1">
      <c r="A1375" s="68">
        <v>1427.0</v>
      </c>
      <c r="B1375" s="11" t="s">
        <v>547</v>
      </c>
      <c r="C1375" s="11" t="s">
        <v>9</v>
      </c>
      <c r="D1375" s="73">
        <v>41639.0</v>
      </c>
      <c r="E1375" s="74">
        <v>1.7087E10</v>
      </c>
      <c r="F1375" s="74">
        <v>9.817E9</v>
      </c>
      <c r="G1375" s="74">
        <v>9.34E8</v>
      </c>
      <c r="H1375" s="70">
        <v>0.0</v>
      </c>
      <c r="I1375" s="74">
        <v>1.901E9</v>
      </c>
      <c r="J1375" s="11" t="s">
        <v>101</v>
      </c>
      <c r="K1375" s="11" t="s">
        <v>104</v>
      </c>
      <c r="L1375" s="51">
        <f t="shared" si="1"/>
        <v>7270000000</v>
      </c>
      <c r="M1375" s="75">
        <f t="shared" si="2"/>
        <v>4435000000</v>
      </c>
      <c r="N1375" s="9">
        <f t="shared" si="3"/>
        <v>0.4254696553</v>
      </c>
      <c r="O1375" s="9">
        <f t="shared" si="4"/>
        <v>0.2595540469</v>
      </c>
    </row>
    <row r="1376" hidden="1">
      <c r="A1376" s="68">
        <v>1426.0</v>
      </c>
      <c r="B1376" s="11" t="s">
        <v>547</v>
      </c>
      <c r="C1376" s="11" t="s">
        <v>7</v>
      </c>
      <c r="D1376" s="73">
        <v>41274.0</v>
      </c>
      <c r="E1376" s="74">
        <v>1.6537E10</v>
      </c>
      <c r="F1376" s="74">
        <v>9.373E9</v>
      </c>
      <c r="G1376" s="74">
        <v>9.14E8</v>
      </c>
      <c r="H1376" s="70">
        <v>0.0</v>
      </c>
      <c r="I1376" s="74">
        <v>1.787E9</v>
      </c>
      <c r="J1376" s="11" t="s">
        <v>101</v>
      </c>
      <c r="K1376" s="11" t="s">
        <v>104</v>
      </c>
      <c r="L1376" s="51">
        <f t="shared" si="1"/>
        <v>7164000000</v>
      </c>
      <c r="M1376" s="75">
        <f t="shared" si="2"/>
        <v>4463000000</v>
      </c>
      <c r="N1376" s="9">
        <f t="shared" si="3"/>
        <v>0.4332103767</v>
      </c>
      <c r="O1376" s="9">
        <f t="shared" si="4"/>
        <v>0.2698796638</v>
      </c>
    </row>
    <row r="1377" hidden="1">
      <c r="A1377" s="68">
        <v>1433.0</v>
      </c>
      <c r="B1377" s="11" t="s">
        <v>548</v>
      </c>
      <c r="C1377" s="11" t="s">
        <v>11</v>
      </c>
      <c r="D1377" s="73">
        <v>42369.0</v>
      </c>
      <c r="E1377" s="74">
        <v>5.266103E9</v>
      </c>
      <c r="F1377" s="74">
        <v>9.60192E8</v>
      </c>
      <c r="G1377" s="74">
        <v>4.52835E8</v>
      </c>
      <c r="H1377" s="70">
        <v>0.0</v>
      </c>
      <c r="I1377" s="74">
        <v>1.177568E9</v>
      </c>
      <c r="J1377" s="11" t="s">
        <v>111</v>
      </c>
      <c r="K1377" s="11" t="s">
        <v>112</v>
      </c>
      <c r="L1377" s="51">
        <f t="shared" si="1"/>
        <v>4305911000</v>
      </c>
      <c r="M1377" s="75">
        <f t="shared" si="2"/>
        <v>2675508000</v>
      </c>
      <c r="N1377" s="9">
        <f t="shared" si="3"/>
        <v>0.8176655489</v>
      </c>
      <c r="O1377" s="9">
        <f t="shared" si="4"/>
        <v>0.5080622236</v>
      </c>
    </row>
    <row r="1378" hidden="1">
      <c r="A1378" s="68">
        <v>1432.0</v>
      </c>
      <c r="B1378" s="11" t="s">
        <v>548</v>
      </c>
      <c r="C1378" s="11" t="s">
        <v>10</v>
      </c>
      <c r="D1378" s="73">
        <v>42004.0</v>
      </c>
      <c r="E1378" s="74">
        <v>4.870818E9</v>
      </c>
      <c r="F1378" s="74">
        <v>8.82803E8</v>
      </c>
      <c r="G1378" s="74">
        <v>4.46845E8</v>
      </c>
      <c r="H1378" s="70">
        <v>0.0</v>
      </c>
      <c r="I1378" s="74">
        <v>1.143827E9</v>
      </c>
      <c r="J1378" s="11" t="s">
        <v>111</v>
      </c>
      <c r="K1378" s="11" t="s">
        <v>112</v>
      </c>
      <c r="L1378" s="51">
        <f t="shared" si="1"/>
        <v>3988015000</v>
      </c>
      <c r="M1378" s="75">
        <f t="shared" si="2"/>
        <v>2397343000</v>
      </c>
      <c r="N1378" s="9">
        <f t="shared" si="3"/>
        <v>0.8187567263</v>
      </c>
      <c r="O1378" s="9">
        <f t="shared" si="4"/>
        <v>0.4921848856</v>
      </c>
    </row>
    <row r="1379" hidden="1">
      <c r="A1379" s="68">
        <v>1431.0</v>
      </c>
      <c r="B1379" s="11" t="s">
        <v>548</v>
      </c>
      <c r="C1379" s="11" t="s">
        <v>9</v>
      </c>
      <c r="D1379" s="73">
        <v>41639.0</v>
      </c>
      <c r="E1379" s="74">
        <v>4.543849E9</v>
      </c>
      <c r="F1379" s="74">
        <v>8.37946E8</v>
      </c>
      <c r="G1379" s="74">
        <v>4.02369E8</v>
      </c>
      <c r="H1379" s="70">
        <v>0.0</v>
      </c>
      <c r="I1379" s="74">
        <v>1.1077E9</v>
      </c>
      <c r="J1379" s="11" t="s">
        <v>111</v>
      </c>
      <c r="K1379" s="11" t="s">
        <v>112</v>
      </c>
      <c r="L1379" s="51">
        <f t="shared" si="1"/>
        <v>3705903000</v>
      </c>
      <c r="M1379" s="75">
        <f t="shared" si="2"/>
        <v>2195834000</v>
      </c>
      <c r="N1379" s="9">
        <f t="shared" si="3"/>
        <v>0.8155867415</v>
      </c>
      <c r="O1379" s="9">
        <f t="shared" si="4"/>
        <v>0.483254175</v>
      </c>
    </row>
    <row r="1380" hidden="1">
      <c r="A1380" s="68">
        <v>1430.0</v>
      </c>
      <c r="B1380" s="11" t="s">
        <v>548</v>
      </c>
      <c r="C1380" s="11" t="s">
        <v>7</v>
      </c>
      <c r="D1380" s="73">
        <v>41274.0</v>
      </c>
      <c r="E1380" s="74">
        <v>4.256157E9</v>
      </c>
      <c r="F1380" s="74">
        <v>8.0038E8</v>
      </c>
      <c r="G1380" s="74">
        <v>3.76687E8</v>
      </c>
      <c r="H1380" s="70">
        <v>0.0</v>
      </c>
      <c r="I1380" s="74">
        <v>1.068382E9</v>
      </c>
      <c r="J1380" s="11" t="s">
        <v>111</v>
      </c>
      <c r="K1380" s="11" t="s">
        <v>112</v>
      </c>
      <c r="L1380" s="51">
        <f t="shared" si="1"/>
        <v>3455777000</v>
      </c>
      <c r="M1380" s="75">
        <f t="shared" si="2"/>
        <v>2010708000</v>
      </c>
      <c r="N1380" s="9">
        <f t="shared" si="3"/>
        <v>0.8119477266</v>
      </c>
      <c r="O1380" s="9">
        <f t="shared" si="4"/>
        <v>0.4724233622</v>
      </c>
    </row>
    <row r="1381" hidden="1">
      <c r="A1381" s="68">
        <v>1438.0</v>
      </c>
      <c r="B1381" s="11" t="s">
        <v>285</v>
      </c>
      <c r="C1381" s="11" t="s">
        <v>7</v>
      </c>
      <c r="D1381" s="73">
        <v>41307.0</v>
      </c>
      <c r="E1381" s="74">
        <v>2.438051E10</v>
      </c>
      <c r="F1381" s="74">
        <v>1.7889249E10</v>
      </c>
      <c r="G1381" s="74">
        <v>4.884284E9</v>
      </c>
      <c r="H1381" s="70">
        <v>0.0</v>
      </c>
      <c r="I1381" s="74">
        <v>7.89E7</v>
      </c>
      <c r="J1381" s="11" t="s">
        <v>73</v>
      </c>
      <c r="K1381" s="11" t="s">
        <v>163</v>
      </c>
      <c r="L1381" s="51">
        <f t="shared" si="1"/>
        <v>6491261000</v>
      </c>
      <c r="M1381" s="75">
        <f t="shared" si="2"/>
        <v>1528077000</v>
      </c>
      <c r="N1381" s="9">
        <f t="shared" si="3"/>
        <v>0.2662479579</v>
      </c>
      <c r="O1381" s="9">
        <f t="shared" si="4"/>
        <v>0.06267617043</v>
      </c>
    </row>
    <row r="1382" hidden="1">
      <c r="A1382" s="68">
        <v>1439.0</v>
      </c>
      <c r="B1382" s="11" t="s">
        <v>285</v>
      </c>
      <c r="C1382" s="11" t="s">
        <v>9</v>
      </c>
      <c r="D1382" s="73">
        <v>41671.0</v>
      </c>
      <c r="E1382" s="74">
        <v>2.3114E10</v>
      </c>
      <c r="F1382" s="74">
        <v>1.7082E10</v>
      </c>
      <c r="G1382" s="74">
        <v>4.735E9</v>
      </c>
      <c r="H1382" s="70">
        <v>0.0</v>
      </c>
      <c r="I1382" s="74">
        <v>5.5E7</v>
      </c>
      <c r="J1382" s="11" t="s">
        <v>73</v>
      </c>
      <c r="K1382" s="11" t="s">
        <v>163</v>
      </c>
      <c r="L1382" s="51">
        <f t="shared" si="1"/>
        <v>6032000000</v>
      </c>
      <c r="M1382" s="75">
        <f t="shared" si="2"/>
        <v>1242000000</v>
      </c>
      <c r="N1382" s="9">
        <f t="shared" si="3"/>
        <v>0.2609673791</v>
      </c>
      <c r="O1382" s="9">
        <f t="shared" si="4"/>
        <v>0.05373366791</v>
      </c>
    </row>
    <row r="1383" hidden="1">
      <c r="A1383" s="68">
        <v>1440.0</v>
      </c>
      <c r="B1383" s="11" t="s">
        <v>285</v>
      </c>
      <c r="C1383" s="11" t="s">
        <v>10</v>
      </c>
      <c r="D1383" s="73">
        <v>42035.0</v>
      </c>
      <c r="E1383" s="74">
        <v>2.2492E10</v>
      </c>
      <c r="F1383" s="74">
        <v>1.6691E10</v>
      </c>
      <c r="G1383" s="74">
        <v>4.816E9</v>
      </c>
      <c r="H1383" s="70">
        <v>0.0</v>
      </c>
      <c r="I1383" s="74">
        <v>6.2E7</v>
      </c>
      <c r="J1383" s="11" t="s">
        <v>73</v>
      </c>
      <c r="K1383" s="11" t="s">
        <v>163</v>
      </c>
      <c r="L1383" s="51">
        <f t="shared" si="1"/>
        <v>5801000000</v>
      </c>
      <c r="M1383" s="75">
        <f t="shared" si="2"/>
        <v>923000000</v>
      </c>
      <c r="N1383" s="9">
        <f t="shared" si="3"/>
        <v>0.257913925</v>
      </c>
      <c r="O1383" s="9">
        <f t="shared" si="4"/>
        <v>0.04103681309</v>
      </c>
    </row>
    <row r="1384" hidden="1">
      <c r="A1384" s="68">
        <v>1441.0</v>
      </c>
      <c r="B1384" s="11" t="s">
        <v>285</v>
      </c>
      <c r="C1384" s="11" t="s">
        <v>11</v>
      </c>
      <c r="D1384" s="73">
        <v>42399.0</v>
      </c>
      <c r="E1384" s="74">
        <v>2.1059E10</v>
      </c>
      <c r="F1384" s="74">
        <v>1.5545E10</v>
      </c>
      <c r="G1384" s="74">
        <v>4.6E9</v>
      </c>
      <c r="H1384" s="70">
        <v>0.0</v>
      </c>
      <c r="I1384" s="74">
        <v>6.7E7</v>
      </c>
      <c r="J1384" s="11" t="s">
        <v>73</v>
      </c>
      <c r="K1384" s="11" t="s">
        <v>163</v>
      </c>
      <c r="L1384" s="51">
        <f t="shared" si="1"/>
        <v>5514000000</v>
      </c>
      <c r="M1384" s="75">
        <f t="shared" si="2"/>
        <v>847000000</v>
      </c>
      <c r="N1384" s="9">
        <f t="shared" si="3"/>
        <v>0.2618357947</v>
      </c>
      <c r="O1384" s="9">
        <f t="shared" si="4"/>
        <v>0.04022033335</v>
      </c>
    </row>
    <row r="1385" hidden="1">
      <c r="A1385" s="68">
        <v>1445.0</v>
      </c>
      <c r="B1385" s="11" t="s">
        <v>549</v>
      </c>
      <c r="C1385" s="11" t="s">
        <v>11</v>
      </c>
      <c r="D1385" s="73">
        <v>42369.0</v>
      </c>
      <c r="E1385" s="74">
        <v>2.985908E9</v>
      </c>
      <c r="F1385" s="74">
        <v>1.719723E9</v>
      </c>
      <c r="G1385" s="74">
        <v>7.12803E8</v>
      </c>
      <c r="H1385" s="70">
        <v>0.0</v>
      </c>
      <c r="I1385" s="74">
        <v>6.577E7</v>
      </c>
      <c r="J1385" s="11" t="s">
        <v>69</v>
      </c>
      <c r="K1385" s="76" t="s">
        <v>347</v>
      </c>
      <c r="L1385" s="51">
        <f t="shared" si="1"/>
        <v>1266185000</v>
      </c>
      <c r="M1385" s="75">
        <f t="shared" si="2"/>
        <v>487612000</v>
      </c>
      <c r="N1385" s="9">
        <f t="shared" si="3"/>
        <v>0.4240535877</v>
      </c>
      <c r="O1385" s="9">
        <f t="shared" si="4"/>
        <v>0.1633044287</v>
      </c>
    </row>
    <row r="1386" hidden="1">
      <c r="A1386" s="68">
        <v>1444.0</v>
      </c>
      <c r="B1386" s="11" t="s">
        <v>549</v>
      </c>
      <c r="C1386" s="11" t="s">
        <v>10</v>
      </c>
      <c r="D1386" s="73">
        <v>42004.0</v>
      </c>
      <c r="E1386" s="74">
        <v>2.555601E9</v>
      </c>
      <c r="F1386" s="74">
        <v>1.46119E9</v>
      </c>
      <c r="G1386" s="74">
        <v>4.89937E8</v>
      </c>
      <c r="H1386" s="70">
        <v>0.0</v>
      </c>
      <c r="I1386" s="74">
        <v>4.8138E7</v>
      </c>
      <c r="J1386" s="11" t="s">
        <v>69</v>
      </c>
      <c r="K1386" s="71" t="s">
        <v>347</v>
      </c>
      <c r="L1386" s="51">
        <f t="shared" si="1"/>
        <v>1094411000</v>
      </c>
      <c r="M1386" s="75">
        <f t="shared" si="2"/>
        <v>556336000</v>
      </c>
      <c r="N1386" s="9">
        <f t="shared" si="3"/>
        <v>0.4282401674</v>
      </c>
      <c r="O1386" s="9">
        <f t="shared" si="4"/>
        <v>0.2176928245</v>
      </c>
    </row>
    <row r="1387" hidden="1">
      <c r="A1387" s="68">
        <v>1443.0</v>
      </c>
      <c r="B1387" s="11" t="s">
        <v>549</v>
      </c>
      <c r="C1387" s="11" t="s">
        <v>9</v>
      </c>
      <c r="D1387" s="73">
        <v>41639.0</v>
      </c>
      <c r="E1387" s="74">
        <v>2.142807E9</v>
      </c>
      <c r="F1387" s="74">
        <v>1.178173E9</v>
      </c>
      <c r="G1387" s="74">
        <v>3.9061E8</v>
      </c>
      <c r="H1387" s="70">
        <v>0.0</v>
      </c>
      <c r="I1387" s="74">
        <v>3.8405E7</v>
      </c>
      <c r="J1387" s="11" t="s">
        <v>69</v>
      </c>
      <c r="K1387" s="71" t="s">
        <v>347</v>
      </c>
      <c r="L1387" s="51">
        <f t="shared" si="1"/>
        <v>964634000</v>
      </c>
      <c r="M1387" s="75">
        <f t="shared" si="2"/>
        <v>535619000</v>
      </c>
      <c r="N1387" s="9">
        <f t="shared" si="3"/>
        <v>0.4501730674</v>
      </c>
      <c r="O1387" s="9">
        <f t="shared" si="4"/>
        <v>0.2499613824</v>
      </c>
    </row>
    <row r="1388" hidden="1">
      <c r="A1388" s="68">
        <v>1442.0</v>
      </c>
      <c r="B1388" s="11" t="s">
        <v>549</v>
      </c>
      <c r="C1388" s="11" t="s">
        <v>7</v>
      </c>
      <c r="D1388" s="73">
        <v>41274.0</v>
      </c>
      <c r="E1388" s="74">
        <v>1.913149E9</v>
      </c>
      <c r="F1388" s="74">
        <v>1.055844E9</v>
      </c>
      <c r="G1388" s="74">
        <v>3.56817E8</v>
      </c>
      <c r="H1388" s="70">
        <v>0.0</v>
      </c>
      <c r="I1388" s="74">
        <v>3.1652E7</v>
      </c>
      <c r="J1388" s="11" t="s">
        <v>69</v>
      </c>
      <c r="K1388" s="71" t="s">
        <v>347</v>
      </c>
      <c r="L1388" s="51">
        <f t="shared" si="1"/>
        <v>857305000</v>
      </c>
      <c r="M1388" s="75">
        <f t="shared" si="2"/>
        <v>468836000</v>
      </c>
      <c r="N1388" s="9">
        <f t="shared" si="3"/>
        <v>0.4481119871</v>
      </c>
      <c r="O1388" s="9">
        <f t="shared" si="4"/>
        <v>0.2450598464</v>
      </c>
    </row>
    <row r="1389" hidden="1">
      <c r="A1389" s="68">
        <v>1448.0</v>
      </c>
      <c r="B1389" s="11" t="s">
        <v>550</v>
      </c>
      <c r="C1389" s="11" t="s">
        <v>10</v>
      </c>
      <c r="D1389" s="73">
        <v>42004.0</v>
      </c>
      <c r="E1389" s="74">
        <v>1.1035E10</v>
      </c>
      <c r="F1389" s="74">
        <v>7.689E9</v>
      </c>
      <c r="G1389" s="74">
        <v>4.14E8</v>
      </c>
      <c r="H1389" s="70">
        <v>0.0</v>
      </c>
      <c r="I1389" s="74">
        <v>1.156E9</v>
      </c>
      <c r="J1389" s="11" t="s">
        <v>101</v>
      </c>
      <c r="K1389" s="66" t="s">
        <v>102</v>
      </c>
      <c r="L1389" s="51">
        <f t="shared" si="1"/>
        <v>3346000000</v>
      </c>
      <c r="M1389" s="75">
        <f t="shared" si="2"/>
        <v>1776000000</v>
      </c>
      <c r="N1389" s="9">
        <f t="shared" si="3"/>
        <v>0.3032170367</v>
      </c>
      <c r="O1389" s="9">
        <f t="shared" si="4"/>
        <v>0.1609424558</v>
      </c>
    </row>
    <row r="1390" hidden="1">
      <c r="A1390" s="68">
        <v>1447.0</v>
      </c>
      <c r="B1390" s="11" t="s">
        <v>550</v>
      </c>
      <c r="C1390" s="11" t="s">
        <v>9</v>
      </c>
      <c r="D1390" s="73">
        <v>41639.0</v>
      </c>
      <c r="E1390" s="74">
        <v>1.0557E10</v>
      </c>
      <c r="F1390" s="74">
        <v>7.186E9</v>
      </c>
      <c r="G1390" s="74">
        <v>5.74E8</v>
      </c>
      <c r="H1390" s="70">
        <v>0.0</v>
      </c>
      <c r="I1390" s="74">
        <v>1.113E9</v>
      </c>
      <c r="J1390" s="11" t="s">
        <v>101</v>
      </c>
      <c r="K1390" s="11" t="s">
        <v>102</v>
      </c>
      <c r="L1390" s="51">
        <f t="shared" si="1"/>
        <v>3371000000</v>
      </c>
      <c r="M1390" s="75">
        <f t="shared" si="2"/>
        <v>1684000000</v>
      </c>
      <c r="N1390" s="9">
        <f t="shared" si="3"/>
        <v>0.3193141991</v>
      </c>
      <c r="O1390" s="9">
        <f t="shared" si="4"/>
        <v>0.1595150137</v>
      </c>
    </row>
    <row r="1391" hidden="1">
      <c r="A1391" s="68">
        <v>1449.0</v>
      </c>
      <c r="B1391" s="11" t="s">
        <v>550</v>
      </c>
      <c r="C1391" s="11" t="s">
        <v>11</v>
      </c>
      <c r="D1391" s="73">
        <v>42369.0</v>
      </c>
      <c r="E1391" s="74">
        <v>1.0231E10</v>
      </c>
      <c r="F1391" s="74">
        <v>6.648E9</v>
      </c>
      <c r="G1391" s="74">
        <v>3.97E8</v>
      </c>
      <c r="H1391" s="70">
        <v>0.0</v>
      </c>
      <c r="I1391" s="74">
        <v>1.25E9</v>
      </c>
      <c r="J1391" s="11" t="s">
        <v>101</v>
      </c>
      <c r="K1391" s="11" t="s">
        <v>102</v>
      </c>
      <c r="L1391" s="51">
        <f t="shared" si="1"/>
        <v>3583000000</v>
      </c>
      <c r="M1391" s="75">
        <f t="shared" si="2"/>
        <v>1936000000</v>
      </c>
      <c r="N1391" s="9">
        <f t="shared" si="3"/>
        <v>0.3502101456</v>
      </c>
      <c r="O1391" s="9">
        <f t="shared" si="4"/>
        <v>0.1892288144</v>
      </c>
    </row>
    <row r="1392" hidden="1">
      <c r="A1392" s="68">
        <v>1446.0</v>
      </c>
      <c r="B1392" s="11" t="s">
        <v>550</v>
      </c>
      <c r="C1392" s="11" t="s">
        <v>7</v>
      </c>
      <c r="D1392" s="73">
        <v>41274.0</v>
      </c>
      <c r="E1392" s="74">
        <v>9.647E9</v>
      </c>
      <c r="F1392" s="74">
        <v>6.646E9</v>
      </c>
      <c r="G1392" s="74">
        <v>3.59E8</v>
      </c>
      <c r="H1392" s="70">
        <v>0.0</v>
      </c>
      <c r="I1392" s="74">
        <v>1.09E9</v>
      </c>
      <c r="J1392" s="11" t="s">
        <v>101</v>
      </c>
      <c r="K1392" s="11" t="s">
        <v>102</v>
      </c>
      <c r="L1392" s="51">
        <f t="shared" si="1"/>
        <v>3001000000</v>
      </c>
      <c r="M1392" s="75">
        <f t="shared" si="2"/>
        <v>1552000000</v>
      </c>
      <c r="N1392" s="9">
        <f t="shared" si="3"/>
        <v>0.3110811651</v>
      </c>
      <c r="O1392" s="9">
        <f t="shared" si="4"/>
        <v>0.1608790298</v>
      </c>
    </row>
    <row r="1393" hidden="1">
      <c r="A1393" s="68">
        <v>1450.0</v>
      </c>
      <c r="B1393" s="11" t="s">
        <v>551</v>
      </c>
      <c r="C1393" s="11" t="s">
        <v>7</v>
      </c>
      <c r="D1393" s="73">
        <v>41274.0</v>
      </c>
      <c r="E1393" s="74">
        <v>1.124E10</v>
      </c>
      <c r="F1393" s="74">
        <v>4.29E8</v>
      </c>
      <c r="G1393" s="74">
        <v>6.073E9</v>
      </c>
      <c r="H1393" s="70">
        <v>0.0</v>
      </c>
      <c r="I1393" s="74">
        <v>1.441E9</v>
      </c>
      <c r="J1393" s="11" t="s">
        <v>106</v>
      </c>
      <c r="K1393" s="11" t="s">
        <v>205</v>
      </c>
      <c r="L1393" s="51">
        <f t="shared" si="1"/>
        <v>10811000000</v>
      </c>
      <c r="M1393" s="75">
        <f t="shared" si="2"/>
        <v>3297000000</v>
      </c>
      <c r="N1393" s="9">
        <f t="shared" si="3"/>
        <v>0.9618327402</v>
      </c>
      <c r="O1393" s="9">
        <f t="shared" si="4"/>
        <v>0.2933274021</v>
      </c>
    </row>
    <row r="1394" hidden="1">
      <c r="A1394" s="68">
        <v>1452.0</v>
      </c>
      <c r="B1394" s="11" t="s">
        <v>551</v>
      </c>
      <c r="C1394" s="11" t="s">
        <v>10</v>
      </c>
      <c r="D1394" s="73">
        <v>42004.0</v>
      </c>
      <c r="E1394" s="74">
        <v>8.707E9</v>
      </c>
      <c r="F1394" s="74">
        <v>2.35E8</v>
      </c>
      <c r="G1394" s="74">
        <v>5.518E9</v>
      </c>
      <c r="H1394" s="70">
        <v>0.0</v>
      </c>
      <c r="I1394" s="74">
        <v>3.67E8</v>
      </c>
      <c r="J1394" s="11" t="s">
        <v>106</v>
      </c>
      <c r="K1394" s="11" t="s">
        <v>205</v>
      </c>
      <c r="L1394" s="51">
        <f t="shared" si="1"/>
        <v>8472000000</v>
      </c>
      <c r="M1394" s="75">
        <f t="shared" si="2"/>
        <v>2587000000</v>
      </c>
      <c r="N1394" s="9">
        <f t="shared" si="3"/>
        <v>0.9730102217</v>
      </c>
      <c r="O1394" s="9">
        <f t="shared" si="4"/>
        <v>0.297117262</v>
      </c>
    </row>
    <row r="1395" hidden="1">
      <c r="A1395" s="68">
        <v>1451.0</v>
      </c>
      <c r="B1395" s="11" t="s">
        <v>551</v>
      </c>
      <c r="C1395" s="11" t="s">
        <v>9</v>
      </c>
      <c r="D1395" s="73">
        <v>41639.0</v>
      </c>
      <c r="E1395" s="74">
        <v>8.602E9</v>
      </c>
      <c r="F1395" s="74">
        <v>2.91E8</v>
      </c>
      <c r="G1395" s="74">
        <v>5.808E9</v>
      </c>
      <c r="H1395" s="70">
        <v>0.0</v>
      </c>
      <c r="I1395" s="74">
        <v>5.76E8</v>
      </c>
      <c r="J1395" s="11" t="s">
        <v>106</v>
      </c>
      <c r="K1395" s="11" t="s">
        <v>205</v>
      </c>
      <c r="L1395" s="51">
        <f t="shared" si="1"/>
        <v>8311000000</v>
      </c>
      <c r="M1395" s="75">
        <f t="shared" si="2"/>
        <v>1927000000</v>
      </c>
      <c r="N1395" s="9">
        <f t="shared" si="3"/>
        <v>0.966170658</v>
      </c>
      <c r="O1395" s="9">
        <f t="shared" si="4"/>
        <v>0.2240176703</v>
      </c>
    </row>
    <row r="1396" hidden="1">
      <c r="A1396" s="68">
        <v>1453.0</v>
      </c>
      <c r="B1396" s="11" t="s">
        <v>551</v>
      </c>
      <c r="C1396" s="11" t="s">
        <v>11</v>
      </c>
      <c r="D1396" s="73">
        <v>42369.0</v>
      </c>
      <c r="E1396" s="74">
        <v>8.533E9</v>
      </c>
      <c r="F1396" s="74">
        <v>2.19E8</v>
      </c>
      <c r="G1396" s="74">
        <v>5.12E9</v>
      </c>
      <c r="H1396" s="70">
        <v>0.0</v>
      </c>
      <c r="I1396" s="74">
        <v>2.05E8</v>
      </c>
      <c r="J1396" s="11" t="s">
        <v>106</v>
      </c>
      <c r="K1396" s="11" t="s">
        <v>205</v>
      </c>
      <c r="L1396" s="51">
        <f t="shared" si="1"/>
        <v>8314000000</v>
      </c>
      <c r="M1396" s="75">
        <f t="shared" si="2"/>
        <v>2989000000</v>
      </c>
      <c r="N1396" s="9">
        <f t="shared" si="3"/>
        <v>0.974334935</v>
      </c>
      <c r="O1396" s="9">
        <f t="shared" si="4"/>
        <v>0.3502871206</v>
      </c>
    </row>
    <row r="1397" hidden="1">
      <c r="A1397" s="68">
        <v>1458.0</v>
      </c>
      <c r="B1397" s="11" t="s">
        <v>552</v>
      </c>
      <c r="C1397" s="11" t="s">
        <v>7</v>
      </c>
      <c r="D1397" s="73">
        <v>41453.0</v>
      </c>
      <c r="E1397" s="74">
        <v>1.4351E10</v>
      </c>
      <c r="F1397" s="74">
        <v>1.0411E10</v>
      </c>
      <c r="G1397" s="74">
        <v>6.35E8</v>
      </c>
      <c r="H1397" s="74">
        <v>1.133E9</v>
      </c>
      <c r="I1397" s="74">
        <v>7.9E7</v>
      </c>
      <c r="J1397" s="11" t="s">
        <v>75</v>
      </c>
      <c r="K1397" s="76" t="s">
        <v>635</v>
      </c>
      <c r="L1397" s="51">
        <f t="shared" si="1"/>
        <v>3940000000</v>
      </c>
      <c r="M1397" s="75">
        <f t="shared" si="2"/>
        <v>2093000000</v>
      </c>
      <c r="N1397" s="9">
        <f t="shared" si="3"/>
        <v>0.2745453279</v>
      </c>
      <c r="O1397" s="9">
        <f t="shared" si="4"/>
        <v>0.1458434952</v>
      </c>
    </row>
    <row r="1398" hidden="1">
      <c r="A1398" s="68">
        <v>1460.0</v>
      </c>
      <c r="B1398" s="11" t="s">
        <v>552</v>
      </c>
      <c r="C1398" s="11" t="s">
        <v>10</v>
      </c>
      <c r="D1398" s="73">
        <v>42188.0</v>
      </c>
      <c r="E1398" s="74">
        <v>1.3739E10</v>
      </c>
      <c r="F1398" s="74">
        <v>9.93E9</v>
      </c>
      <c r="G1398" s="74">
        <v>2.37E8</v>
      </c>
      <c r="H1398" s="74">
        <v>1.353E9</v>
      </c>
      <c r="I1398" s="74">
        <v>1.29E8</v>
      </c>
      <c r="J1398" s="11" t="s">
        <v>75</v>
      </c>
      <c r="K1398" s="71" t="s">
        <v>635</v>
      </c>
      <c r="L1398" s="51">
        <f t="shared" si="1"/>
        <v>3809000000</v>
      </c>
      <c r="M1398" s="75">
        <f t="shared" si="2"/>
        <v>2090000000</v>
      </c>
      <c r="N1398" s="9">
        <f t="shared" si="3"/>
        <v>0.2772399738</v>
      </c>
      <c r="O1398" s="9">
        <f t="shared" si="4"/>
        <v>0.1521216974</v>
      </c>
    </row>
    <row r="1399" hidden="1">
      <c r="A1399" s="68">
        <v>1459.0</v>
      </c>
      <c r="B1399" s="11" t="s">
        <v>552</v>
      </c>
      <c r="C1399" s="11" t="s">
        <v>9</v>
      </c>
      <c r="D1399" s="73">
        <v>41817.0</v>
      </c>
      <c r="E1399" s="74">
        <v>1.3724E10</v>
      </c>
      <c r="F1399" s="74">
        <v>9.878E9</v>
      </c>
      <c r="G1399" s="74">
        <v>7.22E8</v>
      </c>
      <c r="H1399" s="74">
        <v>1.226E9</v>
      </c>
      <c r="I1399" s="74">
        <v>9.8E7</v>
      </c>
      <c r="J1399" s="11" t="s">
        <v>75</v>
      </c>
      <c r="K1399" s="71" t="s">
        <v>635</v>
      </c>
      <c r="L1399" s="51">
        <f t="shared" si="1"/>
        <v>3846000000</v>
      </c>
      <c r="M1399" s="75">
        <f t="shared" si="2"/>
        <v>1800000000</v>
      </c>
      <c r="N1399" s="9">
        <f t="shared" si="3"/>
        <v>0.2802389974</v>
      </c>
      <c r="O1399" s="9">
        <f t="shared" si="4"/>
        <v>0.1311570971</v>
      </c>
    </row>
    <row r="1400" hidden="1">
      <c r="A1400" s="68">
        <v>1461.0</v>
      </c>
      <c r="B1400" s="11" t="s">
        <v>552</v>
      </c>
      <c r="C1400" s="11" t="s">
        <v>11</v>
      </c>
      <c r="D1400" s="73">
        <v>42552.0</v>
      </c>
      <c r="E1400" s="74">
        <v>1.116E10</v>
      </c>
      <c r="F1400" s="74">
        <v>8.545E9</v>
      </c>
      <c r="G1400" s="74">
        <v>6.35E8</v>
      </c>
      <c r="H1400" s="74">
        <v>1.237E9</v>
      </c>
      <c r="I1400" s="74">
        <v>1.23E8</v>
      </c>
      <c r="J1400" s="11" t="s">
        <v>75</v>
      </c>
      <c r="K1400" s="71" t="s">
        <v>635</v>
      </c>
      <c r="L1400" s="51">
        <f t="shared" si="1"/>
        <v>2615000000</v>
      </c>
      <c r="M1400" s="75">
        <f t="shared" si="2"/>
        <v>620000000</v>
      </c>
      <c r="N1400" s="9">
        <f t="shared" si="3"/>
        <v>0.2343189964</v>
      </c>
      <c r="O1400" s="9">
        <f t="shared" si="4"/>
        <v>0.05555555556</v>
      </c>
    </row>
    <row r="1401">
      <c r="A1401" s="68">
        <v>1465.0</v>
      </c>
      <c r="B1401" s="11" t="s">
        <v>174</v>
      </c>
      <c r="C1401" s="11" t="s">
        <v>11</v>
      </c>
      <c r="D1401" s="73">
        <v>42429.0</v>
      </c>
      <c r="E1401" s="74">
        <v>6.5484E9</v>
      </c>
      <c r="F1401" s="74">
        <v>3.6061E9</v>
      </c>
      <c r="G1401" s="74">
        <v>1.1772E9</v>
      </c>
      <c r="H1401" s="70">
        <v>0.0</v>
      </c>
      <c r="I1401" s="70">
        <v>0.0</v>
      </c>
      <c r="J1401" s="11" t="s">
        <v>92</v>
      </c>
      <c r="K1401" s="71" t="s">
        <v>175</v>
      </c>
      <c r="L1401" s="51">
        <f t="shared" si="1"/>
        <v>2942300000</v>
      </c>
      <c r="M1401" s="75">
        <f t="shared" si="2"/>
        <v>1765100000</v>
      </c>
      <c r="N1401" s="9">
        <f t="shared" si="3"/>
        <v>0.4493158634</v>
      </c>
      <c r="O1401" s="9">
        <f t="shared" si="4"/>
        <v>0.2695467595</v>
      </c>
    </row>
    <row r="1402">
      <c r="A1402" s="68">
        <v>1464.0</v>
      </c>
      <c r="B1402" s="11" t="s">
        <v>174</v>
      </c>
      <c r="C1402" s="11" t="s">
        <v>10</v>
      </c>
      <c r="D1402" s="73">
        <v>42063.0</v>
      </c>
      <c r="E1402" s="74">
        <v>6.028E9</v>
      </c>
      <c r="F1402" s="74">
        <v>3.4494E9</v>
      </c>
      <c r="G1402" s="74">
        <v>1.0784E9</v>
      </c>
      <c r="H1402" s="70">
        <v>0.0</v>
      </c>
      <c r="I1402" s="70">
        <v>0.0</v>
      </c>
      <c r="J1402" s="11" t="s">
        <v>92</v>
      </c>
      <c r="K1402" s="71" t="s">
        <v>175</v>
      </c>
      <c r="L1402" s="51">
        <f t="shared" si="1"/>
        <v>2578600000</v>
      </c>
      <c r="M1402" s="75">
        <f t="shared" si="2"/>
        <v>1500200000</v>
      </c>
      <c r="N1402" s="9">
        <f t="shared" si="3"/>
        <v>0.4277704048</v>
      </c>
      <c r="O1402" s="9">
        <f t="shared" si="4"/>
        <v>0.248871931</v>
      </c>
    </row>
    <row r="1403">
      <c r="A1403" s="68">
        <v>1463.0</v>
      </c>
      <c r="B1403" s="11" t="s">
        <v>174</v>
      </c>
      <c r="C1403" s="11" t="s">
        <v>9</v>
      </c>
      <c r="D1403" s="73">
        <v>41698.0</v>
      </c>
      <c r="E1403" s="74">
        <v>4.8677E9</v>
      </c>
      <c r="F1403" s="74">
        <v>2.876E9</v>
      </c>
      <c r="G1403" s="74">
        <v>8.951E8</v>
      </c>
      <c r="H1403" s="70">
        <v>0.0</v>
      </c>
      <c r="I1403" s="70">
        <v>0.0</v>
      </c>
      <c r="J1403" s="11" t="s">
        <v>92</v>
      </c>
      <c r="K1403" s="71" t="s">
        <v>175</v>
      </c>
      <c r="L1403" s="51">
        <f t="shared" si="1"/>
        <v>1991700000</v>
      </c>
      <c r="M1403" s="75">
        <f t="shared" si="2"/>
        <v>1096600000</v>
      </c>
      <c r="N1403" s="9">
        <f t="shared" si="3"/>
        <v>0.4091665468</v>
      </c>
      <c r="O1403" s="9">
        <f t="shared" si="4"/>
        <v>0.2252809335</v>
      </c>
    </row>
    <row r="1404">
      <c r="A1404" s="68">
        <v>1462.0</v>
      </c>
      <c r="B1404" s="11" t="s">
        <v>174</v>
      </c>
      <c r="C1404" s="11" t="s">
        <v>7</v>
      </c>
      <c r="D1404" s="73">
        <v>41333.0</v>
      </c>
      <c r="E1404" s="74">
        <v>2.7961E9</v>
      </c>
      <c r="F1404" s="74">
        <v>1.6878E9</v>
      </c>
      <c r="G1404" s="74">
        <v>5.854E8</v>
      </c>
      <c r="H1404" s="70">
        <v>0.0</v>
      </c>
      <c r="I1404" s="70">
        <v>0.0</v>
      </c>
      <c r="J1404" s="11" t="s">
        <v>92</v>
      </c>
      <c r="K1404" s="71" t="s">
        <v>175</v>
      </c>
      <c r="L1404" s="51">
        <f t="shared" si="1"/>
        <v>1108300000</v>
      </c>
      <c r="M1404" s="75">
        <f t="shared" si="2"/>
        <v>522900000</v>
      </c>
      <c r="N1404" s="9">
        <f t="shared" si="3"/>
        <v>0.3963735203</v>
      </c>
      <c r="O1404" s="9">
        <f t="shared" si="4"/>
        <v>0.1870104789</v>
      </c>
    </row>
    <row r="1405" hidden="1">
      <c r="A1405" s="68">
        <v>1469.0</v>
      </c>
      <c r="B1405" s="11" t="s">
        <v>311</v>
      </c>
      <c r="C1405" s="11" t="s">
        <v>11</v>
      </c>
      <c r="D1405" s="73">
        <v>42735.0</v>
      </c>
      <c r="E1405" s="74">
        <v>1.14069E10</v>
      </c>
      <c r="F1405" s="74">
        <v>7.1397E9</v>
      </c>
      <c r="G1405" s="74">
        <v>2.7989E9</v>
      </c>
      <c r="H1405" s="70">
        <v>0.0</v>
      </c>
      <c r="I1405" s="70">
        <v>0.0</v>
      </c>
      <c r="J1405" s="11" t="s">
        <v>73</v>
      </c>
      <c r="K1405" s="71" t="s">
        <v>312</v>
      </c>
      <c r="L1405" s="51">
        <f t="shared" si="1"/>
        <v>4267200000</v>
      </c>
      <c r="M1405" s="75">
        <f t="shared" si="2"/>
        <v>1468300000</v>
      </c>
      <c r="N1405" s="9">
        <f t="shared" si="3"/>
        <v>0.374089367</v>
      </c>
      <c r="O1405" s="9">
        <f t="shared" si="4"/>
        <v>0.1287203359</v>
      </c>
    </row>
    <row r="1406" hidden="1">
      <c r="A1406" s="68">
        <v>1467.0</v>
      </c>
      <c r="B1406" s="11" t="s">
        <v>311</v>
      </c>
      <c r="C1406" s="11" t="s">
        <v>9</v>
      </c>
      <c r="D1406" s="73">
        <v>42007.0</v>
      </c>
      <c r="E1406" s="74">
        <v>1.13386E10</v>
      </c>
      <c r="F1406" s="74">
        <v>7.2359E9</v>
      </c>
      <c r="G1406" s="74">
        <v>2.8146E9</v>
      </c>
      <c r="H1406" s="70">
        <v>0.0</v>
      </c>
      <c r="I1406" s="70">
        <v>0.0</v>
      </c>
      <c r="J1406" s="11" t="s">
        <v>73</v>
      </c>
      <c r="K1406" s="71" t="s">
        <v>312</v>
      </c>
      <c r="L1406" s="51">
        <f t="shared" si="1"/>
        <v>4102700000</v>
      </c>
      <c r="M1406" s="75">
        <f t="shared" si="2"/>
        <v>1288100000</v>
      </c>
      <c r="N1406" s="9">
        <f t="shared" si="3"/>
        <v>0.3618347944</v>
      </c>
      <c r="O1406" s="9">
        <f t="shared" si="4"/>
        <v>0.1136030903</v>
      </c>
    </row>
    <row r="1407" hidden="1">
      <c r="A1407" s="68">
        <v>1468.0</v>
      </c>
      <c r="B1407" s="11" t="s">
        <v>311</v>
      </c>
      <c r="C1407" s="11" t="s">
        <v>10</v>
      </c>
      <c r="D1407" s="73">
        <v>42371.0</v>
      </c>
      <c r="E1407" s="74">
        <v>1.11718E10</v>
      </c>
      <c r="F1407" s="74">
        <v>7.0998E9</v>
      </c>
      <c r="G1407" s="74">
        <v>2.6811E9</v>
      </c>
      <c r="H1407" s="70">
        <v>0.0</v>
      </c>
      <c r="I1407" s="70">
        <v>0.0</v>
      </c>
      <c r="J1407" s="11" t="s">
        <v>73</v>
      </c>
      <c r="K1407" s="71" t="s">
        <v>312</v>
      </c>
      <c r="L1407" s="51">
        <f t="shared" si="1"/>
        <v>4072000000</v>
      </c>
      <c r="M1407" s="75">
        <f t="shared" si="2"/>
        <v>1390900000</v>
      </c>
      <c r="N1407" s="9">
        <f t="shared" si="3"/>
        <v>0.3644891602</v>
      </c>
      <c r="O1407" s="9">
        <f t="shared" si="4"/>
        <v>0.1245009757</v>
      </c>
    </row>
    <row r="1408" hidden="1">
      <c r="A1408" s="68">
        <v>1466.0</v>
      </c>
      <c r="B1408" s="11" t="s">
        <v>311</v>
      </c>
      <c r="C1408" s="11" t="s">
        <v>7</v>
      </c>
      <c r="D1408" s="73">
        <v>41636.0</v>
      </c>
      <c r="E1408" s="74">
        <v>1.08895E10</v>
      </c>
      <c r="F1408" s="74">
        <v>6.9858E9</v>
      </c>
      <c r="G1408" s="74">
        <v>2.9603E9</v>
      </c>
      <c r="H1408" s="70">
        <v>0.0</v>
      </c>
      <c r="I1408" s="70">
        <v>0.0</v>
      </c>
      <c r="J1408" s="11" t="s">
        <v>73</v>
      </c>
      <c r="K1408" s="71" t="s">
        <v>312</v>
      </c>
      <c r="L1408" s="51">
        <f t="shared" si="1"/>
        <v>3903700000</v>
      </c>
      <c r="M1408" s="75">
        <f t="shared" si="2"/>
        <v>943400000</v>
      </c>
      <c r="N1408" s="9">
        <f t="shared" si="3"/>
        <v>0.3584829423</v>
      </c>
      <c r="O1408" s="9">
        <f t="shared" si="4"/>
        <v>0.0866339134</v>
      </c>
    </row>
    <row r="1409" hidden="1">
      <c r="A1409" s="68">
        <v>1473.0</v>
      </c>
      <c r="B1409" s="11" t="s">
        <v>553</v>
      </c>
      <c r="C1409" s="11" t="s">
        <v>11</v>
      </c>
      <c r="D1409" s="73">
        <v>42643.0</v>
      </c>
      <c r="E1409" s="74">
        <v>3.289E9</v>
      </c>
      <c r="F1409" s="74">
        <v>1.6238E9</v>
      </c>
      <c r="G1409" s="74">
        <v>1.959E8</v>
      </c>
      <c r="H1409" s="74">
        <v>3.124E8</v>
      </c>
      <c r="I1409" s="74">
        <v>3.34E7</v>
      </c>
      <c r="J1409" s="11" t="s">
        <v>75</v>
      </c>
      <c r="K1409" s="66" t="s">
        <v>87</v>
      </c>
      <c r="L1409" s="51">
        <f t="shared" si="1"/>
        <v>1665200000</v>
      </c>
      <c r="M1409" s="75">
        <f t="shared" si="2"/>
        <v>1123500000</v>
      </c>
      <c r="N1409" s="9">
        <f t="shared" si="3"/>
        <v>0.5062937063</v>
      </c>
      <c r="O1409" s="9">
        <f t="shared" si="4"/>
        <v>0.3415931894</v>
      </c>
    </row>
    <row r="1410" hidden="1">
      <c r="A1410" s="68">
        <v>1472.0</v>
      </c>
      <c r="B1410" s="11" t="s">
        <v>553</v>
      </c>
      <c r="C1410" s="11" t="s">
        <v>10</v>
      </c>
      <c r="D1410" s="73">
        <v>42279.0</v>
      </c>
      <c r="E1410" s="74">
        <v>3.2584E9</v>
      </c>
      <c r="F1410" s="74">
        <v>1.7039E9</v>
      </c>
      <c r="G1410" s="74">
        <v>1.913E8</v>
      </c>
      <c r="H1410" s="74">
        <v>3.032E8</v>
      </c>
      <c r="I1410" s="74">
        <v>3.35E7</v>
      </c>
      <c r="J1410" s="11" t="s">
        <v>75</v>
      </c>
      <c r="K1410" s="11" t="s">
        <v>87</v>
      </c>
      <c r="L1410" s="51">
        <f t="shared" si="1"/>
        <v>1554500000</v>
      </c>
      <c r="M1410" s="75">
        <f t="shared" si="2"/>
        <v>1026500000</v>
      </c>
      <c r="N1410" s="9">
        <f t="shared" si="3"/>
        <v>0.4770746379</v>
      </c>
      <c r="O1410" s="9">
        <f t="shared" si="4"/>
        <v>0.3150319175</v>
      </c>
    </row>
    <row r="1411" hidden="1">
      <c r="A1411" s="68">
        <v>1471.0</v>
      </c>
      <c r="B1411" s="11" t="s">
        <v>553</v>
      </c>
      <c r="C1411" s="11" t="s">
        <v>9</v>
      </c>
      <c r="D1411" s="73">
        <v>41915.0</v>
      </c>
      <c r="E1411" s="74">
        <v>2.2915E9</v>
      </c>
      <c r="F1411" s="74">
        <v>1.2688E9</v>
      </c>
      <c r="G1411" s="74">
        <v>1.791E8</v>
      </c>
      <c r="H1411" s="74">
        <v>2.522E8</v>
      </c>
      <c r="I1411" s="74">
        <v>2.59E7</v>
      </c>
      <c r="J1411" s="11" t="s">
        <v>75</v>
      </c>
      <c r="K1411" s="11" t="s">
        <v>87</v>
      </c>
      <c r="L1411" s="51">
        <f t="shared" si="1"/>
        <v>1022700000</v>
      </c>
      <c r="M1411" s="75">
        <f t="shared" si="2"/>
        <v>565500000</v>
      </c>
      <c r="N1411" s="9">
        <f t="shared" si="3"/>
        <v>0.4463015492</v>
      </c>
      <c r="O1411" s="9">
        <f t="shared" si="4"/>
        <v>0.2467815841</v>
      </c>
    </row>
    <row r="1412" hidden="1">
      <c r="A1412" s="68">
        <v>1470.0</v>
      </c>
      <c r="B1412" s="11" t="s">
        <v>553</v>
      </c>
      <c r="C1412" s="11" t="s">
        <v>7</v>
      </c>
      <c r="D1412" s="73">
        <v>41544.0</v>
      </c>
      <c r="E1412" s="74">
        <v>1.792E9</v>
      </c>
      <c r="F1412" s="74">
        <v>1.0254E9</v>
      </c>
      <c r="G1412" s="74">
        <v>1.597E8</v>
      </c>
      <c r="H1412" s="74">
        <v>2.263E8</v>
      </c>
      <c r="I1412" s="74">
        <v>2.91E7</v>
      </c>
      <c r="J1412" s="11" t="s">
        <v>75</v>
      </c>
      <c r="K1412" s="11" t="s">
        <v>87</v>
      </c>
      <c r="L1412" s="51">
        <f t="shared" si="1"/>
        <v>766600000</v>
      </c>
      <c r="M1412" s="75">
        <f t="shared" si="2"/>
        <v>351500000</v>
      </c>
      <c r="N1412" s="9">
        <f t="shared" si="3"/>
        <v>0.4277901786</v>
      </c>
      <c r="O1412" s="9">
        <f t="shared" si="4"/>
        <v>0.1961495536</v>
      </c>
    </row>
    <row r="1413" hidden="1">
      <c r="A1413" s="68">
        <v>1476.0</v>
      </c>
      <c r="B1413" s="11" t="s">
        <v>554</v>
      </c>
      <c r="C1413" s="11" t="s">
        <v>10</v>
      </c>
      <c r="D1413" s="73">
        <v>42004.0</v>
      </c>
      <c r="E1413" s="74">
        <v>4.038E9</v>
      </c>
      <c r="F1413" s="74">
        <v>4.27E8</v>
      </c>
      <c r="G1413" s="74">
        <v>1.296E9</v>
      </c>
      <c r="H1413" s="70">
        <v>0.0</v>
      </c>
      <c r="I1413" s="74">
        <v>9.42E8</v>
      </c>
      <c r="J1413" s="11" t="s">
        <v>172</v>
      </c>
      <c r="K1413" s="76" t="s">
        <v>173</v>
      </c>
      <c r="L1413" s="51">
        <f t="shared" si="1"/>
        <v>3611000000</v>
      </c>
      <c r="M1413" s="75">
        <f t="shared" si="2"/>
        <v>1373000000</v>
      </c>
      <c r="N1413" s="9">
        <f t="shared" si="3"/>
        <v>0.8942545815</v>
      </c>
      <c r="O1413" s="9">
        <f t="shared" si="4"/>
        <v>0.3400198118</v>
      </c>
    </row>
    <row r="1414" hidden="1">
      <c r="A1414" s="68">
        <v>1475.0</v>
      </c>
      <c r="B1414" s="11" t="s">
        <v>554</v>
      </c>
      <c r="C1414" s="11" t="s">
        <v>9</v>
      </c>
      <c r="D1414" s="73">
        <v>41639.0</v>
      </c>
      <c r="E1414" s="74">
        <v>3.371E9</v>
      </c>
      <c r="F1414" s="74">
        <v>3.28E8</v>
      </c>
      <c r="G1414" s="74">
        <v>1.052E9</v>
      </c>
      <c r="H1414" s="70">
        <v>0.0</v>
      </c>
      <c r="I1414" s="74">
        <v>7.87E8</v>
      </c>
      <c r="J1414" s="11" t="s">
        <v>172</v>
      </c>
      <c r="K1414" s="71" t="s">
        <v>173</v>
      </c>
      <c r="L1414" s="51">
        <f t="shared" si="1"/>
        <v>3043000000</v>
      </c>
      <c r="M1414" s="75">
        <f t="shared" si="2"/>
        <v>1204000000</v>
      </c>
      <c r="N1414" s="9">
        <f t="shared" si="3"/>
        <v>0.9026994957</v>
      </c>
      <c r="O1414" s="9">
        <f t="shared" si="4"/>
        <v>0.3571640463</v>
      </c>
    </row>
    <row r="1415" hidden="1">
      <c r="A1415" s="68">
        <v>1477.0</v>
      </c>
      <c r="B1415" s="11" t="s">
        <v>554</v>
      </c>
      <c r="C1415" s="11" t="s">
        <v>11</v>
      </c>
      <c r="D1415" s="73">
        <v>42369.0</v>
      </c>
      <c r="E1415" s="74">
        <v>3.133E9</v>
      </c>
      <c r="F1415" s="74">
        <v>6.89E8</v>
      </c>
      <c r="G1415" s="74">
        <v>1.208E9</v>
      </c>
      <c r="H1415" s="70">
        <v>0.0</v>
      </c>
      <c r="I1415" s="74">
        <v>1.091E9</v>
      </c>
      <c r="J1415" s="11" t="s">
        <v>172</v>
      </c>
      <c r="K1415" s="71" t="s">
        <v>173</v>
      </c>
      <c r="L1415" s="51">
        <f t="shared" si="1"/>
        <v>2444000000</v>
      </c>
      <c r="M1415" s="75">
        <f t="shared" si="2"/>
        <v>145000000</v>
      </c>
      <c r="N1415" s="9">
        <f t="shared" si="3"/>
        <v>0.7800829876</v>
      </c>
      <c r="O1415" s="9">
        <f t="shared" si="4"/>
        <v>0.04628151931</v>
      </c>
    </row>
    <row r="1416" hidden="1">
      <c r="A1416" s="68">
        <v>1474.0</v>
      </c>
      <c r="B1416" s="11" t="s">
        <v>554</v>
      </c>
      <c r="C1416" s="11" t="s">
        <v>7</v>
      </c>
      <c r="D1416" s="73">
        <v>41274.0</v>
      </c>
      <c r="E1416" s="74">
        <v>2.73E9</v>
      </c>
      <c r="F1416" s="74">
        <v>2.45E8</v>
      </c>
      <c r="G1416" s="74">
        <v>8.35E8</v>
      </c>
      <c r="H1416" s="70">
        <v>0.0</v>
      </c>
      <c r="I1416" s="74">
        <v>8.11E8</v>
      </c>
      <c r="J1416" s="11" t="s">
        <v>172</v>
      </c>
      <c r="K1416" s="71" t="s">
        <v>173</v>
      </c>
      <c r="L1416" s="51">
        <f t="shared" si="1"/>
        <v>2485000000</v>
      </c>
      <c r="M1416" s="75">
        <f t="shared" si="2"/>
        <v>839000000</v>
      </c>
      <c r="N1416" s="9">
        <f t="shared" si="3"/>
        <v>0.9102564103</v>
      </c>
      <c r="O1416" s="9">
        <f t="shared" si="4"/>
        <v>0.3073260073</v>
      </c>
    </row>
    <row r="1417" hidden="1">
      <c r="A1417" s="68">
        <v>1481.0</v>
      </c>
      <c r="B1417" s="11" t="s">
        <v>555</v>
      </c>
      <c r="C1417" s="11" t="s">
        <v>11</v>
      </c>
      <c r="D1417" s="73">
        <v>42369.0</v>
      </c>
      <c r="E1417" s="74">
        <v>1.362E10</v>
      </c>
      <c r="F1417" s="74">
        <v>6.07E8</v>
      </c>
      <c r="G1417" s="74">
        <v>3.264E9</v>
      </c>
      <c r="H1417" s="70">
        <v>0.0</v>
      </c>
      <c r="I1417" s="74">
        <v>5.69E9</v>
      </c>
      <c r="J1417" s="11" t="s">
        <v>106</v>
      </c>
      <c r="K1417" s="71" t="s">
        <v>196</v>
      </c>
      <c r="L1417" s="51">
        <f t="shared" si="1"/>
        <v>13013000000</v>
      </c>
      <c r="M1417" s="75">
        <f t="shared" si="2"/>
        <v>4059000000</v>
      </c>
      <c r="N1417" s="9">
        <f t="shared" si="3"/>
        <v>0.9554331865</v>
      </c>
      <c r="O1417" s="9">
        <f t="shared" si="4"/>
        <v>0.2980176211</v>
      </c>
    </row>
    <row r="1418" hidden="1">
      <c r="A1418" s="68">
        <v>1480.0</v>
      </c>
      <c r="B1418" s="11" t="s">
        <v>555</v>
      </c>
      <c r="C1418" s="11" t="s">
        <v>10</v>
      </c>
      <c r="D1418" s="73">
        <v>42004.0</v>
      </c>
      <c r="E1418" s="74">
        <v>1.2727E10</v>
      </c>
      <c r="F1418" s="74">
        <v>4.7E8</v>
      </c>
      <c r="G1418" s="74">
        <v>2.927E9</v>
      </c>
      <c r="H1418" s="70">
        <v>0.0</v>
      </c>
      <c r="I1418" s="74">
        <v>5.492E9</v>
      </c>
      <c r="J1418" s="11" t="s">
        <v>106</v>
      </c>
      <c r="K1418" s="71" t="s">
        <v>196</v>
      </c>
      <c r="L1418" s="51">
        <f t="shared" si="1"/>
        <v>12257000000</v>
      </c>
      <c r="M1418" s="75">
        <f t="shared" si="2"/>
        <v>3838000000</v>
      </c>
      <c r="N1418" s="9">
        <f t="shared" si="3"/>
        <v>0.9630706372</v>
      </c>
      <c r="O1418" s="9">
        <f t="shared" si="4"/>
        <v>0.3015636049</v>
      </c>
    </row>
    <row r="1419" hidden="1">
      <c r="A1419" s="68">
        <v>1479.0</v>
      </c>
      <c r="B1419" s="11" t="s">
        <v>555</v>
      </c>
      <c r="C1419" s="11" t="s">
        <v>9</v>
      </c>
      <c r="D1419" s="73">
        <v>41639.0</v>
      </c>
      <c r="E1419" s="74">
        <v>1.1813E10</v>
      </c>
      <c r="F1419" s="74">
        <v>3.74E8</v>
      </c>
      <c r="G1419" s="74">
        <v>2.484E9</v>
      </c>
      <c r="H1419" s="70">
        <v>0.0</v>
      </c>
      <c r="I1419" s="74">
        <v>5.445E9</v>
      </c>
      <c r="J1419" s="11" t="s">
        <v>106</v>
      </c>
      <c r="K1419" s="71" t="s">
        <v>196</v>
      </c>
      <c r="L1419" s="51">
        <f t="shared" si="1"/>
        <v>11439000000</v>
      </c>
      <c r="M1419" s="75">
        <f t="shared" si="2"/>
        <v>3510000000</v>
      </c>
      <c r="N1419" s="9">
        <f t="shared" si="3"/>
        <v>0.9683399644</v>
      </c>
      <c r="O1419" s="9">
        <f t="shared" si="4"/>
        <v>0.2971302802</v>
      </c>
    </row>
    <row r="1420" hidden="1">
      <c r="A1420" s="68">
        <v>1478.0</v>
      </c>
      <c r="B1420" s="11" t="s">
        <v>555</v>
      </c>
      <c r="C1420" s="11" t="s">
        <v>7</v>
      </c>
      <c r="D1420" s="73">
        <v>41274.0</v>
      </c>
      <c r="E1420" s="74">
        <v>1.0793E10</v>
      </c>
      <c r="F1420" s="74">
        <v>3.62E8</v>
      </c>
      <c r="G1420" s="74">
        <v>2.123E9</v>
      </c>
      <c r="H1420" s="70">
        <v>0.0</v>
      </c>
      <c r="I1420" s="74">
        <v>4.549E9</v>
      </c>
      <c r="J1420" s="11" t="s">
        <v>106</v>
      </c>
      <c r="K1420" s="71" t="s">
        <v>196</v>
      </c>
      <c r="L1420" s="51">
        <f t="shared" si="1"/>
        <v>10431000000</v>
      </c>
      <c r="M1420" s="75">
        <f t="shared" si="2"/>
        <v>3759000000</v>
      </c>
      <c r="N1420" s="9">
        <f t="shared" si="3"/>
        <v>0.9664597424</v>
      </c>
      <c r="O1420" s="9">
        <f t="shared" si="4"/>
        <v>0.3482812934</v>
      </c>
    </row>
    <row r="1421" hidden="1">
      <c r="A1421" s="68">
        <v>1485.0</v>
      </c>
      <c r="B1421" s="11" t="s">
        <v>556</v>
      </c>
      <c r="C1421" s="11" t="s">
        <v>11</v>
      </c>
      <c r="D1421" s="73">
        <v>42735.0</v>
      </c>
      <c r="E1421" s="74">
        <v>1.1325E10</v>
      </c>
      <c r="F1421" s="74">
        <v>3.83E9</v>
      </c>
      <c r="G1421" s="74">
        <v>4.295E9</v>
      </c>
      <c r="H1421" s="74">
        <v>7.15E8</v>
      </c>
      <c r="I1421" s="74">
        <v>3.19E8</v>
      </c>
      <c r="J1421" s="11" t="s">
        <v>77</v>
      </c>
      <c r="K1421" s="71" t="s">
        <v>83</v>
      </c>
      <c r="L1421" s="51">
        <f t="shared" si="1"/>
        <v>7495000000</v>
      </c>
      <c r="M1421" s="75">
        <f t="shared" si="2"/>
        <v>2166000000</v>
      </c>
      <c r="N1421" s="9">
        <f t="shared" si="3"/>
        <v>0.6618101545</v>
      </c>
      <c r="O1421" s="9">
        <f t="shared" si="4"/>
        <v>0.1912582781</v>
      </c>
    </row>
    <row r="1422" hidden="1">
      <c r="A1422" s="68">
        <v>1484.0</v>
      </c>
      <c r="B1422" s="11" t="s">
        <v>556</v>
      </c>
      <c r="C1422" s="11" t="s">
        <v>10</v>
      </c>
      <c r="D1422" s="73">
        <v>42369.0</v>
      </c>
      <c r="E1422" s="74">
        <v>9.946E9</v>
      </c>
      <c r="F1422" s="74">
        <v>3.344E9</v>
      </c>
      <c r="G1422" s="74">
        <v>3.906E9</v>
      </c>
      <c r="H1422" s="74">
        <v>6.25E8</v>
      </c>
      <c r="I1422" s="74">
        <v>2.1E8</v>
      </c>
      <c r="J1422" s="11" t="s">
        <v>77</v>
      </c>
      <c r="K1422" s="71" t="s">
        <v>83</v>
      </c>
      <c r="L1422" s="51">
        <f t="shared" si="1"/>
        <v>6602000000</v>
      </c>
      <c r="M1422" s="75">
        <f t="shared" si="2"/>
        <v>1861000000</v>
      </c>
      <c r="N1422" s="9">
        <f t="shared" si="3"/>
        <v>0.663784436</v>
      </c>
      <c r="O1422" s="9">
        <f t="shared" si="4"/>
        <v>0.1871103961</v>
      </c>
    </row>
    <row r="1423" hidden="1">
      <c r="A1423" s="68">
        <v>1483.0</v>
      </c>
      <c r="B1423" s="11" t="s">
        <v>556</v>
      </c>
      <c r="C1423" s="11" t="s">
        <v>9</v>
      </c>
      <c r="D1423" s="73">
        <v>42004.0</v>
      </c>
      <c r="E1423" s="74">
        <v>9.675E9</v>
      </c>
      <c r="F1423" s="74">
        <v>3.319E9</v>
      </c>
      <c r="G1423" s="74">
        <v>4.308E9</v>
      </c>
      <c r="H1423" s="74">
        <v>6.14E8</v>
      </c>
      <c r="I1423" s="74">
        <v>1.88E8</v>
      </c>
      <c r="J1423" s="11" t="s">
        <v>77</v>
      </c>
      <c r="K1423" s="71" t="s">
        <v>83</v>
      </c>
      <c r="L1423" s="51">
        <f t="shared" si="1"/>
        <v>6356000000</v>
      </c>
      <c r="M1423" s="75">
        <f t="shared" si="2"/>
        <v>1246000000</v>
      </c>
      <c r="N1423" s="9">
        <f t="shared" si="3"/>
        <v>0.6569509044</v>
      </c>
      <c r="O1423" s="9">
        <f t="shared" si="4"/>
        <v>0.1287855297</v>
      </c>
    </row>
    <row r="1424" hidden="1">
      <c r="A1424" s="68">
        <v>1482.0</v>
      </c>
      <c r="B1424" s="11" t="s">
        <v>556</v>
      </c>
      <c r="C1424" s="11" t="s">
        <v>7</v>
      </c>
      <c r="D1424" s="73">
        <v>41639.0</v>
      </c>
      <c r="E1424" s="74">
        <v>9.021E9</v>
      </c>
      <c r="F1424" s="74">
        <v>3.002E9</v>
      </c>
      <c r="G1424" s="74">
        <v>4.089E9</v>
      </c>
      <c r="H1424" s="74">
        <v>5.36E8</v>
      </c>
      <c r="I1424" s="74">
        <v>1.38E8</v>
      </c>
      <c r="J1424" s="11" t="s">
        <v>77</v>
      </c>
      <c r="K1424" s="71" t="s">
        <v>83</v>
      </c>
      <c r="L1424" s="51">
        <f t="shared" si="1"/>
        <v>6019000000</v>
      </c>
      <c r="M1424" s="75">
        <f t="shared" si="2"/>
        <v>1256000000</v>
      </c>
      <c r="N1424" s="9">
        <f t="shared" si="3"/>
        <v>0.6672209289</v>
      </c>
      <c r="O1424" s="9">
        <f t="shared" si="4"/>
        <v>0.139230684</v>
      </c>
    </row>
    <row r="1425" hidden="1">
      <c r="A1425" s="68">
        <v>1486.0</v>
      </c>
      <c r="B1425" s="11" t="s">
        <v>557</v>
      </c>
      <c r="C1425" s="11" t="s">
        <v>7</v>
      </c>
      <c r="D1425" s="73">
        <v>41362.0</v>
      </c>
      <c r="E1425" s="74">
        <v>6.906E9</v>
      </c>
      <c r="F1425" s="74">
        <v>1.175E9</v>
      </c>
      <c r="G1425" s="74">
        <v>3.236E9</v>
      </c>
      <c r="H1425" s="74">
        <v>1.026E9</v>
      </c>
      <c r="I1425" s="74">
        <v>2.86E8</v>
      </c>
      <c r="J1425" s="11" t="s">
        <v>75</v>
      </c>
      <c r="K1425" s="71" t="s">
        <v>85</v>
      </c>
      <c r="L1425" s="51">
        <f t="shared" si="1"/>
        <v>5731000000</v>
      </c>
      <c r="M1425" s="75">
        <f t="shared" si="2"/>
        <v>1183000000</v>
      </c>
      <c r="N1425" s="9">
        <f t="shared" si="3"/>
        <v>0.8298580944</v>
      </c>
      <c r="O1425" s="9">
        <f t="shared" si="4"/>
        <v>0.1713003186</v>
      </c>
    </row>
    <row r="1426" hidden="1">
      <c r="A1426" s="68">
        <v>1487.0</v>
      </c>
      <c r="B1426" s="11" t="s">
        <v>557</v>
      </c>
      <c r="C1426" s="11" t="s">
        <v>9</v>
      </c>
      <c r="D1426" s="73">
        <v>41726.0</v>
      </c>
      <c r="E1426" s="74">
        <v>4.183E9</v>
      </c>
      <c r="F1426" s="74">
        <v>7.91E8</v>
      </c>
      <c r="G1426" s="74">
        <v>2.186E9</v>
      </c>
      <c r="H1426" s="74">
        <v>7.22E8</v>
      </c>
      <c r="I1426" s="74">
        <v>9.3E7</v>
      </c>
      <c r="J1426" s="11" t="s">
        <v>75</v>
      </c>
      <c r="K1426" s="71" t="s">
        <v>85</v>
      </c>
      <c r="L1426" s="51">
        <f t="shared" si="1"/>
        <v>3392000000</v>
      </c>
      <c r="M1426" s="75">
        <f t="shared" si="2"/>
        <v>391000000</v>
      </c>
      <c r="N1426" s="9">
        <f t="shared" si="3"/>
        <v>0.810901267</v>
      </c>
      <c r="O1426" s="9">
        <f t="shared" si="4"/>
        <v>0.09347358355</v>
      </c>
    </row>
    <row r="1427" hidden="1">
      <c r="A1427" s="68">
        <v>1488.0</v>
      </c>
      <c r="B1427" s="11" t="s">
        <v>557</v>
      </c>
      <c r="C1427" s="11" t="s">
        <v>10</v>
      </c>
      <c r="D1427" s="73">
        <v>42097.0</v>
      </c>
      <c r="E1427" s="74">
        <v>3.956E9</v>
      </c>
      <c r="F1427" s="74">
        <v>7.27E8</v>
      </c>
      <c r="G1427" s="74">
        <v>2.012E9</v>
      </c>
      <c r="H1427" s="74">
        <v>8.12E8</v>
      </c>
      <c r="I1427" s="74">
        <v>8.7E7</v>
      </c>
      <c r="J1427" s="11" t="s">
        <v>75</v>
      </c>
      <c r="K1427" s="71" t="s">
        <v>85</v>
      </c>
      <c r="L1427" s="51">
        <f t="shared" si="1"/>
        <v>3229000000</v>
      </c>
      <c r="M1427" s="75">
        <f t="shared" si="2"/>
        <v>318000000</v>
      </c>
      <c r="N1427" s="9">
        <f t="shared" si="3"/>
        <v>0.8162285137</v>
      </c>
      <c r="O1427" s="9">
        <f t="shared" si="4"/>
        <v>0.08038422649</v>
      </c>
    </row>
    <row r="1428" hidden="1">
      <c r="A1428" s="68">
        <v>1489.0</v>
      </c>
      <c r="B1428" s="11" t="s">
        <v>557</v>
      </c>
      <c r="C1428" s="11" t="s">
        <v>11</v>
      </c>
      <c r="D1428" s="73">
        <v>42461.0</v>
      </c>
      <c r="E1428" s="74">
        <v>3.6E9</v>
      </c>
      <c r="F1428" s="74">
        <v>6.15E8</v>
      </c>
      <c r="G1428" s="74">
        <v>1.587E9</v>
      </c>
      <c r="H1428" s="74">
        <v>7.48E8</v>
      </c>
      <c r="I1428" s="74">
        <v>5.7E7</v>
      </c>
      <c r="J1428" s="11" t="s">
        <v>75</v>
      </c>
      <c r="K1428" s="71" t="s">
        <v>85</v>
      </c>
      <c r="L1428" s="51">
        <f t="shared" si="1"/>
        <v>2985000000</v>
      </c>
      <c r="M1428" s="75">
        <f t="shared" si="2"/>
        <v>593000000</v>
      </c>
      <c r="N1428" s="9">
        <f t="shared" si="3"/>
        <v>0.8291666667</v>
      </c>
      <c r="O1428" s="9">
        <f t="shared" si="4"/>
        <v>0.1647222222</v>
      </c>
    </row>
    <row r="1429">
      <c r="A1429" s="68">
        <v>1493.0</v>
      </c>
      <c r="B1429" s="11" t="s">
        <v>187</v>
      </c>
      <c r="C1429" s="11" t="s">
        <v>11</v>
      </c>
      <c r="D1429" s="73">
        <v>42553.0</v>
      </c>
      <c r="E1429" s="74">
        <v>5.0366919E10</v>
      </c>
      <c r="F1429" s="74">
        <v>4.1326447E10</v>
      </c>
      <c r="G1429" s="70">
        <v>0.0</v>
      </c>
      <c r="H1429" s="70">
        <v>0.0</v>
      </c>
      <c r="I1429" s="70">
        <v>0.0</v>
      </c>
      <c r="J1429" s="11" t="s">
        <v>92</v>
      </c>
      <c r="K1429" s="71" t="s">
        <v>188</v>
      </c>
      <c r="L1429" s="51">
        <f t="shared" si="1"/>
        <v>9040472000</v>
      </c>
      <c r="M1429" s="75">
        <f t="shared" si="2"/>
        <v>9040472000</v>
      </c>
      <c r="N1429" s="9">
        <f t="shared" si="3"/>
        <v>0.1794922576</v>
      </c>
      <c r="O1429" s="9">
        <f t="shared" si="4"/>
        <v>0.1794922576</v>
      </c>
    </row>
    <row r="1430">
      <c r="A1430" s="68">
        <v>1492.0</v>
      </c>
      <c r="B1430" s="11" t="s">
        <v>187</v>
      </c>
      <c r="C1430" s="11" t="s">
        <v>10</v>
      </c>
      <c r="D1430" s="73">
        <v>42182.0</v>
      </c>
      <c r="E1430" s="74">
        <v>4.8680752E10</v>
      </c>
      <c r="F1430" s="74">
        <v>4.0129236E10</v>
      </c>
      <c r="G1430" s="70">
        <v>0.0</v>
      </c>
      <c r="H1430" s="70">
        <v>0.0</v>
      </c>
      <c r="I1430" s="70">
        <v>0.0</v>
      </c>
      <c r="J1430" s="11" t="s">
        <v>92</v>
      </c>
      <c r="K1430" s="71" t="s">
        <v>188</v>
      </c>
      <c r="L1430" s="51">
        <f t="shared" si="1"/>
        <v>8551516000</v>
      </c>
      <c r="M1430" s="75">
        <f t="shared" si="2"/>
        <v>8551516000</v>
      </c>
      <c r="N1430" s="9">
        <f t="shared" si="3"/>
        <v>0.1756652403</v>
      </c>
      <c r="O1430" s="9">
        <f t="shared" si="4"/>
        <v>0.1756652403</v>
      </c>
    </row>
    <row r="1431">
      <c r="A1431" s="68">
        <v>1491.0</v>
      </c>
      <c r="B1431" s="11" t="s">
        <v>187</v>
      </c>
      <c r="C1431" s="11" t="s">
        <v>9</v>
      </c>
      <c r="D1431" s="73">
        <v>41818.0</v>
      </c>
      <c r="E1431" s="74">
        <v>4.6516712E10</v>
      </c>
      <c r="F1431" s="74">
        <v>3.8335677E10</v>
      </c>
      <c r="G1431" s="70">
        <v>0.0</v>
      </c>
      <c r="H1431" s="70">
        <v>0.0</v>
      </c>
      <c r="I1431" s="70">
        <v>0.0</v>
      </c>
      <c r="J1431" s="11" t="s">
        <v>92</v>
      </c>
      <c r="K1431" s="71" t="s">
        <v>188</v>
      </c>
      <c r="L1431" s="51">
        <f t="shared" si="1"/>
        <v>8181035000</v>
      </c>
      <c r="M1431" s="75">
        <f t="shared" si="2"/>
        <v>8181035000</v>
      </c>
      <c r="N1431" s="9">
        <f t="shared" si="3"/>
        <v>0.1758730282</v>
      </c>
      <c r="O1431" s="9">
        <f t="shared" si="4"/>
        <v>0.1758730282</v>
      </c>
    </row>
    <row r="1432">
      <c r="A1432" s="68">
        <v>1490.0</v>
      </c>
      <c r="B1432" s="11" t="s">
        <v>187</v>
      </c>
      <c r="C1432" s="11" t="s">
        <v>7</v>
      </c>
      <c r="D1432" s="73">
        <v>41454.0</v>
      </c>
      <c r="E1432" s="74">
        <v>4.4411233E10</v>
      </c>
      <c r="F1432" s="74">
        <v>3.6414626E10</v>
      </c>
      <c r="G1432" s="74">
        <v>6.338129E9</v>
      </c>
      <c r="H1432" s="70">
        <v>0.0</v>
      </c>
      <c r="I1432" s="70">
        <v>0.0</v>
      </c>
      <c r="J1432" s="11" t="s">
        <v>92</v>
      </c>
      <c r="K1432" s="71" t="s">
        <v>188</v>
      </c>
      <c r="L1432" s="51">
        <f t="shared" si="1"/>
        <v>7996607000</v>
      </c>
      <c r="M1432" s="75">
        <f t="shared" si="2"/>
        <v>1658478000</v>
      </c>
      <c r="N1432" s="9">
        <f t="shared" si="3"/>
        <v>0.1800582073</v>
      </c>
      <c r="O1432" s="9">
        <f t="shared" si="4"/>
        <v>0.03734366033</v>
      </c>
    </row>
    <row r="1433" hidden="1">
      <c r="A1433" s="68">
        <v>1497.0</v>
      </c>
      <c r="B1433" s="11" t="s">
        <v>558</v>
      </c>
      <c r="C1433" s="11" t="s">
        <v>11</v>
      </c>
      <c r="D1433" s="73">
        <v>42369.0</v>
      </c>
      <c r="E1433" s="74">
        <v>1.46801E11</v>
      </c>
      <c r="F1433" s="74">
        <v>6.7046E10</v>
      </c>
      <c r="G1433" s="74">
        <v>3.2954E10</v>
      </c>
      <c r="H1433" s="70">
        <v>0.0</v>
      </c>
      <c r="I1433" s="74">
        <v>2.2016E10</v>
      </c>
      <c r="J1433" s="11" t="s">
        <v>362</v>
      </c>
      <c r="K1433" s="71" t="s">
        <v>363</v>
      </c>
      <c r="L1433" s="51">
        <f t="shared" si="1"/>
        <v>79755000000</v>
      </c>
      <c r="M1433" s="75">
        <f t="shared" si="2"/>
        <v>24785000000</v>
      </c>
      <c r="N1433" s="9">
        <f t="shared" si="3"/>
        <v>0.5432864899</v>
      </c>
      <c r="O1433" s="9">
        <f t="shared" si="4"/>
        <v>0.1688339998</v>
      </c>
    </row>
    <row r="1434" hidden="1">
      <c r="A1434" s="68">
        <v>1496.0</v>
      </c>
      <c r="B1434" s="11" t="s">
        <v>558</v>
      </c>
      <c r="C1434" s="11" t="s">
        <v>10</v>
      </c>
      <c r="D1434" s="73">
        <v>42004.0</v>
      </c>
      <c r="E1434" s="74">
        <v>1.32447E11</v>
      </c>
      <c r="F1434" s="74">
        <v>6.0145E10</v>
      </c>
      <c r="G1434" s="74">
        <v>4.1817E10</v>
      </c>
      <c r="H1434" s="70">
        <v>0.0</v>
      </c>
      <c r="I1434" s="74">
        <v>1.8273E10</v>
      </c>
      <c r="J1434" s="11" t="s">
        <v>362</v>
      </c>
      <c r="K1434" s="71" t="s">
        <v>363</v>
      </c>
      <c r="L1434" s="51">
        <f t="shared" si="1"/>
        <v>72302000000</v>
      </c>
      <c r="M1434" s="75">
        <f t="shared" si="2"/>
        <v>12212000000</v>
      </c>
      <c r="N1434" s="9">
        <f t="shared" si="3"/>
        <v>0.5458938292</v>
      </c>
      <c r="O1434" s="9">
        <f t="shared" si="4"/>
        <v>0.0922029189</v>
      </c>
    </row>
    <row r="1435" hidden="1">
      <c r="A1435" s="68">
        <v>1495.0</v>
      </c>
      <c r="B1435" s="11" t="s">
        <v>558</v>
      </c>
      <c r="C1435" s="11" t="s">
        <v>9</v>
      </c>
      <c r="D1435" s="73">
        <v>41639.0</v>
      </c>
      <c r="E1435" s="74">
        <v>1.28752E11</v>
      </c>
      <c r="F1435" s="74">
        <v>5.1191E10</v>
      </c>
      <c r="G1435" s="74">
        <v>2.8414E10</v>
      </c>
      <c r="H1435" s="70">
        <v>0.0</v>
      </c>
      <c r="I1435" s="74">
        <v>1.8395E10</v>
      </c>
      <c r="J1435" s="11" t="s">
        <v>362</v>
      </c>
      <c r="K1435" s="71" t="s">
        <v>363</v>
      </c>
      <c r="L1435" s="51">
        <f t="shared" si="1"/>
        <v>77561000000</v>
      </c>
      <c r="M1435" s="75">
        <f t="shared" si="2"/>
        <v>30752000000</v>
      </c>
      <c r="N1435" s="9">
        <f t="shared" si="3"/>
        <v>0.6024061762</v>
      </c>
      <c r="O1435" s="9">
        <f t="shared" si="4"/>
        <v>0.2388467752</v>
      </c>
    </row>
    <row r="1436" hidden="1">
      <c r="A1436" s="68">
        <v>1494.0</v>
      </c>
      <c r="B1436" s="11" t="s">
        <v>558</v>
      </c>
      <c r="C1436" s="11" t="s">
        <v>7</v>
      </c>
      <c r="D1436" s="73">
        <v>41274.0</v>
      </c>
      <c r="E1436" s="74">
        <v>1.27434E11</v>
      </c>
      <c r="F1436" s="74">
        <v>5.5228E10</v>
      </c>
      <c r="G1436" s="74">
        <v>4.1066E10</v>
      </c>
      <c r="H1436" s="70">
        <v>0.0</v>
      </c>
      <c r="I1436" s="74">
        <v>1.8143E10</v>
      </c>
      <c r="J1436" s="11" t="s">
        <v>362</v>
      </c>
      <c r="K1436" s="71" t="s">
        <v>363</v>
      </c>
      <c r="L1436" s="51">
        <f t="shared" si="1"/>
        <v>72206000000</v>
      </c>
      <c r="M1436" s="75">
        <f t="shared" si="2"/>
        <v>12997000000</v>
      </c>
      <c r="N1436" s="9">
        <f t="shared" si="3"/>
        <v>0.5666148752</v>
      </c>
      <c r="O1436" s="9">
        <f t="shared" si="4"/>
        <v>0.1019900498</v>
      </c>
    </row>
    <row r="1437">
      <c r="A1437" s="68">
        <v>1501.0</v>
      </c>
      <c r="B1437" s="11" t="s">
        <v>212</v>
      </c>
      <c r="C1437" s="11" t="s">
        <v>11</v>
      </c>
      <c r="D1437" s="73">
        <v>42735.0</v>
      </c>
      <c r="E1437" s="74">
        <v>4.885E9</v>
      </c>
      <c r="F1437" s="74">
        <v>3.0031E9</v>
      </c>
      <c r="G1437" s="74">
        <v>1.5973E9</v>
      </c>
      <c r="H1437" s="70">
        <v>0.0</v>
      </c>
      <c r="I1437" s="70">
        <v>0.0</v>
      </c>
      <c r="J1437" s="11" t="s">
        <v>92</v>
      </c>
      <c r="K1437" s="66" t="s">
        <v>213</v>
      </c>
      <c r="L1437" s="51">
        <f t="shared" si="1"/>
        <v>1881900000</v>
      </c>
      <c r="M1437" s="75">
        <f t="shared" si="2"/>
        <v>284600000</v>
      </c>
      <c r="N1437" s="9">
        <f t="shared" si="3"/>
        <v>0.3852405322</v>
      </c>
      <c r="O1437" s="9">
        <f t="shared" si="4"/>
        <v>0.05825997953</v>
      </c>
    </row>
    <row r="1438">
      <c r="A1438" s="68">
        <v>1498.0</v>
      </c>
      <c r="B1438" s="11" t="s">
        <v>212</v>
      </c>
      <c r="C1438" s="11" t="s">
        <v>7</v>
      </c>
      <c r="D1438" s="73">
        <v>41639.0</v>
      </c>
      <c r="E1438" s="74">
        <v>4.2061E9</v>
      </c>
      <c r="F1438" s="74">
        <v>2.5456E9</v>
      </c>
      <c r="G1438" s="74">
        <v>1.1938E9</v>
      </c>
      <c r="H1438" s="70">
        <v>0.0</v>
      </c>
      <c r="I1438" s="70">
        <v>0.0</v>
      </c>
      <c r="J1438" s="11" t="s">
        <v>92</v>
      </c>
      <c r="K1438" s="11" t="s">
        <v>213</v>
      </c>
      <c r="L1438" s="51">
        <f t="shared" si="1"/>
        <v>1660500000</v>
      </c>
      <c r="M1438" s="75">
        <f t="shared" si="2"/>
        <v>466700000</v>
      </c>
      <c r="N1438" s="9">
        <f t="shared" si="3"/>
        <v>0.3947837664</v>
      </c>
      <c r="O1438" s="9">
        <f t="shared" si="4"/>
        <v>0.1109578945</v>
      </c>
    </row>
    <row r="1439">
      <c r="A1439" s="68">
        <v>1499.0</v>
      </c>
      <c r="B1439" s="11" t="s">
        <v>212</v>
      </c>
      <c r="C1439" s="11" t="s">
        <v>9</v>
      </c>
      <c r="D1439" s="73">
        <v>42004.0</v>
      </c>
      <c r="E1439" s="74">
        <v>4.1463E9</v>
      </c>
      <c r="F1439" s="74">
        <v>2.4933E9</v>
      </c>
      <c r="G1439" s="74">
        <v>1.1639E9</v>
      </c>
      <c r="H1439" s="70">
        <v>0.0</v>
      </c>
      <c r="I1439" s="70">
        <v>0.0</v>
      </c>
      <c r="J1439" s="11" t="s">
        <v>92</v>
      </c>
      <c r="K1439" s="11" t="s">
        <v>213</v>
      </c>
      <c r="L1439" s="51">
        <f t="shared" si="1"/>
        <v>1653000000</v>
      </c>
      <c r="M1439" s="75">
        <f t="shared" si="2"/>
        <v>489100000</v>
      </c>
      <c r="N1439" s="9">
        <f t="shared" si="3"/>
        <v>0.3986686926</v>
      </c>
      <c r="O1439" s="9">
        <f t="shared" si="4"/>
        <v>0.1179605914</v>
      </c>
    </row>
    <row r="1440">
      <c r="A1440" s="68">
        <v>1500.0</v>
      </c>
      <c r="B1440" s="11" t="s">
        <v>212</v>
      </c>
      <c r="C1440" s="11" t="s">
        <v>10</v>
      </c>
      <c r="D1440" s="73">
        <v>42369.0</v>
      </c>
      <c r="E1440" s="74">
        <v>3.5675E9</v>
      </c>
      <c r="F1440" s="74">
        <v>2.1635E9</v>
      </c>
      <c r="G1440" s="74">
        <v>1.0518E9</v>
      </c>
      <c r="H1440" s="70">
        <v>0.0</v>
      </c>
      <c r="I1440" s="70">
        <v>0.0</v>
      </c>
      <c r="J1440" s="11" t="s">
        <v>92</v>
      </c>
      <c r="K1440" s="11" t="s">
        <v>213</v>
      </c>
      <c r="L1440" s="51">
        <f t="shared" si="1"/>
        <v>1404000000</v>
      </c>
      <c r="M1440" s="75">
        <f t="shared" si="2"/>
        <v>352200000</v>
      </c>
      <c r="N1440" s="9">
        <f t="shared" si="3"/>
        <v>0.3935529082</v>
      </c>
      <c r="O1440" s="9">
        <f t="shared" si="4"/>
        <v>0.09872459706</v>
      </c>
    </row>
    <row r="1441" hidden="1">
      <c r="A1441" s="68">
        <v>1504.0</v>
      </c>
      <c r="B1441" s="11" t="s">
        <v>559</v>
      </c>
      <c r="C1441" s="11" t="s">
        <v>10</v>
      </c>
      <c r="D1441" s="73">
        <v>42004.0</v>
      </c>
      <c r="E1441" s="74">
        <v>2.732E9</v>
      </c>
      <c r="F1441" s="74">
        <v>1.253E9</v>
      </c>
      <c r="G1441" s="74">
        <v>7.7E8</v>
      </c>
      <c r="H1441" s="74">
        <v>2.06E8</v>
      </c>
      <c r="I1441" s="70">
        <v>0.0</v>
      </c>
      <c r="J1441" s="11" t="s">
        <v>75</v>
      </c>
      <c r="K1441" s="76" t="s">
        <v>85</v>
      </c>
      <c r="L1441" s="51">
        <f t="shared" si="1"/>
        <v>1479000000</v>
      </c>
      <c r="M1441" s="75">
        <f t="shared" si="2"/>
        <v>503000000</v>
      </c>
      <c r="N1441" s="9">
        <f t="shared" si="3"/>
        <v>0.5413616398</v>
      </c>
      <c r="O1441" s="9">
        <f t="shared" si="4"/>
        <v>0.184114202</v>
      </c>
    </row>
    <row r="1442" hidden="1">
      <c r="A1442" s="68">
        <v>1503.0</v>
      </c>
      <c r="B1442" s="11" t="s">
        <v>559</v>
      </c>
      <c r="C1442" s="11" t="s">
        <v>9</v>
      </c>
      <c r="D1442" s="73">
        <v>41639.0</v>
      </c>
      <c r="E1442" s="74">
        <v>2.692E9</v>
      </c>
      <c r="F1442" s="74">
        <v>1.219E9</v>
      </c>
      <c r="G1442" s="74">
        <v>7.57E8</v>
      </c>
      <c r="H1442" s="74">
        <v>1.84E8</v>
      </c>
      <c r="I1442" s="70">
        <v>0.0</v>
      </c>
      <c r="J1442" s="11" t="s">
        <v>75</v>
      </c>
      <c r="K1442" s="71" t="s">
        <v>85</v>
      </c>
      <c r="L1442" s="51">
        <f t="shared" si="1"/>
        <v>1473000000</v>
      </c>
      <c r="M1442" s="75">
        <f t="shared" si="2"/>
        <v>532000000</v>
      </c>
      <c r="N1442" s="9">
        <f t="shared" si="3"/>
        <v>0.5471768202</v>
      </c>
      <c r="O1442" s="9">
        <f t="shared" si="4"/>
        <v>0.1976225854</v>
      </c>
    </row>
    <row r="1443" hidden="1">
      <c r="A1443" s="68">
        <v>1502.0</v>
      </c>
      <c r="B1443" s="11" t="s">
        <v>559</v>
      </c>
      <c r="C1443" s="11" t="s">
        <v>7</v>
      </c>
      <c r="D1443" s="73">
        <v>41274.0</v>
      </c>
      <c r="E1443" s="74">
        <v>2.665E9</v>
      </c>
      <c r="F1443" s="74">
        <v>1.174E9</v>
      </c>
      <c r="G1443" s="74">
        <v>7.28E8</v>
      </c>
      <c r="H1443" s="74">
        <v>1.83E8</v>
      </c>
      <c r="I1443" s="70">
        <v>0.0</v>
      </c>
      <c r="J1443" s="11" t="s">
        <v>75</v>
      </c>
      <c r="K1443" s="71" t="s">
        <v>85</v>
      </c>
      <c r="L1443" s="51">
        <f t="shared" si="1"/>
        <v>1491000000</v>
      </c>
      <c r="M1443" s="75">
        <f t="shared" si="2"/>
        <v>580000000</v>
      </c>
      <c r="N1443" s="9">
        <f t="shared" si="3"/>
        <v>0.5594746717</v>
      </c>
      <c r="O1443" s="9">
        <f t="shared" si="4"/>
        <v>0.2176360225</v>
      </c>
    </row>
    <row r="1444" hidden="1">
      <c r="A1444" s="68">
        <v>1505.0</v>
      </c>
      <c r="B1444" s="11" t="s">
        <v>559</v>
      </c>
      <c r="C1444" s="11" t="s">
        <v>11</v>
      </c>
      <c r="D1444" s="73">
        <v>42369.0</v>
      </c>
      <c r="E1444" s="74">
        <v>2.53E9</v>
      </c>
      <c r="F1444" s="74">
        <v>1.254E9</v>
      </c>
      <c r="G1444" s="74">
        <v>7.65E8</v>
      </c>
      <c r="H1444" s="74">
        <v>2.28E8</v>
      </c>
      <c r="I1444" s="70">
        <v>0.0</v>
      </c>
      <c r="J1444" s="11" t="s">
        <v>75</v>
      </c>
      <c r="K1444" s="71" t="s">
        <v>85</v>
      </c>
      <c r="L1444" s="51">
        <f t="shared" si="1"/>
        <v>1276000000</v>
      </c>
      <c r="M1444" s="75">
        <f t="shared" si="2"/>
        <v>283000000</v>
      </c>
      <c r="N1444" s="9">
        <f t="shared" si="3"/>
        <v>0.5043478261</v>
      </c>
      <c r="O1444" s="9">
        <f t="shared" si="4"/>
        <v>0.1118577075</v>
      </c>
    </row>
    <row r="1445" hidden="1">
      <c r="A1445" s="68">
        <v>1509.0</v>
      </c>
      <c r="B1445" s="11" t="s">
        <v>560</v>
      </c>
      <c r="C1445" s="11" t="s">
        <v>11</v>
      </c>
      <c r="D1445" s="73">
        <v>42643.0</v>
      </c>
      <c r="E1445" s="74">
        <v>3.171411E9</v>
      </c>
      <c r="F1445" s="74">
        <v>1.443348E9</v>
      </c>
      <c r="G1445" s="74">
        <v>3.82858E8</v>
      </c>
      <c r="H1445" s="70">
        <v>0.0</v>
      </c>
      <c r="I1445" s="74">
        <v>7.7445E7</v>
      </c>
      <c r="J1445" s="11" t="s">
        <v>69</v>
      </c>
      <c r="K1445" s="71" t="s">
        <v>184</v>
      </c>
      <c r="L1445" s="51">
        <f t="shared" si="1"/>
        <v>1728063000</v>
      </c>
      <c r="M1445" s="75">
        <f t="shared" si="2"/>
        <v>1267760000</v>
      </c>
      <c r="N1445" s="9">
        <f t="shared" si="3"/>
        <v>0.5448877487</v>
      </c>
      <c r="O1445" s="9">
        <f t="shared" si="4"/>
        <v>0.399746359</v>
      </c>
    </row>
    <row r="1446" hidden="1">
      <c r="A1446" s="68">
        <v>1508.0</v>
      </c>
      <c r="B1446" s="11" t="s">
        <v>560</v>
      </c>
      <c r="C1446" s="11" t="s">
        <v>10</v>
      </c>
      <c r="D1446" s="73">
        <v>42277.0</v>
      </c>
      <c r="E1446" s="74">
        <v>2.707115E9</v>
      </c>
      <c r="F1446" s="74">
        <v>1.25727E9</v>
      </c>
      <c r="G1446" s="74">
        <v>3.21624E8</v>
      </c>
      <c r="H1446" s="70">
        <v>0.0</v>
      </c>
      <c r="I1446" s="74">
        <v>5.4219E7</v>
      </c>
      <c r="J1446" s="11" t="s">
        <v>69</v>
      </c>
      <c r="K1446" s="71" t="s">
        <v>184</v>
      </c>
      <c r="L1446" s="51">
        <f t="shared" si="1"/>
        <v>1449845000</v>
      </c>
      <c r="M1446" s="75">
        <f t="shared" si="2"/>
        <v>1074002000</v>
      </c>
      <c r="N1446" s="9">
        <f t="shared" si="3"/>
        <v>0.535568308</v>
      </c>
      <c r="O1446" s="9">
        <f t="shared" si="4"/>
        <v>0.3967330535</v>
      </c>
    </row>
    <row r="1447" hidden="1">
      <c r="A1447" s="68">
        <v>1507.0</v>
      </c>
      <c r="B1447" s="11" t="s">
        <v>560</v>
      </c>
      <c r="C1447" s="11" t="s">
        <v>9</v>
      </c>
      <c r="D1447" s="73">
        <v>41912.0</v>
      </c>
      <c r="E1447" s="74">
        <v>2.372906E9</v>
      </c>
      <c r="F1447" s="74">
        <v>1.105032E9</v>
      </c>
      <c r="G1447" s="74">
        <v>2.76446E8</v>
      </c>
      <c r="H1447" s="70">
        <v>0.0</v>
      </c>
      <c r="I1447" s="74">
        <v>6.3608E7</v>
      </c>
      <c r="J1447" s="11" t="s">
        <v>69</v>
      </c>
      <c r="K1447" s="71" t="s">
        <v>184</v>
      </c>
      <c r="L1447" s="51">
        <f t="shared" si="1"/>
        <v>1267874000</v>
      </c>
      <c r="M1447" s="75">
        <f t="shared" si="2"/>
        <v>927820000</v>
      </c>
      <c r="N1447" s="9">
        <f t="shared" si="3"/>
        <v>0.5343127794</v>
      </c>
      <c r="O1447" s="9">
        <f t="shared" si="4"/>
        <v>0.3910057963</v>
      </c>
    </row>
    <row r="1448" hidden="1">
      <c r="A1448" s="68">
        <v>1506.0</v>
      </c>
      <c r="B1448" s="11" t="s">
        <v>560</v>
      </c>
      <c r="C1448" s="11" t="s">
        <v>7</v>
      </c>
      <c r="D1448" s="73">
        <v>41547.0</v>
      </c>
      <c r="E1448" s="74">
        <v>1.9244E9</v>
      </c>
      <c r="F1448" s="74">
        <v>8.74838E8</v>
      </c>
      <c r="G1448" s="74">
        <v>2.54468E8</v>
      </c>
      <c r="H1448" s="70">
        <v>0.0</v>
      </c>
      <c r="I1448" s="74">
        <v>4.5639E7</v>
      </c>
      <c r="J1448" s="11" t="s">
        <v>69</v>
      </c>
      <c r="K1448" s="71" t="s">
        <v>184</v>
      </c>
      <c r="L1448" s="51">
        <f t="shared" si="1"/>
        <v>1049562000</v>
      </c>
      <c r="M1448" s="75">
        <f t="shared" si="2"/>
        <v>749455000</v>
      </c>
      <c r="N1448" s="9">
        <f t="shared" si="3"/>
        <v>0.5453970069</v>
      </c>
      <c r="O1448" s="9">
        <f t="shared" si="4"/>
        <v>0.3894486593</v>
      </c>
    </row>
    <row r="1449" hidden="1">
      <c r="A1449" s="68">
        <v>1513.0</v>
      </c>
      <c r="B1449" s="11" t="s">
        <v>561</v>
      </c>
      <c r="C1449" s="11" t="s">
        <v>11</v>
      </c>
      <c r="D1449" s="73">
        <v>42643.0</v>
      </c>
      <c r="E1449" s="74">
        <v>1.2238E10</v>
      </c>
      <c r="F1449" s="74">
        <v>8.205E9</v>
      </c>
      <c r="G1449" s="74">
        <v>1.463E9</v>
      </c>
      <c r="H1449" s="74">
        <v>6.44E8</v>
      </c>
      <c r="I1449" s="70">
        <v>0.0</v>
      </c>
      <c r="J1449" s="11" t="s">
        <v>75</v>
      </c>
      <c r="K1449" s="71" t="s">
        <v>636</v>
      </c>
      <c r="L1449" s="51">
        <f t="shared" si="1"/>
        <v>4033000000</v>
      </c>
      <c r="M1449" s="75">
        <f t="shared" si="2"/>
        <v>1926000000</v>
      </c>
      <c r="N1449" s="9">
        <f t="shared" si="3"/>
        <v>0.3295473117</v>
      </c>
      <c r="O1449" s="9">
        <f t="shared" si="4"/>
        <v>0.1573786566</v>
      </c>
    </row>
    <row r="1450" hidden="1">
      <c r="A1450" s="68">
        <v>1512.0</v>
      </c>
      <c r="B1450" s="11" t="s">
        <v>561</v>
      </c>
      <c r="C1450" s="11" t="s">
        <v>10</v>
      </c>
      <c r="D1450" s="73">
        <v>42272.0</v>
      </c>
      <c r="E1450" s="74">
        <v>1.2233E10</v>
      </c>
      <c r="F1450" s="74">
        <v>8.146E9</v>
      </c>
      <c r="G1450" s="74">
        <v>1.504E9</v>
      </c>
      <c r="H1450" s="74">
        <v>6.27E8</v>
      </c>
      <c r="I1450" s="70">
        <v>0.0</v>
      </c>
      <c r="J1450" s="11" t="s">
        <v>75</v>
      </c>
      <c r="K1450" s="71" t="s">
        <v>636</v>
      </c>
      <c r="L1450" s="51">
        <f t="shared" si="1"/>
        <v>4087000000</v>
      </c>
      <c r="M1450" s="75">
        <f t="shared" si="2"/>
        <v>1956000000</v>
      </c>
      <c r="N1450" s="9">
        <f t="shared" si="3"/>
        <v>0.3340962969</v>
      </c>
      <c r="O1450" s="9">
        <f t="shared" si="4"/>
        <v>0.159895365</v>
      </c>
    </row>
    <row r="1451" hidden="1">
      <c r="A1451" s="68">
        <v>1511.0</v>
      </c>
      <c r="B1451" s="11" t="s">
        <v>561</v>
      </c>
      <c r="C1451" s="11" t="s">
        <v>9</v>
      </c>
      <c r="D1451" s="73">
        <v>41908.0</v>
      </c>
      <c r="E1451" s="74">
        <v>1.1973E10</v>
      </c>
      <c r="F1451" s="74">
        <v>8.001E9</v>
      </c>
      <c r="G1451" s="74">
        <v>1.534E9</v>
      </c>
      <c r="H1451" s="74">
        <v>5.83E8</v>
      </c>
      <c r="I1451" s="70">
        <v>0.0</v>
      </c>
      <c r="J1451" s="11" t="s">
        <v>75</v>
      </c>
      <c r="K1451" s="71" t="s">
        <v>636</v>
      </c>
      <c r="L1451" s="51">
        <f t="shared" si="1"/>
        <v>3972000000</v>
      </c>
      <c r="M1451" s="75">
        <f t="shared" si="2"/>
        <v>1855000000</v>
      </c>
      <c r="N1451" s="9">
        <f t="shared" si="3"/>
        <v>0.3317464295</v>
      </c>
      <c r="O1451" s="9">
        <f t="shared" si="4"/>
        <v>0.1549319302</v>
      </c>
    </row>
    <row r="1452" hidden="1">
      <c r="A1452" s="68">
        <v>1510.0</v>
      </c>
      <c r="B1452" s="11" t="s">
        <v>561</v>
      </c>
      <c r="C1452" s="11" t="s">
        <v>7</v>
      </c>
      <c r="D1452" s="73">
        <v>41544.0</v>
      </c>
      <c r="E1452" s="74">
        <v>1.139E10</v>
      </c>
      <c r="F1452" s="74">
        <v>7.739E9</v>
      </c>
      <c r="G1452" s="74">
        <v>1.44E9</v>
      </c>
      <c r="H1452" s="74">
        <v>5.9E8</v>
      </c>
      <c r="I1452" s="70">
        <v>0.0</v>
      </c>
      <c r="J1452" s="11" t="s">
        <v>75</v>
      </c>
      <c r="K1452" s="71" t="s">
        <v>636</v>
      </c>
      <c r="L1452" s="51">
        <f t="shared" si="1"/>
        <v>3651000000</v>
      </c>
      <c r="M1452" s="75">
        <f t="shared" si="2"/>
        <v>1621000000</v>
      </c>
      <c r="N1452" s="9">
        <f t="shared" si="3"/>
        <v>0.3205443371</v>
      </c>
      <c r="O1452" s="9">
        <f t="shared" si="4"/>
        <v>0.1423178227</v>
      </c>
    </row>
    <row r="1453" hidden="1">
      <c r="A1453" s="68">
        <v>1514.0</v>
      </c>
      <c r="B1453" s="11" t="s">
        <v>227</v>
      </c>
      <c r="C1453" s="11" t="s">
        <v>7</v>
      </c>
      <c r="D1453" s="73">
        <v>41273.0</v>
      </c>
      <c r="E1453" s="74">
        <v>5.353197E9</v>
      </c>
      <c r="F1453" s="74">
        <v>2.943847E9</v>
      </c>
      <c r="G1453" s="74">
        <v>1.303427E9</v>
      </c>
      <c r="H1453" s="70">
        <v>0.0</v>
      </c>
      <c r="I1453" s="74">
        <v>1.94039E8</v>
      </c>
      <c r="J1453" s="11" t="s">
        <v>73</v>
      </c>
      <c r="K1453" s="66" t="s">
        <v>228</v>
      </c>
      <c r="L1453" s="51">
        <f t="shared" si="1"/>
        <v>2409350000</v>
      </c>
      <c r="M1453" s="75">
        <f t="shared" si="2"/>
        <v>911884000</v>
      </c>
      <c r="N1453" s="9">
        <f t="shared" si="3"/>
        <v>0.4500768419</v>
      </c>
      <c r="O1453" s="9">
        <f t="shared" si="4"/>
        <v>0.1703438151</v>
      </c>
    </row>
    <row r="1454" hidden="1">
      <c r="A1454" s="68">
        <v>1517.0</v>
      </c>
      <c r="B1454" s="11" t="s">
        <v>227</v>
      </c>
      <c r="C1454" s="11" t="s">
        <v>11</v>
      </c>
      <c r="D1454" s="73">
        <v>42369.0</v>
      </c>
      <c r="E1454" s="74">
        <v>3.050945E9</v>
      </c>
      <c r="F1454" s="74">
        <v>9.23336E8</v>
      </c>
      <c r="G1454" s="74">
        <v>1.068221E9</v>
      </c>
      <c r="H1454" s="70">
        <v>0.0</v>
      </c>
      <c r="I1454" s="74">
        <v>2.05087E8</v>
      </c>
      <c r="J1454" s="11" t="s">
        <v>73</v>
      </c>
      <c r="K1454" s="11" t="s">
        <v>228</v>
      </c>
      <c r="L1454" s="51">
        <f t="shared" si="1"/>
        <v>2127609000</v>
      </c>
      <c r="M1454" s="75">
        <f t="shared" si="2"/>
        <v>854301000</v>
      </c>
      <c r="N1454" s="9">
        <f t="shared" si="3"/>
        <v>0.6973606538</v>
      </c>
      <c r="O1454" s="9">
        <f t="shared" si="4"/>
        <v>0.2800119307</v>
      </c>
    </row>
    <row r="1455" hidden="1">
      <c r="A1455" s="68">
        <v>1516.0</v>
      </c>
      <c r="B1455" s="11" t="s">
        <v>227</v>
      </c>
      <c r="C1455" s="11" t="s">
        <v>10</v>
      </c>
      <c r="D1455" s="73">
        <v>42004.0</v>
      </c>
      <c r="E1455" s="74">
        <v>2.626141E9</v>
      </c>
      <c r="F1455" s="74">
        <v>9.5499E8</v>
      </c>
      <c r="G1455" s="74">
        <v>7.66854E8</v>
      </c>
      <c r="H1455" s="70">
        <v>0.0</v>
      </c>
      <c r="I1455" s="74">
        <v>1.51837E8</v>
      </c>
      <c r="J1455" s="11" t="s">
        <v>73</v>
      </c>
      <c r="K1455" s="11" t="s">
        <v>228</v>
      </c>
      <c r="L1455" s="51">
        <f t="shared" si="1"/>
        <v>1671151000</v>
      </c>
      <c r="M1455" s="75">
        <f t="shared" si="2"/>
        <v>752460000</v>
      </c>
      <c r="N1455" s="9">
        <f t="shared" si="3"/>
        <v>0.6363523512</v>
      </c>
      <c r="O1455" s="9">
        <f t="shared" si="4"/>
        <v>0.2865268849</v>
      </c>
    </row>
    <row r="1456" hidden="1">
      <c r="A1456" s="68">
        <v>1515.0</v>
      </c>
      <c r="B1456" s="11" t="s">
        <v>227</v>
      </c>
      <c r="C1456" s="11" t="s">
        <v>9</v>
      </c>
      <c r="D1456" s="73">
        <v>41637.0</v>
      </c>
      <c r="E1456" s="74">
        <v>1.603123E9</v>
      </c>
      <c r="F1456" s="74">
        <v>6.62769E8</v>
      </c>
      <c r="G1456" s="74">
        <v>5.31932E8</v>
      </c>
      <c r="H1456" s="70">
        <v>0.0</v>
      </c>
      <c r="I1456" s="74">
        <v>7.4833E7</v>
      </c>
      <c r="J1456" s="11" t="s">
        <v>73</v>
      </c>
      <c r="K1456" s="11" t="s">
        <v>228</v>
      </c>
      <c r="L1456" s="51">
        <f t="shared" si="1"/>
        <v>940354000</v>
      </c>
      <c r="M1456" s="75">
        <f t="shared" si="2"/>
        <v>333589000</v>
      </c>
      <c r="N1456" s="9">
        <f t="shared" si="3"/>
        <v>0.5865763263</v>
      </c>
      <c r="O1456" s="9">
        <f t="shared" si="4"/>
        <v>0.2080869653</v>
      </c>
    </row>
    <row r="1457" hidden="1">
      <c r="A1457" s="68">
        <v>1521.0</v>
      </c>
      <c r="B1457" s="11" t="s">
        <v>286</v>
      </c>
      <c r="C1457" s="11" t="s">
        <v>11</v>
      </c>
      <c r="D1457" s="73">
        <v>42399.0</v>
      </c>
      <c r="E1457" s="74">
        <v>7.3785E10</v>
      </c>
      <c r="F1457" s="74">
        <v>5.1997E10</v>
      </c>
      <c r="G1457" s="74">
        <v>1.4665E10</v>
      </c>
      <c r="H1457" s="70">
        <v>0.0</v>
      </c>
      <c r="I1457" s="74">
        <v>2.213E9</v>
      </c>
      <c r="J1457" s="11" t="s">
        <v>73</v>
      </c>
      <c r="K1457" s="76" t="s">
        <v>268</v>
      </c>
      <c r="L1457" s="51">
        <f t="shared" si="1"/>
        <v>21788000000</v>
      </c>
      <c r="M1457" s="75">
        <f t="shared" si="2"/>
        <v>4910000000</v>
      </c>
      <c r="N1457" s="9">
        <f t="shared" si="3"/>
        <v>0.2952903707</v>
      </c>
      <c r="O1457" s="9">
        <f t="shared" si="4"/>
        <v>0.06654469066</v>
      </c>
    </row>
    <row r="1458" hidden="1">
      <c r="A1458" s="68">
        <v>1518.0</v>
      </c>
      <c r="B1458" s="11" t="s">
        <v>286</v>
      </c>
      <c r="C1458" s="11" t="s">
        <v>7</v>
      </c>
      <c r="D1458" s="73">
        <v>41307.0</v>
      </c>
      <c r="E1458" s="74">
        <v>7.3301E10</v>
      </c>
      <c r="F1458" s="74">
        <v>5.0568E10</v>
      </c>
      <c r="G1458" s="74">
        <v>1.511E10</v>
      </c>
      <c r="H1458" s="70">
        <v>0.0</v>
      </c>
      <c r="I1458" s="74">
        <v>2.044E9</v>
      </c>
      <c r="J1458" s="11" t="s">
        <v>73</v>
      </c>
      <c r="K1458" s="71" t="s">
        <v>268</v>
      </c>
      <c r="L1458" s="51">
        <f t="shared" si="1"/>
        <v>22733000000</v>
      </c>
      <c r="M1458" s="75">
        <f t="shared" si="2"/>
        <v>5579000000</v>
      </c>
      <c r="N1458" s="9">
        <f t="shared" si="3"/>
        <v>0.3101321946</v>
      </c>
      <c r="O1458" s="9">
        <f t="shared" si="4"/>
        <v>0.07611083068</v>
      </c>
    </row>
    <row r="1459" hidden="1">
      <c r="A1459" s="68">
        <v>1520.0</v>
      </c>
      <c r="B1459" s="11" t="s">
        <v>286</v>
      </c>
      <c r="C1459" s="11" t="s">
        <v>10</v>
      </c>
      <c r="D1459" s="73">
        <v>42035.0</v>
      </c>
      <c r="E1459" s="74">
        <v>7.2618E10</v>
      </c>
      <c r="F1459" s="74">
        <v>5.1278E10</v>
      </c>
      <c r="G1459" s="74">
        <v>1.4676E10</v>
      </c>
      <c r="H1459" s="70">
        <v>0.0</v>
      </c>
      <c r="I1459" s="74">
        <v>2.129E9</v>
      </c>
      <c r="J1459" s="11" t="s">
        <v>73</v>
      </c>
      <c r="K1459" s="71" t="s">
        <v>268</v>
      </c>
      <c r="L1459" s="51">
        <f t="shared" si="1"/>
        <v>21340000000</v>
      </c>
      <c r="M1459" s="75">
        <f t="shared" si="2"/>
        <v>4535000000</v>
      </c>
      <c r="N1459" s="9">
        <f t="shared" si="3"/>
        <v>0.2938665345</v>
      </c>
      <c r="O1459" s="9">
        <f t="shared" si="4"/>
        <v>0.06245008125</v>
      </c>
    </row>
    <row r="1460" hidden="1">
      <c r="A1460" s="68">
        <v>1519.0</v>
      </c>
      <c r="B1460" s="11" t="s">
        <v>286</v>
      </c>
      <c r="C1460" s="11" t="s">
        <v>9</v>
      </c>
      <c r="D1460" s="73">
        <v>41671.0</v>
      </c>
      <c r="E1460" s="74">
        <v>7.1279E10</v>
      </c>
      <c r="F1460" s="74">
        <v>5.0039E10</v>
      </c>
      <c r="G1460" s="74">
        <v>1.4465E10</v>
      </c>
      <c r="H1460" s="70">
        <v>0.0</v>
      </c>
      <c r="I1460" s="74">
        <v>1.996E9</v>
      </c>
      <c r="J1460" s="11" t="s">
        <v>73</v>
      </c>
      <c r="K1460" s="71" t="s">
        <v>268</v>
      </c>
      <c r="L1460" s="51">
        <f t="shared" si="1"/>
        <v>21240000000</v>
      </c>
      <c r="M1460" s="75">
        <f t="shared" si="2"/>
        <v>4779000000</v>
      </c>
      <c r="N1460" s="9">
        <f t="shared" si="3"/>
        <v>0.2979839785</v>
      </c>
      <c r="O1460" s="9">
        <f t="shared" si="4"/>
        <v>0.06704639515</v>
      </c>
    </row>
    <row r="1461" hidden="1">
      <c r="A1461" s="68">
        <v>1524.0</v>
      </c>
      <c r="B1461" s="11" t="s">
        <v>264</v>
      </c>
      <c r="C1461" s="11" t="s">
        <v>10</v>
      </c>
      <c r="D1461" s="73">
        <v>42035.0</v>
      </c>
      <c r="E1461" s="74">
        <v>4.2499E9</v>
      </c>
      <c r="F1461" s="74">
        <v>1.7127E9</v>
      </c>
      <c r="G1461" s="74">
        <v>1.6458E9</v>
      </c>
      <c r="H1461" s="70">
        <v>0.0</v>
      </c>
      <c r="I1461" s="70">
        <v>0.0</v>
      </c>
      <c r="J1461" s="11" t="s">
        <v>73</v>
      </c>
      <c r="K1461" s="71" t="s">
        <v>258</v>
      </c>
      <c r="L1461" s="51">
        <f t="shared" si="1"/>
        <v>2537200000</v>
      </c>
      <c r="M1461" s="75">
        <f t="shared" si="2"/>
        <v>891400000</v>
      </c>
      <c r="N1461" s="9">
        <f t="shared" si="3"/>
        <v>0.5970022824</v>
      </c>
      <c r="O1461" s="9">
        <f t="shared" si="4"/>
        <v>0.2097461117</v>
      </c>
    </row>
    <row r="1462" hidden="1">
      <c r="A1462" s="68">
        <v>1525.0</v>
      </c>
      <c r="B1462" s="11" t="s">
        <v>264</v>
      </c>
      <c r="C1462" s="11" t="s">
        <v>11</v>
      </c>
      <c r="D1462" s="73">
        <v>42400.0</v>
      </c>
      <c r="E1462" s="74">
        <v>4.1049E9</v>
      </c>
      <c r="F1462" s="74">
        <v>1.6136E9</v>
      </c>
      <c r="G1462" s="74">
        <v>1.7312E9</v>
      </c>
      <c r="H1462" s="70">
        <v>0.0</v>
      </c>
      <c r="I1462" s="70">
        <v>0.0</v>
      </c>
      <c r="J1462" s="11" t="s">
        <v>73</v>
      </c>
      <c r="K1462" s="71" t="s">
        <v>258</v>
      </c>
      <c r="L1462" s="51">
        <f t="shared" si="1"/>
        <v>2491300000</v>
      </c>
      <c r="M1462" s="75">
        <f t="shared" si="2"/>
        <v>760100000</v>
      </c>
      <c r="N1462" s="9">
        <f t="shared" si="3"/>
        <v>0.6069088163</v>
      </c>
      <c r="O1462" s="9">
        <f t="shared" si="4"/>
        <v>0.1851689444</v>
      </c>
    </row>
    <row r="1463" hidden="1">
      <c r="A1463" s="68">
        <v>1523.0</v>
      </c>
      <c r="B1463" s="11" t="s">
        <v>264</v>
      </c>
      <c r="C1463" s="11" t="s">
        <v>9</v>
      </c>
      <c r="D1463" s="73">
        <v>41670.0</v>
      </c>
      <c r="E1463" s="74">
        <v>4.0311E9</v>
      </c>
      <c r="F1463" s="74">
        <v>1.6907E9</v>
      </c>
      <c r="G1463" s="74">
        <v>2.0361E9</v>
      </c>
      <c r="H1463" s="70">
        <v>0.0</v>
      </c>
      <c r="I1463" s="70">
        <v>0.0</v>
      </c>
      <c r="J1463" s="11" t="s">
        <v>73</v>
      </c>
      <c r="K1463" s="71" t="s">
        <v>258</v>
      </c>
      <c r="L1463" s="51">
        <f t="shared" si="1"/>
        <v>2340400000</v>
      </c>
      <c r="M1463" s="75">
        <f t="shared" si="2"/>
        <v>304300000</v>
      </c>
      <c r="N1463" s="9">
        <f t="shared" si="3"/>
        <v>0.5805859443</v>
      </c>
      <c r="O1463" s="9">
        <f t="shared" si="4"/>
        <v>0.07548808018</v>
      </c>
    </row>
    <row r="1464" hidden="1">
      <c r="A1464" s="68">
        <v>1522.0</v>
      </c>
      <c r="B1464" s="11" t="s">
        <v>264</v>
      </c>
      <c r="C1464" s="11" t="s">
        <v>7</v>
      </c>
      <c r="D1464" s="73">
        <v>41305.0</v>
      </c>
      <c r="E1464" s="74">
        <v>3.794249E9</v>
      </c>
      <c r="F1464" s="74">
        <v>1.630965E9</v>
      </c>
      <c r="G1464" s="74">
        <v>1.466067E9</v>
      </c>
      <c r="H1464" s="70">
        <v>0.0</v>
      </c>
      <c r="I1464" s="70">
        <v>0.0</v>
      </c>
      <c r="J1464" s="11" t="s">
        <v>73</v>
      </c>
      <c r="K1464" s="71" t="s">
        <v>258</v>
      </c>
      <c r="L1464" s="51">
        <f t="shared" si="1"/>
        <v>2163284000</v>
      </c>
      <c r="M1464" s="75">
        <f t="shared" si="2"/>
        <v>697217000</v>
      </c>
      <c r="N1464" s="9">
        <f t="shared" si="3"/>
        <v>0.5701481374</v>
      </c>
      <c r="O1464" s="9">
        <f t="shared" si="4"/>
        <v>0.1837562585</v>
      </c>
    </row>
    <row r="1465" hidden="1">
      <c r="A1465" s="68">
        <v>1529.0</v>
      </c>
      <c r="B1465" s="11" t="s">
        <v>287</v>
      </c>
      <c r="C1465" s="11" t="s">
        <v>11</v>
      </c>
      <c r="D1465" s="73">
        <v>42399.0</v>
      </c>
      <c r="E1465" s="74">
        <v>3.0944938E10</v>
      </c>
      <c r="F1465" s="74">
        <v>2.2034523E10</v>
      </c>
      <c r="G1465" s="74">
        <v>5.205715E9</v>
      </c>
      <c r="H1465" s="70">
        <v>0.0</v>
      </c>
      <c r="I1465" s="70">
        <v>0.0</v>
      </c>
      <c r="J1465" s="11" t="s">
        <v>73</v>
      </c>
      <c r="K1465" s="11" t="s">
        <v>266</v>
      </c>
      <c r="L1465" s="51">
        <f t="shared" si="1"/>
        <v>8910415000</v>
      </c>
      <c r="M1465" s="75">
        <f t="shared" si="2"/>
        <v>3704700000</v>
      </c>
      <c r="N1465" s="9">
        <f t="shared" si="3"/>
        <v>0.2879441865</v>
      </c>
      <c r="O1465" s="9">
        <f t="shared" si="4"/>
        <v>0.1197190959</v>
      </c>
    </row>
    <row r="1466" hidden="1">
      <c r="A1466" s="68">
        <v>1528.0</v>
      </c>
      <c r="B1466" s="11" t="s">
        <v>287</v>
      </c>
      <c r="C1466" s="11" t="s">
        <v>10</v>
      </c>
      <c r="D1466" s="73">
        <v>42035.0</v>
      </c>
      <c r="E1466" s="74">
        <v>2.9078407E10</v>
      </c>
      <c r="F1466" s="74">
        <v>2.0776522E10</v>
      </c>
      <c r="G1466" s="74">
        <v>4.695384E9</v>
      </c>
      <c r="H1466" s="70">
        <v>0.0</v>
      </c>
      <c r="I1466" s="70">
        <v>0.0</v>
      </c>
      <c r="J1466" s="11" t="s">
        <v>73</v>
      </c>
      <c r="K1466" s="11" t="s">
        <v>266</v>
      </c>
      <c r="L1466" s="51">
        <f t="shared" si="1"/>
        <v>8301885000</v>
      </c>
      <c r="M1466" s="75">
        <f t="shared" si="2"/>
        <v>3606501000</v>
      </c>
      <c r="N1466" s="9">
        <f t="shared" si="3"/>
        <v>0.2854999932</v>
      </c>
      <c r="O1466" s="9">
        <f t="shared" si="4"/>
        <v>0.1240267735</v>
      </c>
    </row>
    <row r="1467" hidden="1">
      <c r="A1467" s="68">
        <v>1527.0</v>
      </c>
      <c r="B1467" s="11" t="s">
        <v>287</v>
      </c>
      <c r="C1467" s="11" t="s">
        <v>9</v>
      </c>
      <c r="D1467" s="73">
        <v>41671.0</v>
      </c>
      <c r="E1467" s="74">
        <v>2.7422696E10</v>
      </c>
      <c r="F1467" s="74">
        <v>1.9605037E10</v>
      </c>
      <c r="G1467" s="74">
        <v>4.467089E9</v>
      </c>
      <c r="H1467" s="70">
        <v>0.0</v>
      </c>
      <c r="I1467" s="70">
        <v>0.0</v>
      </c>
      <c r="J1467" s="11" t="s">
        <v>73</v>
      </c>
      <c r="K1467" s="11" t="s">
        <v>266</v>
      </c>
      <c r="L1467" s="51">
        <f t="shared" si="1"/>
        <v>7817659000</v>
      </c>
      <c r="M1467" s="75">
        <f t="shared" si="2"/>
        <v>3350570000</v>
      </c>
      <c r="N1467" s="9">
        <f t="shared" si="3"/>
        <v>0.2850798842</v>
      </c>
      <c r="O1467" s="9">
        <f t="shared" si="4"/>
        <v>0.1221823704</v>
      </c>
    </row>
    <row r="1468" hidden="1">
      <c r="A1468" s="68">
        <v>1526.0</v>
      </c>
      <c r="B1468" s="11" t="s">
        <v>287</v>
      </c>
      <c r="C1468" s="11" t="s">
        <v>7</v>
      </c>
      <c r="D1468" s="73">
        <v>41307.0</v>
      </c>
      <c r="E1468" s="74">
        <v>2.5878372E10</v>
      </c>
      <c r="F1468" s="74">
        <v>1.85214E10</v>
      </c>
      <c r="G1468" s="74">
        <v>4.250446E9</v>
      </c>
      <c r="H1468" s="70">
        <v>0.0</v>
      </c>
      <c r="I1468" s="70">
        <v>0.0</v>
      </c>
      <c r="J1468" s="11" t="s">
        <v>73</v>
      </c>
      <c r="K1468" s="11" t="s">
        <v>266</v>
      </c>
      <c r="L1468" s="51">
        <f t="shared" si="1"/>
        <v>7356972000</v>
      </c>
      <c r="M1468" s="75">
        <f t="shared" si="2"/>
        <v>3106526000</v>
      </c>
      <c r="N1468" s="9">
        <f t="shared" si="3"/>
        <v>0.2842903719</v>
      </c>
      <c r="O1468" s="9">
        <f t="shared" si="4"/>
        <v>0.1200433319</v>
      </c>
    </row>
    <row r="1469" hidden="1">
      <c r="A1469" s="68">
        <v>1533.0</v>
      </c>
      <c r="B1469" s="11" t="s">
        <v>562</v>
      </c>
      <c r="C1469" s="11" t="s">
        <v>11</v>
      </c>
      <c r="D1469" s="73">
        <v>42369.0</v>
      </c>
      <c r="E1469" s="74">
        <v>3.766065E9</v>
      </c>
      <c r="F1469" s="74">
        <v>2.016212E9</v>
      </c>
      <c r="G1469" s="70">
        <v>0.0</v>
      </c>
      <c r="H1469" s="70">
        <v>0.0</v>
      </c>
      <c r="I1469" s="74">
        <v>9.07024E8</v>
      </c>
      <c r="J1469" s="11" t="s">
        <v>106</v>
      </c>
      <c r="K1469" s="71" t="s">
        <v>107</v>
      </c>
      <c r="L1469" s="51">
        <f t="shared" si="1"/>
        <v>1749853000</v>
      </c>
      <c r="M1469" s="75">
        <f t="shared" si="2"/>
        <v>842829000</v>
      </c>
      <c r="N1469" s="9">
        <f t="shared" si="3"/>
        <v>0.4646369619</v>
      </c>
      <c r="O1469" s="9">
        <f t="shared" si="4"/>
        <v>0.2237956594</v>
      </c>
    </row>
    <row r="1470" hidden="1">
      <c r="A1470" s="68">
        <v>1532.0</v>
      </c>
      <c r="B1470" s="11" t="s">
        <v>562</v>
      </c>
      <c r="C1470" s="11" t="s">
        <v>10</v>
      </c>
      <c r="D1470" s="73">
        <v>42004.0</v>
      </c>
      <c r="E1470" s="74">
        <v>3.620095E9</v>
      </c>
      <c r="F1470" s="74">
        <v>1.903384E9</v>
      </c>
      <c r="G1470" s="70">
        <v>0.0</v>
      </c>
      <c r="H1470" s="70">
        <v>0.0</v>
      </c>
      <c r="I1470" s="74">
        <v>8.55908E8</v>
      </c>
      <c r="J1470" s="11" t="s">
        <v>106</v>
      </c>
      <c r="K1470" s="71" t="s">
        <v>107</v>
      </c>
      <c r="L1470" s="51">
        <f t="shared" si="1"/>
        <v>1716711000</v>
      </c>
      <c r="M1470" s="75">
        <f t="shared" si="2"/>
        <v>860803000</v>
      </c>
      <c r="N1470" s="9">
        <f t="shared" si="3"/>
        <v>0.4742171131</v>
      </c>
      <c r="O1470" s="9">
        <f t="shared" si="4"/>
        <v>0.2377846438</v>
      </c>
    </row>
    <row r="1471" hidden="1">
      <c r="A1471" s="68">
        <v>1530.0</v>
      </c>
      <c r="B1471" s="11" t="s">
        <v>562</v>
      </c>
      <c r="C1471" s="11" t="s">
        <v>7</v>
      </c>
      <c r="D1471" s="73">
        <v>41274.0</v>
      </c>
      <c r="E1471" s="74">
        <v>3.589516E9</v>
      </c>
      <c r="F1471" s="74">
        <v>1.955682E9</v>
      </c>
      <c r="G1471" s="70">
        <v>0.0</v>
      </c>
      <c r="H1471" s="70">
        <v>0.0</v>
      </c>
      <c r="I1471" s="74">
        <v>7.87329E8</v>
      </c>
      <c r="J1471" s="11" t="s">
        <v>106</v>
      </c>
      <c r="K1471" s="71" t="s">
        <v>107</v>
      </c>
      <c r="L1471" s="51">
        <f t="shared" si="1"/>
        <v>1633834000</v>
      </c>
      <c r="M1471" s="75">
        <f t="shared" si="2"/>
        <v>846505000</v>
      </c>
      <c r="N1471" s="9">
        <f t="shared" si="3"/>
        <v>0.4551683291</v>
      </c>
      <c r="O1471" s="9">
        <f t="shared" si="4"/>
        <v>0.2358270586</v>
      </c>
    </row>
    <row r="1472" hidden="1">
      <c r="A1472" s="68">
        <v>1531.0</v>
      </c>
      <c r="B1472" s="11" t="s">
        <v>562</v>
      </c>
      <c r="C1472" s="11" t="s">
        <v>9</v>
      </c>
      <c r="D1472" s="73">
        <v>41639.0</v>
      </c>
      <c r="E1472" s="74">
        <v>3.494253E9</v>
      </c>
      <c r="F1472" s="74">
        <v>1.838766E9</v>
      </c>
      <c r="G1472" s="70">
        <v>0.0</v>
      </c>
      <c r="H1472" s="70">
        <v>0.0</v>
      </c>
      <c r="I1472" s="74">
        <v>8.19711E8</v>
      </c>
      <c r="J1472" s="11" t="s">
        <v>106</v>
      </c>
      <c r="K1472" s="71" t="s">
        <v>107</v>
      </c>
      <c r="L1472" s="51">
        <f t="shared" si="1"/>
        <v>1655487000</v>
      </c>
      <c r="M1472" s="75">
        <f t="shared" si="2"/>
        <v>835776000</v>
      </c>
      <c r="N1472" s="9">
        <f t="shared" si="3"/>
        <v>0.473774223</v>
      </c>
      <c r="O1472" s="9">
        <f t="shared" si="4"/>
        <v>0.2391858861</v>
      </c>
    </row>
    <row r="1473" hidden="1">
      <c r="A1473" s="68">
        <v>1537.0</v>
      </c>
      <c r="B1473" s="11" t="s">
        <v>563</v>
      </c>
      <c r="C1473" s="11" t="s">
        <v>11</v>
      </c>
      <c r="D1473" s="73">
        <v>42369.0</v>
      </c>
      <c r="E1473" s="74">
        <v>1.69654E10</v>
      </c>
      <c r="F1473" s="74">
        <v>9.2095E9</v>
      </c>
      <c r="G1473" s="74">
        <v>4.6121E9</v>
      </c>
      <c r="H1473" s="74">
        <v>6.923E8</v>
      </c>
      <c r="I1473" s="70">
        <v>0.0</v>
      </c>
      <c r="J1473" s="11" t="s">
        <v>77</v>
      </c>
      <c r="K1473" s="71" t="s">
        <v>83</v>
      </c>
      <c r="L1473" s="51">
        <f t="shared" si="1"/>
        <v>7755900000</v>
      </c>
      <c r="M1473" s="75">
        <f t="shared" si="2"/>
        <v>2451500000</v>
      </c>
      <c r="N1473" s="9">
        <f t="shared" si="3"/>
        <v>0.4571598666</v>
      </c>
      <c r="O1473" s="9">
        <f t="shared" si="4"/>
        <v>0.1444999823</v>
      </c>
    </row>
    <row r="1474" hidden="1">
      <c r="A1474" s="68">
        <v>1536.0</v>
      </c>
      <c r="B1474" s="11" t="s">
        <v>563</v>
      </c>
      <c r="C1474" s="11" t="s">
        <v>10</v>
      </c>
      <c r="D1474" s="73">
        <v>42004.0</v>
      </c>
      <c r="E1474" s="74">
        <v>1.68896E10</v>
      </c>
      <c r="F1474" s="74">
        <v>9.3976E9</v>
      </c>
      <c r="G1474" s="74">
        <v>4.8961E9</v>
      </c>
      <c r="H1474" s="74">
        <v>6.911E8</v>
      </c>
      <c r="I1474" s="70">
        <v>0.0</v>
      </c>
      <c r="J1474" s="11" t="s">
        <v>77</v>
      </c>
      <c r="K1474" s="71" t="s">
        <v>83</v>
      </c>
      <c r="L1474" s="51">
        <f t="shared" si="1"/>
        <v>7492000000</v>
      </c>
      <c r="M1474" s="75">
        <f t="shared" si="2"/>
        <v>1904800000</v>
      </c>
      <c r="N1474" s="9">
        <f t="shared" si="3"/>
        <v>0.4435865858</v>
      </c>
      <c r="O1474" s="9">
        <f t="shared" si="4"/>
        <v>0.1127794619</v>
      </c>
    </row>
    <row r="1475" hidden="1">
      <c r="A1475" s="68">
        <v>1535.0</v>
      </c>
      <c r="B1475" s="11" t="s">
        <v>563</v>
      </c>
      <c r="C1475" s="11" t="s">
        <v>9</v>
      </c>
      <c r="D1475" s="73">
        <v>41639.0</v>
      </c>
      <c r="E1475" s="74">
        <v>1.30903E10</v>
      </c>
      <c r="F1475" s="74">
        <v>7.5612E9</v>
      </c>
      <c r="G1475" s="74">
        <v>3.4463E9</v>
      </c>
      <c r="H1475" s="74">
        <v>3.955E8</v>
      </c>
      <c r="I1475" s="70">
        <v>0.0</v>
      </c>
      <c r="J1475" s="11" t="s">
        <v>77</v>
      </c>
      <c r="K1475" s="71" t="s">
        <v>83</v>
      </c>
      <c r="L1475" s="51">
        <f t="shared" si="1"/>
        <v>5529100000</v>
      </c>
      <c r="M1475" s="75">
        <f t="shared" si="2"/>
        <v>1687300000</v>
      </c>
      <c r="N1475" s="9">
        <f t="shared" si="3"/>
        <v>0.422381458</v>
      </c>
      <c r="O1475" s="9">
        <f t="shared" si="4"/>
        <v>0.1288969695</v>
      </c>
    </row>
    <row r="1476" hidden="1">
      <c r="A1476" s="68">
        <v>1534.0</v>
      </c>
      <c r="B1476" s="11" t="s">
        <v>563</v>
      </c>
      <c r="C1476" s="11" t="s">
        <v>7</v>
      </c>
      <c r="D1476" s="73">
        <v>41274.0</v>
      </c>
      <c r="E1476" s="74">
        <v>1.25099E10</v>
      </c>
      <c r="F1476" s="74">
        <v>7.2144E9</v>
      </c>
      <c r="G1476" s="74">
        <v>3.3549E9</v>
      </c>
      <c r="H1476" s="74">
        <v>3.764E8</v>
      </c>
      <c r="I1476" s="70">
        <v>0.0</v>
      </c>
      <c r="J1476" s="11" t="s">
        <v>77</v>
      </c>
      <c r="K1476" s="71" t="s">
        <v>83</v>
      </c>
      <c r="L1476" s="51">
        <f t="shared" si="1"/>
        <v>5295500000</v>
      </c>
      <c r="M1476" s="75">
        <f t="shared" si="2"/>
        <v>1564200000</v>
      </c>
      <c r="N1476" s="9">
        <f t="shared" si="3"/>
        <v>0.4233047426</v>
      </c>
      <c r="O1476" s="9">
        <f t="shared" si="4"/>
        <v>0.1250369707</v>
      </c>
    </row>
    <row r="1477" hidden="1">
      <c r="A1477" s="68">
        <v>1541.0</v>
      </c>
      <c r="B1477" s="11" t="s">
        <v>255</v>
      </c>
      <c r="C1477" s="11" t="s">
        <v>11</v>
      </c>
      <c r="D1477" s="73">
        <v>42369.0</v>
      </c>
      <c r="E1477" s="74">
        <v>1.492E9</v>
      </c>
      <c r="F1477" s="74">
        <v>5.8E7</v>
      </c>
      <c r="G1477" s="74">
        <v>1.109E9</v>
      </c>
      <c r="H1477" s="70">
        <v>0.0</v>
      </c>
      <c r="I1477" s="74">
        <v>9.3E7</v>
      </c>
      <c r="J1477" s="11" t="s">
        <v>73</v>
      </c>
      <c r="K1477" s="71" t="s">
        <v>159</v>
      </c>
      <c r="L1477" s="51">
        <f t="shared" si="1"/>
        <v>1434000000</v>
      </c>
      <c r="M1477" s="75">
        <f t="shared" si="2"/>
        <v>232000000</v>
      </c>
      <c r="N1477" s="9">
        <f t="shared" si="3"/>
        <v>0.9611260054</v>
      </c>
      <c r="O1477" s="9">
        <f t="shared" si="4"/>
        <v>0.1554959786</v>
      </c>
    </row>
    <row r="1478" hidden="1">
      <c r="A1478" s="68">
        <v>1540.0</v>
      </c>
      <c r="B1478" s="11" t="s">
        <v>255</v>
      </c>
      <c r="C1478" s="11" t="s">
        <v>10</v>
      </c>
      <c r="D1478" s="73">
        <v>42004.0</v>
      </c>
      <c r="E1478" s="74">
        <v>1.246E9</v>
      </c>
      <c r="F1478" s="74">
        <v>4.0E7</v>
      </c>
      <c r="G1478" s="74">
        <v>8.01E8</v>
      </c>
      <c r="H1478" s="70">
        <v>0.0</v>
      </c>
      <c r="I1478" s="74">
        <v>6.5E7</v>
      </c>
      <c r="J1478" s="11" t="s">
        <v>73</v>
      </c>
      <c r="K1478" s="71" t="s">
        <v>159</v>
      </c>
      <c r="L1478" s="51">
        <f t="shared" si="1"/>
        <v>1206000000</v>
      </c>
      <c r="M1478" s="75">
        <f t="shared" si="2"/>
        <v>340000000</v>
      </c>
      <c r="N1478" s="9">
        <f t="shared" si="3"/>
        <v>0.9678972713</v>
      </c>
      <c r="O1478" s="9">
        <f t="shared" si="4"/>
        <v>0.2728731942</v>
      </c>
    </row>
    <row r="1479" hidden="1">
      <c r="A1479" s="68">
        <v>1539.0</v>
      </c>
      <c r="B1479" s="11" t="s">
        <v>255</v>
      </c>
      <c r="C1479" s="11" t="s">
        <v>9</v>
      </c>
      <c r="D1479" s="73">
        <v>41639.0</v>
      </c>
      <c r="E1479" s="74">
        <v>9.45E8</v>
      </c>
      <c r="F1479" s="74">
        <v>1.8E7</v>
      </c>
      <c r="G1479" s="74">
        <v>5.97E8</v>
      </c>
      <c r="H1479" s="70">
        <v>0.0</v>
      </c>
      <c r="I1479" s="74">
        <v>3.6E7</v>
      </c>
      <c r="J1479" s="11" t="s">
        <v>73</v>
      </c>
      <c r="K1479" s="71" t="s">
        <v>159</v>
      </c>
      <c r="L1479" s="51">
        <f t="shared" si="1"/>
        <v>927000000</v>
      </c>
      <c r="M1479" s="75">
        <f t="shared" si="2"/>
        <v>294000000</v>
      </c>
      <c r="N1479" s="9">
        <f t="shared" si="3"/>
        <v>0.980952381</v>
      </c>
      <c r="O1479" s="9">
        <f t="shared" si="4"/>
        <v>0.3111111111</v>
      </c>
    </row>
    <row r="1480" hidden="1">
      <c r="A1480" s="68">
        <v>1538.0</v>
      </c>
      <c r="B1480" s="11" t="s">
        <v>255</v>
      </c>
      <c r="C1480" s="11" t="s">
        <v>7</v>
      </c>
      <c r="D1480" s="73">
        <v>41274.0</v>
      </c>
      <c r="E1480" s="74">
        <v>7.63E8</v>
      </c>
      <c r="F1480" s="74">
        <v>1.2E7</v>
      </c>
      <c r="G1480" s="74">
        <v>4.29E8</v>
      </c>
      <c r="H1480" s="70">
        <v>0.0</v>
      </c>
      <c r="I1480" s="74">
        <v>2.6E7</v>
      </c>
      <c r="J1480" s="11" t="s">
        <v>73</v>
      </c>
      <c r="K1480" s="71" t="s">
        <v>159</v>
      </c>
      <c r="L1480" s="51">
        <f t="shared" si="1"/>
        <v>751000000</v>
      </c>
      <c r="M1480" s="75">
        <f t="shared" si="2"/>
        <v>296000000</v>
      </c>
      <c r="N1480" s="9">
        <f t="shared" si="3"/>
        <v>0.9842726081</v>
      </c>
      <c r="O1480" s="9">
        <f t="shared" si="4"/>
        <v>0.3879423329</v>
      </c>
    </row>
    <row r="1481" hidden="1">
      <c r="A1481" s="68">
        <v>1545.0</v>
      </c>
      <c r="B1481" s="11" t="s">
        <v>564</v>
      </c>
      <c r="C1481" s="11" t="s">
        <v>11</v>
      </c>
      <c r="D1481" s="73">
        <v>42735.0</v>
      </c>
      <c r="E1481" s="74">
        <v>2.7625E10</v>
      </c>
      <c r="F1481" s="74">
        <v>1.507E10</v>
      </c>
      <c r="G1481" s="74">
        <v>4.154E9</v>
      </c>
      <c r="H1481" s="70">
        <v>0.0</v>
      </c>
      <c r="I1481" s="74">
        <v>3.985E9</v>
      </c>
      <c r="J1481" s="11" t="s">
        <v>106</v>
      </c>
      <c r="K1481" s="71" t="s">
        <v>109</v>
      </c>
      <c r="L1481" s="51">
        <f t="shared" si="1"/>
        <v>12555000000</v>
      </c>
      <c r="M1481" s="75">
        <f t="shared" si="2"/>
        <v>4416000000</v>
      </c>
      <c r="N1481" s="9">
        <f t="shared" si="3"/>
        <v>0.454479638</v>
      </c>
      <c r="O1481" s="9">
        <f t="shared" si="4"/>
        <v>0.1598552036</v>
      </c>
    </row>
    <row r="1482" hidden="1">
      <c r="A1482" s="68">
        <v>1543.0</v>
      </c>
      <c r="B1482" s="11" t="s">
        <v>564</v>
      </c>
      <c r="C1482" s="11" t="s">
        <v>9</v>
      </c>
      <c r="D1482" s="73">
        <v>42004.0</v>
      </c>
      <c r="E1482" s="74">
        <v>2.7174E10</v>
      </c>
      <c r="F1482" s="74">
        <v>1.387E10</v>
      </c>
      <c r="G1482" s="74">
        <v>3.964E9</v>
      </c>
      <c r="H1482" s="70">
        <v>0.0</v>
      </c>
      <c r="I1482" s="74">
        <v>3.882E9</v>
      </c>
      <c r="J1482" s="11" t="s">
        <v>106</v>
      </c>
      <c r="K1482" s="71" t="s">
        <v>109</v>
      </c>
      <c r="L1482" s="51">
        <f t="shared" si="1"/>
        <v>13304000000</v>
      </c>
      <c r="M1482" s="75">
        <f t="shared" si="2"/>
        <v>5458000000</v>
      </c>
      <c r="N1482" s="9">
        <f t="shared" si="3"/>
        <v>0.4895856333</v>
      </c>
      <c r="O1482" s="9">
        <f t="shared" si="4"/>
        <v>0.2008537573</v>
      </c>
    </row>
    <row r="1483" hidden="1">
      <c r="A1483" s="68">
        <v>1544.0</v>
      </c>
      <c r="B1483" s="11" t="s">
        <v>564</v>
      </c>
      <c r="C1483" s="11" t="s">
        <v>10</v>
      </c>
      <c r="D1483" s="73">
        <v>42369.0</v>
      </c>
      <c r="E1483" s="74">
        <v>2.6815E10</v>
      </c>
      <c r="F1483" s="74">
        <v>1.3723E10</v>
      </c>
      <c r="G1483" s="74">
        <v>4.094E9</v>
      </c>
      <c r="H1483" s="70">
        <v>0.0</v>
      </c>
      <c r="I1483" s="74">
        <v>3.885E9</v>
      </c>
      <c r="J1483" s="11" t="s">
        <v>106</v>
      </c>
      <c r="K1483" s="71" t="s">
        <v>109</v>
      </c>
      <c r="L1483" s="51">
        <f t="shared" si="1"/>
        <v>13092000000</v>
      </c>
      <c r="M1483" s="75">
        <f t="shared" si="2"/>
        <v>5113000000</v>
      </c>
      <c r="N1483" s="9">
        <f t="shared" si="3"/>
        <v>0.4882341973</v>
      </c>
      <c r="O1483" s="9">
        <f t="shared" si="4"/>
        <v>0.19067686</v>
      </c>
    </row>
    <row r="1484" hidden="1">
      <c r="A1484" s="68">
        <v>1542.0</v>
      </c>
      <c r="B1484" s="11" t="s">
        <v>564</v>
      </c>
      <c r="C1484" s="11" t="s">
        <v>7</v>
      </c>
      <c r="D1484" s="73">
        <v>41639.0</v>
      </c>
      <c r="E1484" s="74">
        <v>2.6191E10</v>
      </c>
      <c r="F1484" s="74">
        <v>1.3307E10</v>
      </c>
      <c r="G1484" s="74">
        <v>3.757E9</v>
      </c>
      <c r="H1484" s="70">
        <v>0.0</v>
      </c>
      <c r="I1484" s="74">
        <v>3.821E9</v>
      </c>
      <c r="J1484" s="11" t="s">
        <v>106</v>
      </c>
      <c r="K1484" s="71" t="s">
        <v>109</v>
      </c>
      <c r="L1484" s="51">
        <f t="shared" si="1"/>
        <v>12884000000</v>
      </c>
      <c r="M1484" s="75">
        <f t="shared" si="2"/>
        <v>5306000000</v>
      </c>
      <c r="N1484" s="9">
        <f t="shared" si="3"/>
        <v>0.491924707</v>
      </c>
      <c r="O1484" s="9">
        <f t="shared" si="4"/>
        <v>0.2025886755</v>
      </c>
    </row>
    <row r="1485" hidden="1">
      <c r="A1485" s="68">
        <v>1549.0</v>
      </c>
      <c r="B1485" s="11" t="s">
        <v>222</v>
      </c>
      <c r="C1485" s="11" t="s">
        <v>11</v>
      </c>
      <c r="D1485" s="73">
        <v>42364.0</v>
      </c>
      <c r="E1485" s="74">
        <v>6.226507E9</v>
      </c>
      <c r="F1485" s="74">
        <v>4.083333E9</v>
      </c>
      <c r="G1485" s="74">
        <v>1.369097E9</v>
      </c>
      <c r="H1485" s="70">
        <v>0.0</v>
      </c>
      <c r="I1485" s="74">
        <v>1.23569E8</v>
      </c>
      <c r="J1485" s="11" t="s">
        <v>73</v>
      </c>
      <c r="K1485" s="11" t="s">
        <v>224</v>
      </c>
      <c r="L1485" s="51">
        <f t="shared" si="1"/>
        <v>2143174000</v>
      </c>
      <c r="M1485" s="75">
        <f t="shared" si="2"/>
        <v>650508000</v>
      </c>
      <c r="N1485" s="9">
        <f t="shared" si="3"/>
        <v>0.3442016527</v>
      </c>
      <c r="O1485" s="9">
        <f t="shared" si="4"/>
        <v>0.1044739852</v>
      </c>
    </row>
    <row r="1486" hidden="1">
      <c r="A1486" s="68">
        <v>1548.0</v>
      </c>
      <c r="B1486" s="11" t="s">
        <v>222</v>
      </c>
      <c r="C1486" s="11" t="s">
        <v>10</v>
      </c>
      <c r="D1486" s="73">
        <v>42000.0</v>
      </c>
      <c r="E1486" s="74">
        <v>5.711715E9</v>
      </c>
      <c r="F1486" s="74">
        <v>3.7613E9</v>
      </c>
      <c r="G1486" s="74">
        <v>1.246308E9</v>
      </c>
      <c r="H1486" s="70">
        <v>0.0</v>
      </c>
      <c r="I1486" s="74">
        <v>1.14635E8</v>
      </c>
      <c r="J1486" s="11" t="s">
        <v>73</v>
      </c>
      <c r="K1486" s="11" t="s">
        <v>224</v>
      </c>
      <c r="L1486" s="51">
        <f t="shared" si="1"/>
        <v>1950415000</v>
      </c>
      <c r="M1486" s="75">
        <f t="shared" si="2"/>
        <v>589472000</v>
      </c>
      <c r="N1486" s="9">
        <f t="shared" si="3"/>
        <v>0.3414762466</v>
      </c>
      <c r="O1486" s="9">
        <f t="shared" si="4"/>
        <v>0.1032040289</v>
      </c>
    </row>
    <row r="1487" hidden="1">
      <c r="A1487" s="68">
        <v>1547.0</v>
      </c>
      <c r="B1487" s="11" t="s">
        <v>222</v>
      </c>
      <c r="C1487" s="11" t="s">
        <v>9</v>
      </c>
      <c r="D1487" s="73">
        <v>41636.0</v>
      </c>
      <c r="E1487" s="74">
        <v>5.164784E9</v>
      </c>
      <c r="F1487" s="74">
        <v>3.411175E9</v>
      </c>
      <c r="G1487" s="74">
        <v>1.138934E9</v>
      </c>
      <c r="H1487" s="70">
        <v>0.0</v>
      </c>
      <c r="I1487" s="74">
        <v>1.00025E8</v>
      </c>
      <c r="J1487" s="11" t="s">
        <v>73</v>
      </c>
      <c r="K1487" s="11" t="s">
        <v>224</v>
      </c>
      <c r="L1487" s="51">
        <f t="shared" si="1"/>
        <v>1753609000</v>
      </c>
      <c r="M1487" s="75">
        <f t="shared" si="2"/>
        <v>514650000</v>
      </c>
      <c r="N1487" s="9">
        <f t="shared" si="3"/>
        <v>0.3395319146</v>
      </c>
      <c r="O1487" s="9">
        <f t="shared" si="4"/>
        <v>0.09964598713</v>
      </c>
    </row>
    <row r="1488" hidden="1">
      <c r="A1488" s="68">
        <v>1546.0</v>
      </c>
      <c r="B1488" s="11" t="s">
        <v>222</v>
      </c>
      <c r="C1488" s="11" t="s">
        <v>7</v>
      </c>
      <c r="D1488" s="73">
        <v>41272.0</v>
      </c>
      <c r="E1488" s="74">
        <v>4.66412E9</v>
      </c>
      <c r="F1488" s="74">
        <v>3.098066E9</v>
      </c>
      <c r="G1488" s="74">
        <v>1.040287E9</v>
      </c>
      <c r="H1488" s="70">
        <v>0.0</v>
      </c>
      <c r="I1488" s="74">
        <v>8.8975E7</v>
      </c>
      <c r="J1488" s="11" t="s">
        <v>73</v>
      </c>
      <c r="K1488" s="11" t="s">
        <v>224</v>
      </c>
      <c r="L1488" s="51">
        <f t="shared" si="1"/>
        <v>1566054000</v>
      </c>
      <c r="M1488" s="75">
        <f t="shared" si="2"/>
        <v>436792000</v>
      </c>
      <c r="N1488" s="9">
        <f t="shared" si="3"/>
        <v>0.3357662324</v>
      </c>
      <c r="O1488" s="9">
        <f t="shared" si="4"/>
        <v>0.09364939153</v>
      </c>
    </row>
    <row r="1489">
      <c r="A1489" s="68">
        <v>1552.0</v>
      </c>
      <c r="B1489" s="11" t="s">
        <v>200</v>
      </c>
      <c r="C1489" s="11" t="s">
        <v>10</v>
      </c>
      <c r="D1489" s="73">
        <v>42280.0</v>
      </c>
      <c r="E1489" s="74">
        <v>4.1373E10</v>
      </c>
      <c r="F1489" s="74">
        <v>3.7456E10</v>
      </c>
      <c r="G1489" s="74">
        <v>1.748E9</v>
      </c>
      <c r="H1489" s="70">
        <v>0.0</v>
      </c>
      <c r="I1489" s="70">
        <v>0.0</v>
      </c>
      <c r="J1489" s="11" t="s">
        <v>92</v>
      </c>
      <c r="K1489" s="71" t="s">
        <v>122</v>
      </c>
      <c r="L1489" s="51">
        <f t="shared" si="1"/>
        <v>3917000000</v>
      </c>
      <c r="M1489" s="75">
        <f t="shared" si="2"/>
        <v>2169000000</v>
      </c>
      <c r="N1489" s="9">
        <f t="shared" si="3"/>
        <v>0.09467527131</v>
      </c>
      <c r="O1489" s="9">
        <f t="shared" si="4"/>
        <v>0.05242549489</v>
      </c>
    </row>
    <row r="1490">
      <c r="A1490" s="68">
        <v>1551.0</v>
      </c>
      <c r="B1490" s="11" t="s">
        <v>200</v>
      </c>
      <c r="C1490" s="11" t="s">
        <v>9</v>
      </c>
      <c r="D1490" s="73">
        <v>41915.0</v>
      </c>
      <c r="E1490" s="74">
        <v>3.758E10</v>
      </c>
      <c r="F1490" s="74">
        <v>3.4895E10</v>
      </c>
      <c r="G1490" s="74">
        <v>1.255E9</v>
      </c>
      <c r="H1490" s="70">
        <v>0.0</v>
      </c>
      <c r="I1490" s="70">
        <v>0.0</v>
      </c>
      <c r="J1490" s="11" t="s">
        <v>92</v>
      </c>
      <c r="K1490" s="71" t="s">
        <v>122</v>
      </c>
      <c r="L1490" s="51">
        <f t="shared" si="1"/>
        <v>2685000000</v>
      </c>
      <c r="M1490" s="75">
        <f t="shared" si="2"/>
        <v>1430000000</v>
      </c>
      <c r="N1490" s="9">
        <f t="shared" si="3"/>
        <v>0.0714475785</v>
      </c>
      <c r="O1490" s="9">
        <f t="shared" si="4"/>
        <v>0.0380521554</v>
      </c>
    </row>
    <row r="1491">
      <c r="A1491" s="68">
        <v>1553.0</v>
      </c>
      <c r="B1491" s="11" t="s">
        <v>200</v>
      </c>
      <c r="C1491" s="11" t="s">
        <v>11</v>
      </c>
      <c r="D1491" s="73">
        <v>42644.0</v>
      </c>
      <c r="E1491" s="74">
        <v>3.6881E10</v>
      </c>
      <c r="F1491" s="74">
        <v>3.2184E10</v>
      </c>
      <c r="G1491" s="74">
        <v>1.864E9</v>
      </c>
      <c r="H1491" s="70">
        <v>0.0</v>
      </c>
      <c r="I1491" s="70">
        <v>0.0</v>
      </c>
      <c r="J1491" s="11" t="s">
        <v>92</v>
      </c>
      <c r="K1491" s="71" t="s">
        <v>122</v>
      </c>
      <c r="L1491" s="51">
        <f t="shared" si="1"/>
        <v>4697000000</v>
      </c>
      <c r="M1491" s="75">
        <f t="shared" si="2"/>
        <v>2833000000</v>
      </c>
      <c r="N1491" s="9">
        <f t="shared" si="3"/>
        <v>0.1273555489</v>
      </c>
      <c r="O1491" s="9">
        <f t="shared" si="4"/>
        <v>0.07681461999</v>
      </c>
    </row>
    <row r="1492">
      <c r="A1492" s="68">
        <v>1550.0</v>
      </c>
      <c r="B1492" s="11" t="s">
        <v>200</v>
      </c>
      <c r="C1492" s="11" t="s">
        <v>7</v>
      </c>
      <c r="D1492" s="73">
        <v>41550.0</v>
      </c>
      <c r="E1492" s="74">
        <v>3.4374E10</v>
      </c>
      <c r="F1492" s="74">
        <v>3.2016E10</v>
      </c>
      <c r="G1492" s="74">
        <v>9.83E8</v>
      </c>
      <c r="H1492" s="70">
        <v>0.0</v>
      </c>
      <c r="I1492" s="70">
        <v>0.0</v>
      </c>
      <c r="J1492" s="11" t="s">
        <v>92</v>
      </c>
      <c r="K1492" s="71" t="s">
        <v>122</v>
      </c>
      <c r="L1492" s="51">
        <f t="shared" si="1"/>
        <v>2358000000</v>
      </c>
      <c r="M1492" s="75">
        <f t="shared" si="2"/>
        <v>1375000000</v>
      </c>
      <c r="N1492" s="9">
        <f t="shared" si="3"/>
        <v>0.06859835922</v>
      </c>
      <c r="O1492" s="9">
        <f t="shared" si="4"/>
        <v>0.04000116367</v>
      </c>
    </row>
    <row r="1493" hidden="1">
      <c r="A1493" s="68">
        <v>1556.0</v>
      </c>
      <c r="B1493" s="11" t="s">
        <v>565</v>
      </c>
      <c r="C1493" s="11" t="s">
        <v>10</v>
      </c>
      <c r="D1493" s="73">
        <v>42004.0</v>
      </c>
      <c r="E1493" s="74">
        <v>4.0633E10</v>
      </c>
      <c r="F1493" s="74">
        <v>3.5673E10</v>
      </c>
      <c r="G1493" s="74">
        <v>2.762E9</v>
      </c>
      <c r="H1493" s="70">
        <v>0.0</v>
      </c>
      <c r="I1493" s="74">
        <v>5.62E8</v>
      </c>
      <c r="J1493" s="11" t="s">
        <v>172</v>
      </c>
      <c r="K1493" s="71" t="s">
        <v>622</v>
      </c>
      <c r="L1493" s="51">
        <f t="shared" si="1"/>
        <v>4960000000</v>
      </c>
      <c r="M1493" s="75">
        <f t="shared" si="2"/>
        <v>1636000000</v>
      </c>
      <c r="N1493" s="9">
        <f t="shared" si="3"/>
        <v>0.1220682696</v>
      </c>
      <c r="O1493" s="9">
        <f t="shared" si="4"/>
        <v>0.04026284055</v>
      </c>
    </row>
    <row r="1494" hidden="1">
      <c r="A1494" s="68">
        <v>1555.0</v>
      </c>
      <c r="B1494" s="11" t="s">
        <v>565</v>
      </c>
      <c r="C1494" s="11" t="s">
        <v>9</v>
      </c>
      <c r="D1494" s="73">
        <v>41639.0</v>
      </c>
      <c r="E1494" s="74">
        <v>3.7601E10</v>
      </c>
      <c r="F1494" s="74">
        <v>3.4085E10</v>
      </c>
      <c r="G1494" s="74">
        <v>2.248E9</v>
      </c>
      <c r="H1494" s="70">
        <v>0.0</v>
      </c>
      <c r="I1494" s="74">
        <v>4.89E8</v>
      </c>
      <c r="J1494" s="11" t="s">
        <v>172</v>
      </c>
      <c r="K1494" s="71" t="s">
        <v>622</v>
      </c>
      <c r="L1494" s="51">
        <f t="shared" si="1"/>
        <v>3516000000</v>
      </c>
      <c r="M1494" s="75">
        <f t="shared" si="2"/>
        <v>779000000</v>
      </c>
      <c r="N1494" s="9">
        <f t="shared" si="3"/>
        <v>0.09350815138</v>
      </c>
      <c r="O1494" s="9">
        <f t="shared" si="4"/>
        <v>0.02071753411</v>
      </c>
    </row>
    <row r="1495" hidden="1">
      <c r="A1495" s="68">
        <v>1554.0</v>
      </c>
      <c r="B1495" s="11" t="s">
        <v>565</v>
      </c>
      <c r="C1495" s="11" t="s">
        <v>7</v>
      </c>
      <c r="D1495" s="73">
        <v>41274.0</v>
      </c>
      <c r="E1495" s="74">
        <v>2.9809E10</v>
      </c>
      <c r="F1495" s="74">
        <v>2.6045E10</v>
      </c>
      <c r="G1495" s="74">
        <v>1.702E9</v>
      </c>
      <c r="H1495" s="70">
        <v>0.0</v>
      </c>
      <c r="I1495" s="74">
        <v>4.18E8</v>
      </c>
      <c r="J1495" s="11" t="s">
        <v>172</v>
      </c>
      <c r="K1495" s="71" t="s">
        <v>622</v>
      </c>
      <c r="L1495" s="51">
        <f t="shared" si="1"/>
        <v>3764000000</v>
      </c>
      <c r="M1495" s="75">
        <f t="shared" si="2"/>
        <v>1644000000</v>
      </c>
      <c r="N1495" s="9">
        <f t="shared" si="3"/>
        <v>0.1262705894</v>
      </c>
      <c r="O1495" s="9">
        <f t="shared" si="4"/>
        <v>0.05515112885</v>
      </c>
    </row>
    <row r="1496" hidden="1">
      <c r="A1496" s="68">
        <v>1557.0</v>
      </c>
      <c r="B1496" s="11" t="s">
        <v>565</v>
      </c>
      <c r="C1496" s="11" t="s">
        <v>11</v>
      </c>
      <c r="D1496" s="73">
        <v>42369.0</v>
      </c>
      <c r="E1496" s="74">
        <v>2.8711E10</v>
      </c>
      <c r="F1496" s="74">
        <v>2.2466E10</v>
      </c>
      <c r="G1496" s="74">
        <v>2.62E9</v>
      </c>
      <c r="H1496" s="70">
        <v>0.0</v>
      </c>
      <c r="I1496" s="74">
        <v>7.56E8</v>
      </c>
      <c r="J1496" s="11" t="s">
        <v>172</v>
      </c>
      <c r="K1496" s="71" t="s">
        <v>622</v>
      </c>
      <c r="L1496" s="51">
        <f t="shared" si="1"/>
        <v>6245000000</v>
      </c>
      <c r="M1496" s="75">
        <f t="shared" si="2"/>
        <v>2869000000</v>
      </c>
      <c r="N1496" s="9">
        <f t="shared" si="3"/>
        <v>0.2175124517</v>
      </c>
      <c r="O1496" s="9">
        <f t="shared" si="4"/>
        <v>0.0999268573</v>
      </c>
    </row>
    <row r="1497" hidden="1">
      <c r="A1497" s="68">
        <v>1561.0</v>
      </c>
      <c r="B1497" s="11" t="s">
        <v>566</v>
      </c>
      <c r="C1497" s="11" t="s">
        <v>11</v>
      </c>
      <c r="D1497" s="73">
        <v>42369.0</v>
      </c>
      <c r="E1497" s="74">
        <v>2.779541E9</v>
      </c>
      <c r="F1497" s="74">
        <v>1.855181E9</v>
      </c>
      <c r="G1497" s="74">
        <v>3.90253E8</v>
      </c>
      <c r="H1497" s="70">
        <v>0.0</v>
      </c>
      <c r="I1497" s="70">
        <v>0.0</v>
      </c>
      <c r="J1497" s="11" t="s">
        <v>75</v>
      </c>
      <c r="K1497" s="71" t="s">
        <v>116</v>
      </c>
      <c r="L1497" s="51">
        <f t="shared" si="1"/>
        <v>924360000</v>
      </c>
      <c r="M1497" s="75">
        <f t="shared" si="2"/>
        <v>534107000</v>
      </c>
      <c r="N1497" s="9">
        <f t="shared" si="3"/>
        <v>0.3325585052</v>
      </c>
      <c r="O1497" s="9">
        <f t="shared" si="4"/>
        <v>0.1921565467</v>
      </c>
    </row>
    <row r="1498" hidden="1">
      <c r="A1498" s="68">
        <v>1560.0</v>
      </c>
      <c r="B1498" s="11" t="s">
        <v>566</v>
      </c>
      <c r="C1498" s="11" t="s">
        <v>10</v>
      </c>
      <c r="D1498" s="73">
        <v>42004.0</v>
      </c>
      <c r="E1498" s="74">
        <v>2.446877E9</v>
      </c>
      <c r="F1498" s="74">
        <v>1.668892E9</v>
      </c>
      <c r="G1498" s="74">
        <v>3.46345E8</v>
      </c>
      <c r="H1498" s="70">
        <v>0.0</v>
      </c>
      <c r="I1498" s="70">
        <v>0.0</v>
      </c>
      <c r="J1498" s="11" t="s">
        <v>75</v>
      </c>
      <c r="K1498" s="71" t="s">
        <v>116</v>
      </c>
      <c r="L1498" s="51">
        <f t="shared" si="1"/>
        <v>777985000</v>
      </c>
      <c r="M1498" s="75">
        <f t="shared" si="2"/>
        <v>431640000</v>
      </c>
      <c r="N1498" s="9">
        <f t="shared" si="3"/>
        <v>0.3179501871</v>
      </c>
      <c r="O1498" s="9">
        <f t="shared" si="4"/>
        <v>0.1764044535</v>
      </c>
    </row>
    <row r="1499" hidden="1">
      <c r="A1499" s="68">
        <v>1559.0</v>
      </c>
      <c r="B1499" s="11" t="s">
        <v>566</v>
      </c>
      <c r="C1499" s="11" t="s">
        <v>9</v>
      </c>
      <c r="D1499" s="73">
        <v>41639.0</v>
      </c>
      <c r="E1499" s="74">
        <v>2.064305E9</v>
      </c>
      <c r="F1499" s="74">
        <v>1.369438E9</v>
      </c>
      <c r="G1499" s="74">
        <v>3.12367E8</v>
      </c>
      <c r="H1499" s="70">
        <v>0.0</v>
      </c>
      <c r="I1499" s="70">
        <v>0.0</v>
      </c>
      <c r="J1499" s="11" t="s">
        <v>75</v>
      </c>
      <c r="K1499" s="71" t="s">
        <v>116</v>
      </c>
      <c r="L1499" s="51">
        <f t="shared" si="1"/>
        <v>694867000</v>
      </c>
      <c r="M1499" s="75">
        <f t="shared" si="2"/>
        <v>382500000</v>
      </c>
      <c r="N1499" s="9">
        <f t="shared" si="3"/>
        <v>0.3366106268</v>
      </c>
      <c r="O1499" s="9">
        <f t="shared" si="4"/>
        <v>0.1852923865</v>
      </c>
    </row>
    <row r="1500" hidden="1">
      <c r="A1500" s="68">
        <v>1558.0</v>
      </c>
      <c r="B1500" s="11" t="s">
        <v>566</v>
      </c>
      <c r="C1500" s="11" t="s">
        <v>7</v>
      </c>
      <c r="D1500" s="73">
        <v>41274.0</v>
      </c>
      <c r="E1500" s="74">
        <v>1.793557E9</v>
      </c>
      <c r="F1500" s="74">
        <v>1.189341E9</v>
      </c>
      <c r="G1500" s="74">
        <v>2.47597E8</v>
      </c>
      <c r="H1500" s="70">
        <v>0.0</v>
      </c>
      <c r="I1500" s="70">
        <v>0.0</v>
      </c>
      <c r="J1500" s="11" t="s">
        <v>75</v>
      </c>
      <c r="K1500" s="71" t="s">
        <v>116</v>
      </c>
      <c r="L1500" s="51">
        <f t="shared" si="1"/>
        <v>604216000</v>
      </c>
      <c r="M1500" s="75">
        <f t="shared" si="2"/>
        <v>356619000</v>
      </c>
      <c r="N1500" s="9">
        <f t="shared" si="3"/>
        <v>0.3368814038</v>
      </c>
      <c r="O1500" s="9">
        <f t="shared" si="4"/>
        <v>0.1988333797</v>
      </c>
    </row>
    <row r="1501" hidden="1">
      <c r="A1501" s="68">
        <v>1564.0</v>
      </c>
      <c r="B1501" s="11" t="s">
        <v>567</v>
      </c>
      <c r="C1501" s="11" t="s">
        <v>10</v>
      </c>
      <c r="D1501" s="73">
        <v>42004.0</v>
      </c>
      <c r="E1501" s="74">
        <v>1.3045E10</v>
      </c>
      <c r="F1501" s="74">
        <v>5.618E9</v>
      </c>
      <c r="G1501" s="74">
        <v>1.843E9</v>
      </c>
      <c r="H1501" s="74">
        <v>1.358E9</v>
      </c>
      <c r="I1501" s="70">
        <v>0.0</v>
      </c>
      <c r="J1501" s="11" t="s">
        <v>75</v>
      </c>
      <c r="K1501" s="11" t="s">
        <v>87</v>
      </c>
      <c r="L1501" s="51">
        <f t="shared" si="1"/>
        <v>7427000000</v>
      </c>
      <c r="M1501" s="75">
        <f t="shared" si="2"/>
        <v>4226000000</v>
      </c>
      <c r="N1501" s="9">
        <f t="shared" si="3"/>
        <v>0.5693369107</v>
      </c>
      <c r="O1501" s="9">
        <f t="shared" si="4"/>
        <v>0.3239555385</v>
      </c>
    </row>
    <row r="1502" hidden="1">
      <c r="A1502" s="68">
        <v>1565.0</v>
      </c>
      <c r="B1502" s="11" t="s">
        <v>567</v>
      </c>
      <c r="C1502" s="11" t="s">
        <v>11</v>
      </c>
      <c r="D1502" s="73">
        <v>42369.0</v>
      </c>
      <c r="E1502" s="74">
        <v>1.3E10</v>
      </c>
      <c r="F1502" s="74">
        <v>5.44E9</v>
      </c>
      <c r="G1502" s="74">
        <v>1.748E9</v>
      </c>
      <c r="H1502" s="74">
        <v>1.28E9</v>
      </c>
      <c r="I1502" s="70">
        <v>0.0</v>
      </c>
      <c r="J1502" s="11" t="s">
        <v>75</v>
      </c>
      <c r="K1502" s="11" t="s">
        <v>87</v>
      </c>
      <c r="L1502" s="51">
        <f t="shared" si="1"/>
        <v>7560000000</v>
      </c>
      <c r="M1502" s="75">
        <f t="shared" si="2"/>
        <v>4532000000</v>
      </c>
      <c r="N1502" s="9">
        <f t="shared" si="3"/>
        <v>0.5815384615</v>
      </c>
      <c r="O1502" s="9">
        <f t="shared" si="4"/>
        <v>0.3486153846</v>
      </c>
    </row>
    <row r="1503" hidden="1">
      <c r="A1503" s="68">
        <v>1562.0</v>
      </c>
      <c r="B1503" s="11" t="s">
        <v>567</v>
      </c>
      <c r="C1503" s="11" t="s">
        <v>7</v>
      </c>
      <c r="D1503" s="73">
        <v>41274.0</v>
      </c>
      <c r="E1503" s="74">
        <v>1.2825E10</v>
      </c>
      <c r="F1503" s="74">
        <v>6.457E9</v>
      </c>
      <c r="G1503" s="74">
        <v>1.804E9</v>
      </c>
      <c r="H1503" s="74">
        <v>1.877E9</v>
      </c>
      <c r="I1503" s="70">
        <v>0.0</v>
      </c>
      <c r="J1503" s="11" t="s">
        <v>75</v>
      </c>
      <c r="K1503" s="11" t="s">
        <v>87</v>
      </c>
      <c r="L1503" s="51">
        <f t="shared" si="1"/>
        <v>6368000000</v>
      </c>
      <c r="M1503" s="75">
        <f t="shared" si="2"/>
        <v>2687000000</v>
      </c>
      <c r="N1503" s="9">
        <f t="shared" si="3"/>
        <v>0.4965302144</v>
      </c>
      <c r="O1503" s="9">
        <f t="shared" si="4"/>
        <v>0.2095126706</v>
      </c>
    </row>
    <row r="1504" hidden="1">
      <c r="A1504" s="68">
        <v>1563.0</v>
      </c>
      <c r="B1504" s="11" t="s">
        <v>567</v>
      </c>
      <c r="C1504" s="11" t="s">
        <v>9</v>
      </c>
      <c r="D1504" s="73">
        <v>41639.0</v>
      </c>
      <c r="E1504" s="74">
        <v>1.2205E10</v>
      </c>
      <c r="F1504" s="74">
        <v>5.841E9</v>
      </c>
      <c r="G1504" s="74">
        <v>1.858E9</v>
      </c>
      <c r="H1504" s="74">
        <v>1.522E9</v>
      </c>
      <c r="I1504" s="70">
        <v>0.0</v>
      </c>
      <c r="J1504" s="11" t="s">
        <v>75</v>
      </c>
      <c r="K1504" s="11" t="s">
        <v>87</v>
      </c>
      <c r="L1504" s="51">
        <f t="shared" si="1"/>
        <v>6364000000</v>
      </c>
      <c r="M1504" s="75">
        <f t="shared" si="2"/>
        <v>2984000000</v>
      </c>
      <c r="N1504" s="9">
        <f t="shared" si="3"/>
        <v>0.5214256452</v>
      </c>
      <c r="O1504" s="9">
        <f t="shared" si="4"/>
        <v>0.2444899631</v>
      </c>
    </row>
    <row r="1505" hidden="1">
      <c r="A1505" s="68">
        <v>1568.0</v>
      </c>
      <c r="B1505" s="11" t="s">
        <v>568</v>
      </c>
      <c r="C1505" s="11" t="s">
        <v>10</v>
      </c>
      <c r="D1505" s="73">
        <v>42007.0</v>
      </c>
      <c r="E1505" s="74">
        <v>1.3878E10</v>
      </c>
      <c r="F1505" s="74">
        <v>1.1421E10</v>
      </c>
      <c r="G1505" s="74">
        <v>1.361E9</v>
      </c>
      <c r="H1505" s="70">
        <v>0.0</v>
      </c>
      <c r="I1505" s="70">
        <v>0.0</v>
      </c>
      <c r="J1505" s="11" t="s">
        <v>69</v>
      </c>
      <c r="K1505" s="71" t="s">
        <v>347</v>
      </c>
      <c r="L1505" s="51">
        <f t="shared" si="1"/>
        <v>2457000000</v>
      </c>
      <c r="M1505" s="75">
        <f t="shared" si="2"/>
        <v>1096000000</v>
      </c>
      <c r="N1505" s="9">
        <f t="shared" si="3"/>
        <v>0.1770428016</v>
      </c>
      <c r="O1505" s="9">
        <f t="shared" si="4"/>
        <v>0.07897391555</v>
      </c>
    </row>
    <row r="1506" hidden="1">
      <c r="A1506" s="68">
        <v>1569.0</v>
      </c>
      <c r="B1506" s="11" t="s">
        <v>568</v>
      </c>
      <c r="C1506" s="11" t="s">
        <v>11</v>
      </c>
      <c r="D1506" s="73">
        <v>42371.0</v>
      </c>
      <c r="E1506" s="74">
        <v>1.3423E10</v>
      </c>
      <c r="F1506" s="74">
        <v>1.0979E10</v>
      </c>
      <c r="G1506" s="74">
        <v>1.304E9</v>
      </c>
      <c r="H1506" s="70">
        <v>0.0</v>
      </c>
      <c r="I1506" s="70">
        <v>0.0</v>
      </c>
      <c r="J1506" s="11" t="s">
        <v>69</v>
      </c>
      <c r="K1506" s="71" t="s">
        <v>347</v>
      </c>
      <c r="L1506" s="51">
        <f t="shared" si="1"/>
        <v>2444000000</v>
      </c>
      <c r="M1506" s="75">
        <f t="shared" si="2"/>
        <v>1140000000</v>
      </c>
      <c r="N1506" s="9">
        <f t="shared" si="3"/>
        <v>0.182075542</v>
      </c>
      <c r="O1506" s="9">
        <f t="shared" si="4"/>
        <v>0.08492885346</v>
      </c>
    </row>
    <row r="1507" hidden="1">
      <c r="A1507" s="68">
        <v>1566.0</v>
      </c>
      <c r="B1507" s="11" t="s">
        <v>568</v>
      </c>
      <c r="C1507" s="11" t="s">
        <v>7</v>
      </c>
      <c r="D1507" s="73">
        <v>41272.0</v>
      </c>
      <c r="E1507" s="74">
        <v>1.2237E10</v>
      </c>
      <c r="F1507" s="74">
        <v>1.0019E10</v>
      </c>
      <c r="G1507" s="74">
        <v>1.165E9</v>
      </c>
      <c r="H1507" s="70">
        <v>0.0</v>
      </c>
      <c r="I1507" s="70">
        <v>0.0</v>
      </c>
      <c r="J1507" s="11" t="s">
        <v>69</v>
      </c>
      <c r="K1507" s="71" t="s">
        <v>347</v>
      </c>
      <c r="L1507" s="51">
        <f t="shared" si="1"/>
        <v>2218000000</v>
      </c>
      <c r="M1507" s="75">
        <f t="shared" si="2"/>
        <v>1053000000</v>
      </c>
      <c r="N1507" s="9">
        <f t="shared" si="3"/>
        <v>0.1812535752</v>
      </c>
      <c r="O1507" s="9">
        <f t="shared" si="4"/>
        <v>0.08605050257</v>
      </c>
    </row>
    <row r="1508" hidden="1">
      <c r="A1508" s="68">
        <v>1567.0</v>
      </c>
      <c r="B1508" s="11" t="s">
        <v>568</v>
      </c>
      <c r="C1508" s="11" t="s">
        <v>9</v>
      </c>
      <c r="D1508" s="73">
        <v>41636.0</v>
      </c>
      <c r="E1508" s="74">
        <v>1.2104E10</v>
      </c>
      <c r="F1508" s="74">
        <v>1.0131E10</v>
      </c>
      <c r="G1508" s="74">
        <v>1.126E9</v>
      </c>
      <c r="H1508" s="70">
        <v>0.0</v>
      </c>
      <c r="I1508" s="70">
        <v>0.0</v>
      </c>
      <c r="J1508" s="11" t="s">
        <v>69</v>
      </c>
      <c r="K1508" s="71" t="s">
        <v>347</v>
      </c>
      <c r="L1508" s="51">
        <f t="shared" si="1"/>
        <v>1973000000</v>
      </c>
      <c r="M1508" s="75">
        <f t="shared" si="2"/>
        <v>847000000</v>
      </c>
      <c r="N1508" s="9">
        <f t="shared" si="3"/>
        <v>0.1630039656</v>
      </c>
      <c r="O1508" s="9">
        <f t="shared" si="4"/>
        <v>0.06997686715</v>
      </c>
    </row>
    <row r="1509" hidden="1">
      <c r="A1509" s="68">
        <v>1573.0</v>
      </c>
      <c r="B1509" s="11" t="s">
        <v>256</v>
      </c>
      <c r="C1509" s="11" t="s">
        <v>11</v>
      </c>
      <c r="D1509" s="73">
        <v>42369.0</v>
      </c>
      <c r="E1509" s="74">
        <v>3.963313E9</v>
      </c>
      <c r="F1509" s="74">
        <v>2.057766E9</v>
      </c>
      <c r="G1509" s="74">
        <v>1.497E9</v>
      </c>
      <c r="H1509" s="70">
        <v>0.0</v>
      </c>
      <c r="I1509" s="70">
        <v>0.0</v>
      </c>
      <c r="J1509" s="11" t="s">
        <v>73</v>
      </c>
      <c r="K1509" s="71" t="s">
        <v>258</v>
      </c>
      <c r="L1509" s="51">
        <f t="shared" si="1"/>
        <v>1905547000</v>
      </c>
      <c r="M1509" s="75">
        <f t="shared" si="2"/>
        <v>408547000</v>
      </c>
      <c r="N1509" s="9">
        <f t="shared" si="3"/>
        <v>0.4807964953</v>
      </c>
      <c r="O1509" s="9">
        <f t="shared" si="4"/>
        <v>0.1030821941</v>
      </c>
    </row>
    <row r="1510" hidden="1">
      <c r="A1510" s="68">
        <v>1572.0</v>
      </c>
      <c r="B1510" s="11" t="s">
        <v>256</v>
      </c>
      <c r="C1510" s="11" t="s">
        <v>10</v>
      </c>
      <c r="D1510" s="73">
        <v>42004.0</v>
      </c>
      <c r="E1510" s="74">
        <v>3.08437E9</v>
      </c>
      <c r="F1510" s="74">
        <v>1.572164E9</v>
      </c>
      <c r="G1510" s="74">
        <v>1.158251E9</v>
      </c>
      <c r="H1510" s="70">
        <v>0.0</v>
      </c>
      <c r="I1510" s="70">
        <v>0.0</v>
      </c>
      <c r="J1510" s="11" t="s">
        <v>73</v>
      </c>
      <c r="K1510" s="71" t="s">
        <v>258</v>
      </c>
      <c r="L1510" s="51">
        <f t="shared" si="1"/>
        <v>1512206000</v>
      </c>
      <c r="M1510" s="75">
        <f t="shared" si="2"/>
        <v>353955000</v>
      </c>
      <c r="N1510" s="9">
        <f t="shared" si="3"/>
        <v>0.490280349</v>
      </c>
      <c r="O1510" s="9">
        <f t="shared" si="4"/>
        <v>0.1147576328</v>
      </c>
    </row>
    <row r="1511" hidden="1">
      <c r="A1511" s="68">
        <v>1571.0</v>
      </c>
      <c r="B1511" s="11" t="s">
        <v>256</v>
      </c>
      <c r="C1511" s="11" t="s">
        <v>9</v>
      </c>
      <c r="D1511" s="73">
        <v>41639.0</v>
      </c>
      <c r="E1511" s="74">
        <v>2.332051E9</v>
      </c>
      <c r="F1511" s="74">
        <v>1.195381E9</v>
      </c>
      <c r="G1511" s="74">
        <v>8.71572E8</v>
      </c>
      <c r="H1511" s="70">
        <v>0.0</v>
      </c>
      <c r="I1511" s="70">
        <v>0.0</v>
      </c>
      <c r="J1511" s="11" t="s">
        <v>73</v>
      </c>
      <c r="K1511" s="71" t="s">
        <v>258</v>
      </c>
      <c r="L1511" s="51">
        <f t="shared" si="1"/>
        <v>1136670000</v>
      </c>
      <c r="M1511" s="75">
        <f t="shared" si="2"/>
        <v>265098000</v>
      </c>
      <c r="N1511" s="9">
        <f t="shared" si="3"/>
        <v>0.4874121535</v>
      </c>
      <c r="O1511" s="9">
        <f t="shared" si="4"/>
        <v>0.1136759016</v>
      </c>
    </row>
    <row r="1512" hidden="1">
      <c r="A1512" s="68">
        <v>1570.0</v>
      </c>
      <c r="B1512" s="11" t="s">
        <v>256</v>
      </c>
      <c r="C1512" s="11" t="s">
        <v>7</v>
      </c>
      <c r="D1512" s="73">
        <v>41274.0</v>
      </c>
      <c r="E1512" s="74">
        <v>1.834921E9</v>
      </c>
      <c r="F1512" s="74">
        <v>9.55624E8</v>
      </c>
      <c r="G1512" s="74">
        <v>6.70602E8</v>
      </c>
      <c r="H1512" s="70">
        <v>0.0</v>
      </c>
      <c r="I1512" s="70">
        <v>0.0</v>
      </c>
      <c r="J1512" s="11" t="s">
        <v>73</v>
      </c>
      <c r="K1512" s="71" t="s">
        <v>258</v>
      </c>
      <c r="L1512" s="51">
        <f t="shared" si="1"/>
        <v>879297000</v>
      </c>
      <c r="M1512" s="75">
        <f t="shared" si="2"/>
        <v>208695000</v>
      </c>
      <c r="N1512" s="9">
        <f t="shared" si="3"/>
        <v>0.4792015569</v>
      </c>
      <c r="O1512" s="9">
        <f t="shared" si="4"/>
        <v>0.1137351417</v>
      </c>
    </row>
    <row r="1513" hidden="1">
      <c r="A1513" s="68">
        <v>1577.0</v>
      </c>
      <c r="B1513" s="11" t="s">
        <v>259</v>
      </c>
      <c r="C1513" s="11" t="s">
        <v>11</v>
      </c>
      <c r="D1513" s="73">
        <v>42369.0</v>
      </c>
      <c r="E1513" s="74">
        <v>3.963313E9</v>
      </c>
      <c r="F1513" s="74">
        <v>2.057766E9</v>
      </c>
      <c r="G1513" s="74">
        <v>1.497E9</v>
      </c>
      <c r="H1513" s="70">
        <v>0.0</v>
      </c>
      <c r="I1513" s="70">
        <v>0.0</v>
      </c>
      <c r="J1513" s="11" t="s">
        <v>73</v>
      </c>
      <c r="K1513" s="71" t="s">
        <v>258</v>
      </c>
      <c r="L1513" s="51">
        <f t="shared" si="1"/>
        <v>1905547000</v>
      </c>
      <c r="M1513" s="75">
        <f t="shared" si="2"/>
        <v>408547000</v>
      </c>
      <c r="N1513" s="9">
        <f t="shared" si="3"/>
        <v>0.4807964953</v>
      </c>
      <c r="O1513" s="9">
        <f t="shared" si="4"/>
        <v>0.1030821941</v>
      </c>
    </row>
    <row r="1514" hidden="1">
      <c r="A1514" s="68">
        <v>1576.0</v>
      </c>
      <c r="B1514" s="11" t="s">
        <v>259</v>
      </c>
      <c r="C1514" s="11" t="s">
        <v>10</v>
      </c>
      <c r="D1514" s="73">
        <v>42004.0</v>
      </c>
      <c r="E1514" s="74">
        <v>3.08437E9</v>
      </c>
      <c r="F1514" s="74">
        <v>1.572164E9</v>
      </c>
      <c r="G1514" s="74">
        <v>1.158251E9</v>
      </c>
      <c r="H1514" s="70">
        <v>0.0</v>
      </c>
      <c r="I1514" s="70">
        <v>0.0</v>
      </c>
      <c r="J1514" s="11" t="s">
        <v>73</v>
      </c>
      <c r="K1514" s="71" t="s">
        <v>258</v>
      </c>
      <c r="L1514" s="51">
        <f t="shared" si="1"/>
        <v>1512206000</v>
      </c>
      <c r="M1514" s="75">
        <f t="shared" si="2"/>
        <v>353955000</v>
      </c>
      <c r="N1514" s="9">
        <f t="shared" si="3"/>
        <v>0.490280349</v>
      </c>
      <c r="O1514" s="9">
        <f t="shared" si="4"/>
        <v>0.1147576328</v>
      </c>
    </row>
    <row r="1515" hidden="1">
      <c r="A1515" s="68">
        <v>1575.0</v>
      </c>
      <c r="B1515" s="11" t="s">
        <v>259</v>
      </c>
      <c r="C1515" s="11" t="s">
        <v>9</v>
      </c>
      <c r="D1515" s="73">
        <v>41639.0</v>
      </c>
      <c r="E1515" s="74">
        <v>2.332051E9</v>
      </c>
      <c r="F1515" s="74">
        <v>1.195381E9</v>
      </c>
      <c r="G1515" s="74">
        <v>8.71572E8</v>
      </c>
      <c r="H1515" s="70">
        <v>0.0</v>
      </c>
      <c r="I1515" s="70">
        <v>0.0</v>
      </c>
      <c r="J1515" s="11" t="s">
        <v>73</v>
      </c>
      <c r="K1515" s="71" t="s">
        <v>258</v>
      </c>
      <c r="L1515" s="51">
        <f t="shared" si="1"/>
        <v>1136670000</v>
      </c>
      <c r="M1515" s="75">
        <f t="shared" si="2"/>
        <v>265098000</v>
      </c>
      <c r="N1515" s="9">
        <f t="shared" si="3"/>
        <v>0.4874121535</v>
      </c>
      <c r="O1515" s="9">
        <f t="shared" si="4"/>
        <v>0.1136759016</v>
      </c>
    </row>
    <row r="1516" hidden="1">
      <c r="A1516" s="68">
        <v>1574.0</v>
      </c>
      <c r="B1516" s="11" t="s">
        <v>259</v>
      </c>
      <c r="C1516" s="11" t="s">
        <v>7</v>
      </c>
      <c r="D1516" s="73">
        <v>41274.0</v>
      </c>
      <c r="E1516" s="74">
        <v>1.834921E9</v>
      </c>
      <c r="F1516" s="74">
        <v>9.55624E8</v>
      </c>
      <c r="G1516" s="74">
        <v>6.70602E8</v>
      </c>
      <c r="H1516" s="70">
        <v>0.0</v>
      </c>
      <c r="I1516" s="70">
        <v>0.0</v>
      </c>
      <c r="J1516" s="11" t="s">
        <v>73</v>
      </c>
      <c r="K1516" s="71" t="s">
        <v>258</v>
      </c>
      <c r="L1516" s="51">
        <f t="shared" si="1"/>
        <v>879297000</v>
      </c>
      <c r="M1516" s="75">
        <f t="shared" si="2"/>
        <v>208695000</v>
      </c>
      <c r="N1516" s="9">
        <f t="shared" si="3"/>
        <v>0.4792015569</v>
      </c>
      <c r="O1516" s="9">
        <f t="shared" si="4"/>
        <v>0.1137351417</v>
      </c>
    </row>
    <row r="1517" hidden="1">
      <c r="A1517" s="68">
        <v>1580.0</v>
      </c>
      <c r="B1517" s="11" t="s">
        <v>569</v>
      </c>
      <c r="C1517" s="11" t="s">
        <v>10</v>
      </c>
      <c r="D1517" s="73">
        <v>42004.0</v>
      </c>
      <c r="E1517" s="74">
        <v>3.8901E10</v>
      </c>
      <c r="F1517" s="74">
        <v>1.6611E10</v>
      </c>
      <c r="G1517" s="74">
        <v>1.7795E10</v>
      </c>
      <c r="H1517" s="70">
        <v>0.0</v>
      </c>
      <c r="I1517" s="74">
        <v>1.679E9</v>
      </c>
      <c r="J1517" s="11" t="s">
        <v>69</v>
      </c>
      <c r="K1517" s="11" t="s">
        <v>70</v>
      </c>
      <c r="L1517" s="51">
        <f t="shared" si="1"/>
        <v>22290000000</v>
      </c>
      <c r="M1517" s="75">
        <f t="shared" si="2"/>
        <v>2816000000</v>
      </c>
      <c r="N1517" s="9">
        <f t="shared" si="3"/>
        <v>0.5729929822</v>
      </c>
      <c r="O1517" s="9">
        <f t="shared" si="4"/>
        <v>0.0723888846</v>
      </c>
    </row>
    <row r="1518" hidden="1">
      <c r="A1518" s="68">
        <v>1579.0</v>
      </c>
      <c r="B1518" s="11" t="s">
        <v>569</v>
      </c>
      <c r="C1518" s="11" t="s">
        <v>9</v>
      </c>
      <c r="D1518" s="73">
        <v>41639.0</v>
      </c>
      <c r="E1518" s="74">
        <v>3.8279E10</v>
      </c>
      <c r="F1518" s="74">
        <v>1.7192E10</v>
      </c>
      <c r="G1518" s="74">
        <v>1.7629E10</v>
      </c>
      <c r="H1518" s="70">
        <v>0.0</v>
      </c>
      <c r="I1518" s="74">
        <v>1.689E9</v>
      </c>
      <c r="J1518" s="11" t="s">
        <v>69</v>
      </c>
      <c r="K1518" s="11" t="s">
        <v>70</v>
      </c>
      <c r="L1518" s="51">
        <f t="shared" si="1"/>
        <v>21087000000</v>
      </c>
      <c r="M1518" s="75">
        <f t="shared" si="2"/>
        <v>1769000000</v>
      </c>
      <c r="N1518" s="9">
        <f t="shared" si="3"/>
        <v>0.5508764597</v>
      </c>
      <c r="O1518" s="9">
        <f t="shared" si="4"/>
        <v>0.04621332846</v>
      </c>
    </row>
    <row r="1519" hidden="1">
      <c r="A1519" s="68">
        <v>1581.0</v>
      </c>
      <c r="B1519" s="11" t="s">
        <v>569</v>
      </c>
      <c r="C1519" s="11" t="s">
        <v>11</v>
      </c>
      <c r="D1519" s="73">
        <v>42369.0</v>
      </c>
      <c r="E1519" s="74">
        <v>3.7864E10</v>
      </c>
      <c r="F1519" s="74">
        <v>1.213E10</v>
      </c>
      <c r="G1519" s="74">
        <v>1.8423E10</v>
      </c>
      <c r="H1519" s="70">
        <v>0.0</v>
      </c>
      <c r="I1519" s="74">
        <v>1.819E9</v>
      </c>
      <c r="J1519" s="11" t="s">
        <v>69</v>
      </c>
      <c r="K1519" s="11" t="s">
        <v>70</v>
      </c>
      <c r="L1519" s="51">
        <f t="shared" si="1"/>
        <v>25734000000</v>
      </c>
      <c r="M1519" s="75">
        <f t="shared" si="2"/>
        <v>5492000000</v>
      </c>
      <c r="N1519" s="9">
        <f t="shared" si="3"/>
        <v>0.6796429326</v>
      </c>
      <c r="O1519" s="9">
        <f t="shared" si="4"/>
        <v>0.1450454257</v>
      </c>
    </row>
    <row r="1520" hidden="1">
      <c r="A1520" s="68">
        <v>1578.0</v>
      </c>
      <c r="B1520" s="11" t="s">
        <v>569</v>
      </c>
      <c r="C1520" s="11" t="s">
        <v>7</v>
      </c>
      <c r="D1520" s="73">
        <v>41274.0</v>
      </c>
      <c r="E1520" s="74">
        <v>3.7152E10</v>
      </c>
      <c r="F1520" s="74">
        <v>1.782E10</v>
      </c>
      <c r="G1520" s="74">
        <v>1.6448E10</v>
      </c>
      <c r="H1520" s="70">
        <v>0.0</v>
      </c>
      <c r="I1520" s="74">
        <v>1.522E9</v>
      </c>
      <c r="J1520" s="11" t="s">
        <v>69</v>
      </c>
      <c r="K1520" s="11" t="s">
        <v>70</v>
      </c>
      <c r="L1520" s="51">
        <f t="shared" si="1"/>
        <v>19332000000</v>
      </c>
      <c r="M1520" s="75">
        <f t="shared" si="2"/>
        <v>1362000000</v>
      </c>
      <c r="N1520" s="9">
        <f t="shared" si="3"/>
        <v>0.5203488372</v>
      </c>
      <c r="O1520" s="9">
        <f t="shared" si="4"/>
        <v>0.03666020672</v>
      </c>
    </row>
    <row r="1521" hidden="1">
      <c r="A1521" s="68">
        <v>1585.0</v>
      </c>
      <c r="B1521" s="11" t="s">
        <v>570</v>
      </c>
      <c r="C1521" s="11" t="s">
        <v>11</v>
      </c>
      <c r="D1521" s="73">
        <v>42369.0</v>
      </c>
      <c r="E1521" s="74">
        <v>8.94638E8</v>
      </c>
      <c r="F1521" s="74">
        <v>2.82037E8</v>
      </c>
      <c r="G1521" s="74">
        <v>7.1733E7</v>
      </c>
      <c r="H1521" s="70">
        <v>0.0</v>
      </c>
      <c r="I1521" s="74">
        <v>3.81277E8</v>
      </c>
      <c r="J1521" s="11" t="s">
        <v>111</v>
      </c>
      <c r="K1521" s="71" t="s">
        <v>610</v>
      </c>
      <c r="L1521" s="51">
        <f t="shared" si="1"/>
        <v>612601000</v>
      </c>
      <c r="M1521" s="75">
        <f t="shared" si="2"/>
        <v>159591000</v>
      </c>
      <c r="N1521" s="9">
        <f t="shared" si="3"/>
        <v>0.6847473503</v>
      </c>
      <c r="O1521" s="9">
        <f t="shared" si="4"/>
        <v>0.1783861182</v>
      </c>
    </row>
    <row r="1522" hidden="1">
      <c r="A1522" s="68">
        <v>1584.0</v>
      </c>
      <c r="B1522" s="11" t="s">
        <v>570</v>
      </c>
      <c r="C1522" s="11" t="s">
        <v>10</v>
      </c>
      <c r="D1522" s="73">
        <v>42004.0</v>
      </c>
      <c r="E1522" s="74">
        <v>8.18046E8</v>
      </c>
      <c r="F1522" s="74">
        <v>2.70741E8</v>
      </c>
      <c r="G1522" s="74">
        <v>5.6612E7</v>
      </c>
      <c r="H1522" s="70">
        <v>0.0</v>
      </c>
      <c r="I1522" s="74">
        <v>3.63929E8</v>
      </c>
      <c r="J1522" s="11" t="s">
        <v>111</v>
      </c>
      <c r="K1522" s="71" t="s">
        <v>610</v>
      </c>
      <c r="L1522" s="51">
        <f t="shared" si="1"/>
        <v>547305000</v>
      </c>
      <c r="M1522" s="75">
        <f t="shared" si="2"/>
        <v>126764000</v>
      </c>
      <c r="N1522" s="9">
        <f t="shared" si="3"/>
        <v>0.6690393939</v>
      </c>
      <c r="O1522" s="9">
        <f t="shared" si="4"/>
        <v>0.1549595011</v>
      </c>
    </row>
    <row r="1523" hidden="1">
      <c r="A1523" s="68">
        <v>1583.0</v>
      </c>
      <c r="B1523" s="11" t="s">
        <v>570</v>
      </c>
      <c r="C1523" s="11" t="s">
        <v>9</v>
      </c>
      <c r="D1523" s="73">
        <v>41639.0</v>
      </c>
      <c r="E1523" s="74">
        <v>7.58926E8</v>
      </c>
      <c r="F1523" s="74">
        <v>2.58612E8</v>
      </c>
      <c r="G1523" s="74">
        <v>3.7121E7</v>
      </c>
      <c r="H1523" s="70">
        <v>0.0</v>
      </c>
      <c r="I1523" s="74">
        <v>3.46273E8</v>
      </c>
      <c r="J1523" s="11" t="s">
        <v>111</v>
      </c>
      <c r="K1523" s="71" t="s">
        <v>610</v>
      </c>
      <c r="L1523" s="51">
        <f t="shared" si="1"/>
        <v>500314000</v>
      </c>
      <c r="M1523" s="75">
        <f t="shared" si="2"/>
        <v>116920000</v>
      </c>
      <c r="N1523" s="9">
        <f t="shared" si="3"/>
        <v>0.6592395042</v>
      </c>
      <c r="O1523" s="9">
        <f t="shared" si="4"/>
        <v>0.1540598161</v>
      </c>
    </row>
    <row r="1524" hidden="1">
      <c r="A1524" s="68">
        <v>1582.0</v>
      </c>
      <c r="B1524" s="11" t="s">
        <v>570</v>
      </c>
      <c r="C1524" s="11" t="s">
        <v>7</v>
      </c>
      <c r="D1524" s="73">
        <v>41274.0</v>
      </c>
      <c r="E1524" s="74">
        <v>7.16612E8</v>
      </c>
      <c r="F1524" s="74">
        <v>2.45316E8</v>
      </c>
      <c r="G1524" s="74">
        <v>5.8005E7</v>
      </c>
      <c r="H1524" s="70">
        <v>0.0</v>
      </c>
      <c r="I1524" s="74">
        <v>3.46031E8</v>
      </c>
      <c r="J1524" s="11" t="s">
        <v>111</v>
      </c>
      <c r="K1524" s="71" t="s">
        <v>610</v>
      </c>
      <c r="L1524" s="51">
        <f t="shared" si="1"/>
        <v>471296000</v>
      </c>
      <c r="M1524" s="75">
        <f t="shared" si="2"/>
        <v>67260000</v>
      </c>
      <c r="N1524" s="9">
        <f t="shared" si="3"/>
        <v>0.6576724922</v>
      </c>
      <c r="O1524" s="9">
        <f t="shared" si="4"/>
        <v>0.09385832222</v>
      </c>
    </row>
    <row r="1525" hidden="1">
      <c r="A1525" s="68">
        <v>1593.0</v>
      </c>
      <c r="B1525" s="11" t="s">
        <v>288</v>
      </c>
      <c r="C1525" s="11" t="s">
        <v>11</v>
      </c>
      <c r="D1525" s="73">
        <v>42400.0</v>
      </c>
      <c r="E1525" s="74">
        <v>3.924116E9</v>
      </c>
      <c r="F1525" s="74">
        <v>2.539783E9</v>
      </c>
      <c r="G1525" s="74">
        <v>8.63354E8</v>
      </c>
      <c r="H1525" s="70">
        <v>0.0</v>
      </c>
      <c r="I1525" s="70">
        <v>0.0</v>
      </c>
      <c r="J1525" s="11" t="s">
        <v>73</v>
      </c>
      <c r="K1525" s="11" t="s">
        <v>163</v>
      </c>
      <c r="L1525" s="51">
        <f t="shared" si="1"/>
        <v>1384333000</v>
      </c>
      <c r="M1525" s="75">
        <f t="shared" si="2"/>
        <v>520979000</v>
      </c>
      <c r="N1525" s="9">
        <f t="shared" si="3"/>
        <v>0.3527757589</v>
      </c>
      <c r="O1525" s="9">
        <f t="shared" si="4"/>
        <v>0.1327634045</v>
      </c>
    </row>
    <row r="1526" hidden="1">
      <c r="A1526" s="68">
        <v>1592.0</v>
      </c>
      <c r="B1526" s="11" t="s">
        <v>288</v>
      </c>
      <c r="C1526" s="11" t="s">
        <v>10</v>
      </c>
      <c r="D1526" s="73">
        <v>42035.0</v>
      </c>
      <c r="E1526" s="74">
        <v>3.241369E9</v>
      </c>
      <c r="F1526" s="74">
        <v>2.104582E9</v>
      </c>
      <c r="G1526" s="74">
        <v>7.12006E8</v>
      </c>
      <c r="H1526" s="70">
        <v>0.0</v>
      </c>
      <c r="I1526" s="70">
        <v>0.0</v>
      </c>
      <c r="J1526" s="11" t="s">
        <v>73</v>
      </c>
      <c r="K1526" s="11" t="s">
        <v>163</v>
      </c>
      <c r="L1526" s="51">
        <f t="shared" si="1"/>
        <v>1136787000</v>
      </c>
      <c r="M1526" s="75">
        <f t="shared" si="2"/>
        <v>424781000</v>
      </c>
      <c r="N1526" s="9">
        <f t="shared" si="3"/>
        <v>0.3507119985</v>
      </c>
      <c r="O1526" s="9">
        <f t="shared" si="4"/>
        <v>0.1310498743</v>
      </c>
    </row>
    <row r="1527" hidden="1">
      <c r="A1527" s="68">
        <v>1591.0</v>
      </c>
      <c r="B1527" s="11" t="s">
        <v>288</v>
      </c>
      <c r="C1527" s="11" t="s">
        <v>9</v>
      </c>
      <c r="D1527" s="73">
        <v>41672.0</v>
      </c>
      <c r="E1527" s="74">
        <v>2.670573E9</v>
      </c>
      <c r="F1527" s="74">
        <v>1.729325E9</v>
      </c>
      <c r="G1527" s="74">
        <v>5.9639E8</v>
      </c>
      <c r="H1527" s="70">
        <v>0.0</v>
      </c>
      <c r="I1527" s="70">
        <v>0.0</v>
      </c>
      <c r="J1527" s="11" t="s">
        <v>73</v>
      </c>
      <c r="K1527" s="11" t="s">
        <v>163</v>
      </c>
      <c r="L1527" s="51">
        <f t="shared" si="1"/>
        <v>941248000</v>
      </c>
      <c r="M1527" s="75">
        <f t="shared" si="2"/>
        <v>344858000</v>
      </c>
      <c r="N1527" s="9">
        <f t="shared" si="3"/>
        <v>0.3524517023</v>
      </c>
      <c r="O1527" s="9">
        <f t="shared" si="4"/>
        <v>0.1291325869</v>
      </c>
    </row>
    <row r="1528" hidden="1">
      <c r="A1528" s="68">
        <v>1590.0</v>
      </c>
      <c r="B1528" s="11" t="s">
        <v>288</v>
      </c>
      <c r="C1528" s="11" t="s">
        <v>7</v>
      </c>
      <c r="D1528" s="73">
        <v>41307.0</v>
      </c>
      <c r="E1528" s="74">
        <v>2.220256E9</v>
      </c>
      <c r="F1528" s="74">
        <v>1.436582E9</v>
      </c>
      <c r="G1528" s="74">
        <v>4.8888E8</v>
      </c>
      <c r="H1528" s="70">
        <v>0.0</v>
      </c>
      <c r="I1528" s="70">
        <v>0.0</v>
      </c>
      <c r="J1528" s="11" t="s">
        <v>73</v>
      </c>
      <c r="K1528" s="11" t="s">
        <v>163</v>
      </c>
      <c r="L1528" s="51">
        <f t="shared" si="1"/>
        <v>783674000</v>
      </c>
      <c r="M1528" s="75">
        <f t="shared" si="2"/>
        <v>294794000</v>
      </c>
      <c r="N1528" s="9">
        <f t="shared" si="3"/>
        <v>0.352965604</v>
      </c>
      <c r="O1528" s="9">
        <f t="shared" si="4"/>
        <v>0.1327747791</v>
      </c>
    </row>
    <row r="1529" hidden="1">
      <c r="A1529" s="68">
        <v>1597.0</v>
      </c>
      <c r="B1529" s="11" t="s">
        <v>571</v>
      </c>
      <c r="C1529" s="11" t="s">
        <v>11</v>
      </c>
      <c r="D1529" s="73">
        <v>42735.0</v>
      </c>
      <c r="E1529" s="74">
        <v>1.8484E11</v>
      </c>
      <c r="F1529" s="74">
        <v>1.17038E11</v>
      </c>
      <c r="G1529" s="70">
        <v>0.0</v>
      </c>
      <c r="H1529" s="70">
        <v>0.0</v>
      </c>
      <c r="I1529" s="74">
        <v>5.4872E10</v>
      </c>
      <c r="J1529" s="11" t="s">
        <v>77</v>
      </c>
      <c r="K1529" s="71" t="s">
        <v>167</v>
      </c>
      <c r="L1529" s="51">
        <f t="shared" si="1"/>
        <v>67802000000</v>
      </c>
      <c r="M1529" s="75">
        <f t="shared" si="2"/>
        <v>12930000000</v>
      </c>
      <c r="N1529" s="9">
        <f t="shared" si="3"/>
        <v>0.3668145423</v>
      </c>
      <c r="O1529" s="9">
        <f t="shared" si="4"/>
        <v>0.06995239126</v>
      </c>
    </row>
    <row r="1530" hidden="1">
      <c r="A1530" s="68">
        <v>1596.0</v>
      </c>
      <c r="B1530" s="11" t="s">
        <v>571</v>
      </c>
      <c r="C1530" s="11" t="s">
        <v>10</v>
      </c>
      <c r="D1530" s="73">
        <v>42369.0</v>
      </c>
      <c r="E1530" s="74">
        <v>1.57107E11</v>
      </c>
      <c r="F1530" s="74">
        <v>1.03875E11</v>
      </c>
      <c r="G1530" s="70">
        <v>0.0</v>
      </c>
      <c r="H1530" s="70">
        <v>0.0</v>
      </c>
      <c r="I1530" s="74">
        <v>4.2211E10</v>
      </c>
      <c r="J1530" s="11" t="s">
        <v>77</v>
      </c>
      <c r="K1530" s="71" t="s">
        <v>167</v>
      </c>
      <c r="L1530" s="51">
        <f t="shared" si="1"/>
        <v>53232000000</v>
      </c>
      <c r="M1530" s="75">
        <f t="shared" si="2"/>
        <v>11021000000</v>
      </c>
      <c r="N1530" s="9">
        <f t="shared" si="3"/>
        <v>0.3388264049</v>
      </c>
      <c r="O1530" s="9">
        <f t="shared" si="4"/>
        <v>0.07014964324</v>
      </c>
    </row>
    <row r="1531" hidden="1">
      <c r="A1531" s="68">
        <v>1595.0</v>
      </c>
      <c r="B1531" s="11" t="s">
        <v>571</v>
      </c>
      <c r="C1531" s="11" t="s">
        <v>9</v>
      </c>
      <c r="D1531" s="73">
        <v>42004.0</v>
      </c>
      <c r="E1531" s="74">
        <v>1.30474E11</v>
      </c>
      <c r="F1531" s="74">
        <v>9.3633E10</v>
      </c>
      <c r="G1531" s="70">
        <v>0.0</v>
      </c>
      <c r="H1531" s="70">
        <v>0.0</v>
      </c>
      <c r="I1531" s="74">
        <v>2.6567E10</v>
      </c>
      <c r="J1531" s="11" t="s">
        <v>77</v>
      </c>
      <c r="K1531" s="71" t="s">
        <v>167</v>
      </c>
      <c r="L1531" s="51">
        <f t="shared" si="1"/>
        <v>36841000000</v>
      </c>
      <c r="M1531" s="75">
        <f t="shared" si="2"/>
        <v>10274000000</v>
      </c>
      <c r="N1531" s="9">
        <f t="shared" si="3"/>
        <v>0.2823627696</v>
      </c>
      <c r="O1531" s="9">
        <f t="shared" si="4"/>
        <v>0.07874365774</v>
      </c>
    </row>
    <row r="1532" hidden="1">
      <c r="A1532" s="68">
        <v>1594.0</v>
      </c>
      <c r="B1532" s="11" t="s">
        <v>571</v>
      </c>
      <c r="C1532" s="11" t="s">
        <v>7</v>
      </c>
      <c r="D1532" s="73">
        <v>41639.0</v>
      </c>
      <c r="E1532" s="74">
        <v>1.22489E11</v>
      </c>
      <c r="F1532" s="74">
        <v>8.9659E10</v>
      </c>
      <c r="G1532" s="70">
        <v>0.0</v>
      </c>
      <c r="H1532" s="70">
        <v>0.0</v>
      </c>
      <c r="I1532" s="74">
        <v>2.3207E10</v>
      </c>
      <c r="J1532" s="11" t="s">
        <v>77</v>
      </c>
      <c r="K1532" s="71" t="s">
        <v>167</v>
      </c>
      <c r="L1532" s="51">
        <f t="shared" si="1"/>
        <v>32830000000</v>
      </c>
      <c r="M1532" s="75">
        <f t="shared" si="2"/>
        <v>9623000000</v>
      </c>
      <c r="N1532" s="9">
        <f t="shared" si="3"/>
        <v>0.2680240675</v>
      </c>
      <c r="O1532" s="9">
        <f t="shared" si="4"/>
        <v>0.0785621566</v>
      </c>
    </row>
    <row r="1533" hidden="1">
      <c r="A1533" s="68">
        <v>1601.0</v>
      </c>
      <c r="B1533" s="11" t="s">
        <v>572</v>
      </c>
      <c r="C1533" s="11" t="s">
        <v>11</v>
      </c>
      <c r="D1533" s="73">
        <v>42369.0</v>
      </c>
      <c r="E1533" s="74">
        <v>1.07313E10</v>
      </c>
      <c r="F1533" s="74">
        <v>7.2094E9</v>
      </c>
      <c r="G1533" s="74">
        <v>8.351E8</v>
      </c>
      <c r="H1533" s="70">
        <v>0.0</v>
      </c>
      <c r="I1533" s="74">
        <v>1.2957E9</v>
      </c>
      <c r="J1533" s="11" t="s">
        <v>106</v>
      </c>
      <c r="K1533" s="71" t="s">
        <v>625</v>
      </c>
      <c r="L1533" s="51">
        <f t="shared" si="1"/>
        <v>3521900000</v>
      </c>
      <c r="M1533" s="75">
        <f t="shared" si="2"/>
        <v>1391100000</v>
      </c>
      <c r="N1533" s="9">
        <f t="shared" si="3"/>
        <v>0.3281895017</v>
      </c>
      <c r="O1533" s="9">
        <f t="shared" si="4"/>
        <v>0.1296301473</v>
      </c>
    </row>
    <row r="1534" hidden="1">
      <c r="A1534" s="68">
        <v>1600.0</v>
      </c>
      <c r="B1534" s="11" t="s">
        <v>572</v>
      </c>
      <c r="C1534" s="11" t="s">
        <v>10</v>
      </c>
      <c r="D1534" s="73">
        <v>42004.0</v>
      </c>
      <c r="E1534" s="74">
        <v>1.05245E10</v>
      </c>
      <c r="F1534" s="74">
        <v>7.7221E9</v>
      </c>
      <c r="G1534" s="74">
        <v>8.209E8</v>
      </c>
      <c r="H1534" s="70">
        <v>0.0</v>
      </c>
      <c r="I1534" s="74">
        <v>1.272E9</v>
      </c>
      <c r="J1534" s="11" t="s">
        <v>106</v>
      </c>
      <c r="K1534" s="71" t="s">
        <v>625</v>
      </c>
      <c r="L1534" s="51">
        <f t="shared" si="1"/>
        <v>2802400000</v>
      </c>
      <c r="M1534" s="75">
        <f t="shared" si="2"/>
        <v>709500000</v>
      </c>
      <c r="N1534" s="9">
        <f t="shared" si="3"/>
        <v>0.2662739323</v>
      </c>
      <c r="O1534" s="9">
        <f t="shared" si="4"/>
        <v>0.06741412894</v>
      </c>
    </row>
    <row r="1535" hidden="1">
      <c r="A1535" s="68">
        <v>1598.0</v>
      </c>
      <c r="B1535" s="11" t="s">
        <v>572</v>
      </c>
      <c r="C1535" s="11" t="s">
        <v>7</v>
      </c>
      <c r="D1535" s="73">
        <v>41274.0</v>
      </c>
      <c r="E1535" s="74">
        <v>1.05154E10</v>
      </c>
      <c r="F1535" s="74">
        <v>7.1721E9</v>
      </c>
      <c r="G1535" s="74">
        <v>7.868E8</v>
      </c>
      <c r="H1535" s="70">
        <v>0.0</v>
      </c>
      <c r="I1535" s="74">
        <v>1.1616E9</v>
      </c>
      <c r="J1535" s="11" t="s">
        <v>106</v>
      </c>
      <c r="K1535" s="71" t="s">
        <v>625</v>
      </c>
      <c r="L1535" s="51">
        <f t="shared" si="1"/>
        <v>3343300000</v>
      </c>
      <c r="M1535" s="75">
        <f t="shared" si="2"/>
        <v>1394900000</v>
      </c>
      <c r="N1535" s="9">
        <f t="shared" si="3"/>
        <v>0.3179432071</v>
      </c>
      <c r="O1535" s="9">
        <f t="shared" si="4"/>
        <v>0.1326530612</v>
      </c>
    </row>
    <row r="1536" hidden="1">
      <c r="A1536" s="68">
        <v>1599.0</v>
      </c>
      <c r="B1536" s="11" t="s">
        <v>572</v>
      </c>
      <c r="C1536" s="11" t="s">
        <v>9</v>
      </c>
      <c r="D1536" s="73">
        <v>41639.0</v>
      </c>
      <c r="E1536" s="74">
        <v>1.03686E10</v>
      </c>
      <c r="F1536" s="74">
        <v>7.0384E9</v>
      </c>
      <c r="G1536" s="74">
        <v>7.904E8</v>
      </c>
      <c r="H1536" s="70">
        <v>0.0</v>
      </c>
      <c r="I1536" s="74">
        <v>1.1704E9</v>
      </c>
      <c r="J1536" s="11" t="s">
        <v>106</v>
      </c>
      <c r="K1536" s="71" t="s">
        <v>625</v>
      </c>
      <c r="L1536" s="51">
        <f t="shared" si="1"/>
        <v>3330200000</v>
      </c>
      <c r="M1536" s="75">
        <f t="shared" si="2"/>
        <v>1369400000</v>
      </c>
      <c r="N1536" s="9">
        <f t="shared" si="3"/>
        <v>0.3211812588</v>
      </c>
      <c r="O1536" s="9">
        <f t="shared" si="4"/>
        <v>0.1320718323</v>
      </c>
    </row>
    <row r="1537" hidden="1">
      <c r="A1537" s="68">
        <v>1603.0</v>
      </c>
      <c r="B1537" s="11" t="s">
        <v>573</v>
      </c>
      <c r="C1537" s="11" t="s">
        <v>9</v>
      </c>
      <c r="D1537" s="73">
        <v>42004.0</v>
      </c>
      <c r="E1537" s="74">
        <v>2.3988E10</v>
      </c>
      <c r="F1537" s="74">
        <v>6.097E9</v>
      </c>
      <c r="G1537" s="74">
        <v>7.234E9</v>
      </c>
      <c r="H1537" s="70">
        <v>0.0</v>
      </c>
      <c r="I1537" s="74">
        <v>1.904E9</v>
      </c>
      <c r="J1537" s="11" t="s">
        <v>69</v>
      </c>
      <c r="K1537" s="11" t="s">
        <v>358</v>
      </c>
      <c r="L1537" s="51">
        <f t="shared" si="1"/>
        <v>17891000000</v>
      </c>
      <c r="M1537" s="75">
        <f t="shared" si="2"/>
        <v>8753000000</v>
      </c>
      <c r="N1537" s="9">
        <f t="shared" si="3"/>
        <v>0.745831249</v>
      </c>
      <c r="O1537" s="9">
        <f t="shared" si="4"/>
        <v>0.3648907787</v>
      </c>
    </row>
    <row r="1538" hidden="1">
      <c r="A1538" s="68">
        <v>1602.0</v>
      </c>
      <c r="B1538" s="11" t="s">
        <v>573</v>
      </c>
      <c r="C1538" s="11" t="s">
        <v>7</v>
      </c>
      <c r="D1538" s="73">
        <v>41639.0</v>
      </c>
      <c r="E1538" s="74">
        <v>2.1963E10</v>
      </c>
      <c r="F1538" s="74">
        <v>5.849E9</v>
      </c>
      <c r="G1538" s="74">
        <v>6.891E9</v>
      </c>
      <c r="H1538" s="70">
        <v>0.0</v>
      </c>
      <c r="I1538" s="74">
        <v>1.777E9</v>
      </c>
      <c r="J1538" s="11" t="s">
        <v>69</v>
      </c>
      <c r="K1538" s="11" t="s">
        <v>358</v>
      </c>
      <c r="L1538" s="51">
        <f t="shared" si="1"/>
        <v>16114000000</v>
      </c>
      <c r="M1538" s="75">
        <f t="shared" si="2"/>
        <v>7446000000</v>
      </c>
      <c r="N1538" s="9">
        <f t="shared" si="3"/>
        <v>0.7336884761</v>
      </c>
      <c r="O1538" s="9">
        <f t="shared" si="4"/>
        <v>0.3390247234</v>
      </c>
    </row>
    <row r="1539" hidden="1">
      <c r="A1539" s="68">
        <v>1604.0</v>
      </c>
      <c r="B1539" s="11" t="s">
        <v>573</v>
      </c>
      <c r="C1539" s="11" t="s">
        <v>10</v>
      </c>
      <c r="D1539" s="73">
        <v>42369.0</v>
      </c>
      <c r="E1539" s="74">
        <v>2.1813E10</v>
      </c>
      <c r="F1539" s="74">
        <v>4.434E9</v>
      </c>
      <c r="G1539" s="74">
        <v>7.315E9</v>
      </c>
      <c r="H1539" s="70">
        <v>0.0</v>
      </c>
      <c r="I1539" s="74">
        <v>2.012E9</v>
      </c>
      <c r="J1539" s="11" t="s">
        <v>69</v>
      </c>
      <c r="K1539" s="11" t="s">
        <v>358</v>
      </c>
      <c r="L1539" s="51">
        <f t="shared" si="1"/>
        <v>17379000000</v>
      </c>
      <c r="M1539" s="75">
        <f t="shared" si="2"/>
        <v>8052000000</v>
      </c>
      <c r="N1539" s="9">
        <f t="shared" si="3"/>
        <v>0.7967267226</v>
      </c>
      <c r="O1539" s="9">
        <f t="shared" si="4"/>
        <v>0.3691376702</v>
      </c>
    </row>
    <row r="1540" hidden="1">
      <c r="A1540" s="68">
        <v>1605.0</v>
      </c>
      <c r="B1540" s="11" t="s">
        <v>573</v>
      </c>
      <c r="C1540" s="11" t="s">
        <v>11</v>
      </c>
      <c r="D1540" s="73">
        <v>42735.0</v>
      </c>
      <c r="E1540" s="74">
        <v>1.9941E10</v>
      </c>
      <c r="F1540" s="74">
        <v>3.747E9</v>
      </c>
      <c r="G1540" s="74">
        <v>6.884E9</v>
      </c>
      <c r="H1540" s="70">
        <v>0.0</v>
      </c>
      <c r="I1540" s="74">
        <v>2.038E9</v>
      </c>
      <c r="J1540" s="11" t="s">
        <v>69</v>
      </c>
      <c r="K1540" s="11" t="s">
        <v>358</v>
      </c>
      <c r="L1540" s="51">
        <f t="shared" si="1"/>
        <v>16194000000</v>
      </c>
      <c r="M1540" s="75">
        <f t="shared" si="2"/>
        <v>7272000000</v>
      </c>
      <c r="N1540" s="9">
        <f t="shared" si="3"/>
        <v>0.8120956823</v>
      </c>
      <c r="O1540" s="9">
        <f t="shared" si="4"/>
        <v>0.3646757936</v>
      </c>
    </row>
    <row r="1541" hidden="1">
      <c r="A1541" s="68">
        <v>1609.0</v>
      </c>
      <c r="B1541" s="11" t="s">
        <v>574</v>
      </c>
      <c r="C1541" s="11" t="s">
        <v>11</v>
      </c>
      <c r="D1541" s="73">
        <v>42369.0</v>
      </c>
      <c r="E1541" s="74">
        <v>5.8363E10</v>
      </c>
      <c r="F1541" s="74">
        <v>1.2947E10</v>
      </c>
      <c r="G1541" s="74">
        <v>3.5664E10</v>
      </c>
      <c r="H1541" s="70">
        <v>0.0</v>
      </c>
      <c r="I1541" s="74">
        <v>2.084E9</v>
      </c>
      <c r="J1541" s="11" t="s">
        <v>69</v>
      </c>
      <c r="K1541" s="71" t="s">
        <v>332</v>
      </c>
      <c r="L1541" s="51">
        <f t="shared" si="1"/>
        <v>45416000000</v>
      </c>
      <c r="M1541" s="75">
        <f t="shared" si="2"/>
        <v>7668000000</v>
      </c>
      <c r="N1541" s="9">
        <f t="shared" si="3"/>
        <v>0.7781642479</v>
      </c>
      <c r="O1541" s="9">
        <f t="shared" si="4"/>
        <v>0.1313846101</v>
      </c>
    </row>
    <row r="1542" hidden="1">
      <c r="A1542" s="68">
        <v>1608.0</v>
      </c>
      <c r="B1542" s="11" t="s">
        <v>574</v>
      </c>
      <c r="C1542" s="11" t="s">
        <v>10</v>
      </c>
      <c r="D1542" s="73">
        <v>42004.0</v>
      </c>
      <c r="E1542" s="74">
        <v>5.8232E10</v>
      </c>
      <c r="F1542" s="74">
        <v>1.4758E10</v>
      </c>
      <c r="G1542" s="74">
        <v>3.6583E10</v>
      </c>
      <c r="H1542" s="70">
        <v>0.0</v>
      </c>
      <c r="I1542" s="74">
        <v>1.923E9</v>
      </c>
      <c r="J1542" s="11" t="s">
        <v>69</v>
      </c>
      <c r="K1542" s="71" t="s">
        <v>332</v>
      </c>
      <c r="L1542" s="51">
        <f t="shared" si="1"/>
        <v>43474000000</v>
      </c>
      <c r="M1542" s="75">
        <f t="shared" si="2"/>
        <v>4968000000</v>
      </c>
      <c r="N1542" s="9">
        <f t="shared" si="3"/>
        <v>0.7465654623</v>
      </c>
      <c r="O1542" s="9">
        <f t="shared" si="4"/>
        <v>0.08531391675</v>
      </c>
    </row>
    <row r="1543" hidden="1">
      <c r="A1543" s="68">
        <v>1607.0</v>
      </c>
      <c r="B1543" s="11" t="s">
        <v>574</v>
      </c>
      <c r="C1543" s="11" t="s">
        <v>9</v>
      </c>
      <c r="D1543" s="73">
        <v>41639.0</v>
      </c>
      <c r="E1543" s="74">
        <v>5.5438E10</v>
      </c>
      <c r="F1543" s="74">
        <v>1.3703E10</v>
      </c>
      <c r="G1543" s="74">
        <v>3.2834E10</v>
      </c>
      <c r="H1543" s="70">
        <v>0.0</v>
      </c>
      <c r="I1543" s="74">
        <v>1.867E9</v>
      </c>
      <c r="J1543" s="11" t="s">
        <v>69</v>
      </c>
      <c r="K1543" s="71" t="s">
        <v>332</v>
      </c>
      <c r="L1543" s="51">
        <f t="shared" si="1"/>
        <v>41735000000</v>
      </c>
      <c r="M1543" s="75">
        <f t="shared" si="2"/>
        <v>7034000000</v>
      </c>
      <c r="N1543" s="9">
        <f t="shared" si="3"/>
        <v>0.7528229734</v>
      </c>
      <c r="O1543" s="9">
        <f t="shared" si="4"/>
        <v>0.1268804791</v>
      </c>
    </row>
    <row r="1544" hidden="1">
      <c r="A1544" s="68">
        <v>1606.0</v>
      </c>
      <c r="B1544" s="11" t="s">
        <v>574</v>
      </c>
      <c r="C1544" s="11" t="s">
        <v>7</v>
      </c>
      <c r="D1544" s="73">
        <v>41274.0</v>
      </c>
      <c r="E1544" s="74">
        <v>5.4127E10</v>
      </c>
      <c r="F1544" s="74">
        <v>1.3574E10</v>
      </c>
      <c r="G1544" s="74">
        <v>3.7352E10</v>
      </c>
      <c r="H1544" s="70">
        <v>0.0</v>
      </c>
      <c r="I1544" s="74">
        <v>1.858E9</v>
      </c>
      <c r="J1544" s="11" t="s">
        <v>69</v>
      </c>
      <c r="K1544" s="71" t="s">
        <v>332</v>
      </c>
      <c r="L1544" s="51">
        <f t="shared" si="1"/>
        <v>40553000000</v>
      </c>
      <c r="M1544" s="75">
        <f t="shared" si="2"/>
        <v>1343000000</v>
      </c>
      <c r="N1544" s="9">
        <f t="shared" si="3"/>
        <v>0.7492194284</v>
      </c>
      <c r="O1544" s="9">
        <f t="shared" si="4"/>
        <v>0.02481201618</v>
      </c>
    </row>
    <row r="1545" hidden="1">
      <c r="A1545" s="68">
        <v>1613.0</v>
      </c>
      <c r="B1545" s="11" t="s">
        <v>265</v>
      </c>
      <c r="C1545" s="11" t="s">
        <v>11</v>
      </c>
      <c r="D1545" s="73">
        <v>42400.0</v>
      </c>
      <c r="E1545" s="74">
        <v>3.445134E9</v>
      </c>
      <c r="F1545" s="74">
        <v>2.243232E9</v>
      </c>
      <c r="G1545" s="74">
        <v>8.48323E8</v>
      </c>
      <c r="H1545" s="70">
        <v>0.0</v>
      </c>
      <c r="I1545" s="70">
        <v>0.0</v>
      </c>
      <c r="J1545" s="11" t="s">
        <v>73</v>
      </c>
      <c r="K1545" s="11" t="s">
        <v>266</v>
      </c>
      <c r="L1545" s="51">
        <f t="shared" si="1"/>
        <v>1201902000</v>
      </c>
      <c r="M1545" s="75">
        <f t="shared" si="2"/>
        <v>353579000</v>
      </c>
      <c r="N1545" s="9">
        <f t="shared" si="3"/>
        <v>0.3488694489</v>
      </c>
      <c r="O1545" s="9">
        <f t="shared" si="4"/>
        <v>0.1026314216</v>
      </c>
    </row>
    <row r="1546" hidden="1">
      <c r="A1546" s="68">
        <v>1612.0</v>
      </c>
      <c r="B1546" s="11" t="s">
        <v>265</v>
      </c>
      <c r="C1546" s="11" t="s">
        <v>10</v>
      </c>
      <c r="D1546" s="73">
        <v>42035.0</v>
      </c>
      <c r="E1546" s="74">
        <v>3.323077E9</v>
      </c>
      <c r="F1546" s="74">
        <v>2.148147E9</v>
      </c>
      <c r="G1546" s="74">
        <v>8.09545E8</v>
      </c>
      <c r="H1546" s="70">
        <v>0.0</v>
      </c>
      <c r="I1546" s="70">
        <v>0.0</v>
      </c>
      <c r="J1546" s="11" t="s">
        <v>73</v>
      </c>
      <c r="K1546" s="11" t="s">
        <v>266</v>
      </c>
      <c r="L1546" s="51">
        <f t="shared" si="1"/>
        <v>1174930000</v>
      </c>
      <c r="M1546" s="75">
        <f t="shared" si="2"/>
        <v>365385000</v>
      </c>
      <c r="N1546" s="9">
        <f t="shared" si="3"/>
        <v>0.35356689</v>
      </c>
      <c r="O1546" s="9">
        <f t="shared" si="4"/>
        <v>0.1099538169</v>
      </c>
    </row>
    <row r="1547" hidden="1">
      <c r="A1547" s="68">
        <v>1611.0</v>
      </c>
      <c r="B1547" s="11" t="s">
        <v>265</v>
      </c>
      <c r="C1547" s="11" t="s">
        <v>9</v>
      </c>
      <c r="D1547" s="73">
        <v>41670.0</v>
      </c>
      <c r="E1547" s="74">
        <v>3.086608E9</v>
      </c>
      <c r="F1547" s="74">
        <v>1.925266E9</v>
      </c>
      <c r="G1547" s="74">
        <v>7.34511E8</v>
      </c>
      <c r="H1547" s="70">
        <v>0.0</v>
      </c>
      <c r="I1547" s="70">
        <v>0.0</v>
      </c>
      <c r="J1547" s="11" t="s">
        <v>73</v>
      </c>
      <c r="K1547" s="11" t="s">
        <v>266</v>
      </c>
      <c r="L1547" s="51">
        <f t="shared" si="1"/>
        <v>1161342000</v>
      </c>
      <c r="M1547" s="75">
        <f t="shared" si="2"/>
        <v>426831000</v>
      </c>
      <c r="N1547" s="9">
        <f t="shared" si="3"/>
        <v>0.3762518596</v>
      </c>
      <c r="O1547" s="9">
        <f t="shared" si="4"/>
        <v>0.1382848097</v>
      </c>
    </row>
    <row r="1548" hidden="1">
      <c r="A1548" s="68">
        <v>1610.0</v>
      </c>
      <c r="B1548" s="11" t="s">
        <v>265</v>
      </c>
      <c r="C1548" s="11" t="s">
        <v>7</v>
      </c>
      <c r="D1548" s="73">
        <v>41305.0</v>
      </c>
      <c r="E1548" s="74">
        <v>2.794925E9</v>
      </c>
      <c r="F1548" s="74">
        <v>1.763394E9</v>
      </c>
      <c r="G1548" s="74">
        <v>6.57246E8</v>
      </c>
      <c r="H1548" s="70">
        <v>0.0</v>
      </c>
      <c r="I1548" s="70">
        <v>0.0</v>
      </c>
      <c r="J1548" s="11" t="s">
        <v>73</v>
      </c>
      <c r="K1548" s="11" t="s">
        <v>266</v>
      </c>
      <c r="L1548" s="51">
        <f t="shared" si="1"/>
        <v>1031531000</v>
      </c>
      <c r="M1548" s="75">
        <f t="shared" si="2"/>
        <v>374285000</v>
      </c>
      <c r="N1548" s="9">
        <f t="shared" si="3"/>
        <v>0.3690728732</v>
      </c>
      <c r="O1548" s="9">
        <f t="shared" si="4"/>
        <v>0.1339159369</v>
      </c>
    </row>
    <row r="1549" hidden="1">
      <c r="A1549" s="68">
        <v>1615.0</v>
      </c>
      <c r="B1549" s="11" t="s">
        <v>575</v>
      </c>
      <c r="C1549" s="11" t="s">
        <v>9</v>
      </c>
      <c r="D1549" s="73">
        <v>41851.0</v>
      </c>
      <c r="E1549" s="74">
        <v>2.4735E9</v>
      </c>
      <c r="F1549" s="74">
        <v>1.5957E9</v>
      </c>
      <c r="G1549" s="74">
        <v>4.603E8</v>
      </c>
      <c r="H1549" s="74">
        <v>6.18E7</v>
      </c>
      <c r="I1549" s="70">
        <v>0.0</v>
      </c>
      <c r="J1549" s="11" t="s">
        <v>106</v>
      </c>
      <c r="K1549" s="11" t="s">
        <v>205</v>
      </c>
      <c r="L1549" s="51">
        <f t="shared" si="1"/>
        <v>877800000</v>
      </c>
      <c r="M1549" s="75">
        <f t="shared" si="2"/>
        <v>355700000</v>
      </c>
      <c r="N1549" s="9">
        <f t="shared" si="3"/>
        <v>0.3548817465</v>
      </c>
      <c r="O1549" s="9">
        <f t="shared" si="4"/>
        <v>0.1438043259</v>
      </c>
    </row>
    <row r="1550" hidden="1">
      <c r="A1550" s="68">
        <v>1614.0</v>
      </c>
      <c r="B1550" s="11" t="s">
        <v>575</v>
      </c>
      <c r="C1550" s="11" t="s">
        <v>7</v>
      </c>
      <c r="D1550" s="73">
        <v>41486.0</v>
      </c>
      <c r="E1550" s="74">
        <v>2.436948E9</v>
      </c>
      <c r="F1550" s="74">
        <v>1.589821E9</v>
      </c>
      <c r="G1550" s="74">
        <v>4.41168E8</v>
      </c>
      <c r="H1550" s="74">
        <v>6.263E7</v>
      </c>
      <c r="I1550" s="70">
        <v>0.0</v>
      </c>
      <c r="J1550" s="11" t="s">
        <v>106</v>
      </c>
      <c r="K1550" s="11" t="s">
        <v>205</v>
      </c>
      <c r="L1550" s="51">
        <f t="shared" si="1"/>
        <v>847127000</v>
      </c>
      <c r="M1550" s="75">
        <f t="shared" si="2"/>
        <v>343329000</v>
      </c>
      <c r="N1550" s="9">
        <f t="shared" si="3"/>
        <v>0.3476180042</v>
      </c>
      <c r="O1550" s="9">
        <f t="shared" si="4"/>
        <v>0.1408848281</v>
      </c>
    </row>
    <row r="1551" hidden="1">
      <c r="A1551" s="68">
        <v>1616.0</v>
      </c>
      <c r="B1551" s="11" t="s">
        <v>575</v>
      </c>
      <c r="C1551" s="11" t="s">
        <v>10</v>
      </c>
      <c r="D1551" s="73">
        <v>42216.0</v>
      </c>
      <c r="E1551" s="74">
        <v>2.3712E9</v>
      </c>
      <c r="F1551" s="74">
        <v>1.5626E9</v>
      </c>
      <c r="G1551" s="74">
        <v>4.601E8</v>
      </c>
      <c r="H1551" s="74">
        <v>6.02E7</v>
      </c>
      <c r="I1551" s="70">
        <v>0.0</v>
      </c>
      <c r="J1551" s="11" t="s">
        <v>106</v>
      </c>
      <c r="K1551" s="11" t="s">
        <v>205</v>
      </c>
      <c r="L1551" s="51">
        <f t="shared" si="1"/>
        <v>808600000</v>
      </c>
      <c r="M1551" s="75">
        <f t="shared" si="2"/>
        <v>288300000</v>
      </c>
      <c r="N1551" s="9">
        <f t="shared" si="3"/>
        <v>0.3410087719</v>
      </c>
      <c r="O1551" s="9">
        <f t="shared" si="4"/>
        <v>0.1215840081</v>
      </c>
    </row>
    <row r="1552" hidden="1">
      <c r="A1552" s="68">
        <v>1617.0</v>
      </c>
      <c r="B1552" s="11" t="s">
        <v>575</v>
      </c>
      <c r="C1552" s="11" t="s">
        <v>11</v>
      </c>
      <c r="D1552" s="73">
        <v>42582.0</v>
      </c>
      <c r="E1552" s="74">
        <v>2.2203E9</v>
      </c>
      <c r="F1552" s="74">
        <v>1.4655E9</v>
      </c>
      <c r="G1552" s="74">
        <v>4.251E8</v>
      </c>
      <c r="H1552" s="74">
        <v>5.55E7</v>
      </c>
      <c r="I1552" s="70">
        <v>0.0</v>
      </c>
      <c r="J1552" s="11" t="s">
        <v>106</v>
      </c>
      <c r="K1552" s="11" t="s">
        <v>205</v>
      </c>
      <c r="L1552" s="51">
        <f t="shared" si="1"/>
        <v>754800000</v>
      </c>
      <c r="M1552" s="75">
        <f t="shared" si="2"/>
        <v>274200000</v>
      </c>
      <c r="N1552" s="9">
        <f t="shared" si="3"/>
        <v>0.3399540603</v>
      </c>
      <c r="O1552" s="9">
        <f t="shared" si="4"/>
        <v>0.1234968248</v>
      </c>
    </row>
    <row r="1553" hidden="1">
      <c r="A1553" s="68">
        <v>1619.0</v>
      </c>
      <c r="B1553" s="11" t="s">
        <v>576</v>
      </c>
      <c r="C1553" s="11" t="s">
        <v>9</v>
      </c>
      <c r="D1553" s="73">
        <v>42004.0</v>
      </c>
      <c r="E1553" s="74">
        <v>5.79E10</v>
      </c>
      <c r="F1553" s="74">
        <v>4.0898E10</v>
      </c>
      <c r="G1553" s="74">
        <v>4.934E9</v>
      </c>
      <c r="H1553" s="74">
        <v>2.475E9</v>
      </c>
      <c r="I1553" s="70">
        <v>0.0</v>
      </c>
      <c r="J1553" s="11" t="s">
        <v>69</v>
      </c>
      <c r="K1553" s="71" t="s">
        <v>347</v>
      </c>
      <c r="L1553" s="51">
        <f t="shared" si="1"/>
        <v>17002000000</v>
      </c>
      <c r="M1553" s="75">
        <f t="shared" si="2"/>
        <v>9593000000</v>
      </c>
      <c r="N1553" s="9">
        <f t="shared" si="3"/>
        <v>0.2936442142</v>
      </c>
      <c r="O1553" s="9">
        <f t="shared" si="4"/>
        <v>0.1656822107</v>
      </c>
    </row>
    <row r="1554" hidden="1">
      <c r="A1554" s="68">
        <v>1621.0</v>
      </c>
      <c r="B1554" s="11" t="s">
        <v>576</v>
      </c>
      <c r="C1554" s="11" t="s">
        <v>11</v>
      </c>
      <c r="D1554" s="73">
        <v>42735.0</v>
      </c>
      <c r="E1554" s="74">
        <v>5.7244E10</v>
      </c>
      <c r="F1554" s="74">
        <v>4.146E10</v>
      </c>
      <c r="G1554" s="74">
        <v>5.275E9</v>
      </c>
      <c r="H1554" s="74">
        <v>2.337E9</v>
      </c>
      <c r="I1554" s="70">
        <v>0.0</v>
      </c>
      <c r="J1554" s="11" t="s">
        <v>69</v>
      </c>
      <c r="K1554" s="71" t="s">
        <v>347</v>
      </c>
      <c r="L1554" s="51">
        <f t="shared" si="1"/>
        <v>15784000000</v>
      </c>
      <c r="M1554" s="75">
        <f t="shared" si="2"/>
        <v>8172000000</v>
      </c>
      <c r="N1554" s="9">
        <f t="shared" si="3"/>
        <v>0.2757319544</v>
      </c>
      <c r="O1554" s="9">
        <f t="shared" si="4"/>
        <v>0.1427573195</v>
      </c>
    </row>
    <row r="1555" hidden="1">
      <c r="A1555" s="68">
        <v>1618.0</v>
      </c>
      <c r="B1555" s="11" t="s">
        <v>576</v>
      </c>
      <c r="C1555" s="11" t="s">
        <v>7</v>
      </c>
      <c r="D1555" s="73">
        <v>41639.0</v>
      </c>
      <c r="E1555" s="74">
        <v>5.66E10</v>
      </c>
      <c r="F1555" s="74">
        <v>4.0468E10</v>
      </c>
      <c r="G1555" s="74">
        <v>5.241E9</v>
      </c>
      <c r="H1555" s="74">
        <v>2.342E9</v>
      </c>
      <c r="I1555" s="70">
        <v>0.0</v>
      </c>
      <c r="J1555" s="11" t="s">
        <v>69</v>
      </c>
      <c r="K1555" s="71" t="s">
        <v>347</v>
      </c>
      <c r="L1555" s="51">
        <f t="shared" si="1"/>
        <v>16132000000</v>
      </c>
      <c r="M1555" s="75">
        <f t="shared" si="2"/>
        <v>8549000000</v>
      </c>
      <c r="N1555" s="9">
        <f t="shared" si="3"/>
        <v>0.2850176678</v>
      </c>
      <c r="O1555" s="9">
        <f t="shared" si="4"/>
        <v>0.1510424028</v>
      </c>
    </row>
    <row r="1556" hidden="1">
      <c r="A1556" s="68">
        <v>1620.0</v>
      </c>
      <c r="B1556" s="11" t="s">
        <v>576</v>
      </c>
      <c r="C1556" s="11" t="s">
        <v>10</v>
      </c>
      <c r="D1556" s="73">
        <v>42369.0</v>
      </c>
      <c r="E1556" s="74">
        <v>5.6098E10</v>
      </c>
      <c r="F1556" s="74">
        <v>4.0431E10</v>
      </c>
      <c r="G1556" s="74">
        <v>6.097E9</v>
      </c>
      <c r="H1556" s="74">
        <v>2.279E9</v>
      </c>
      <c r="I1556" s="70">
        <v>0.0</v>
      </c>
      <c r="J1556" s="11" t="s">
        <v>69</v>
      </c>
      <c r="K1556" s="71" t="s">
        <v>347</v>
      </c>
      <c r="L1556" s="51">
        <f t="shared" si="1"/>
        <v>15667000000</v>
      </c>
      <c r="M1556" s="75">
        <f t="shared" si="2"/>
        <v>7291000000</v>
      </c>
      <c r="N1556" s="9">
        <f t="shared" si="3"/>
        <v>0.2792791187</v>
      </c>
      <c r="O1556" s="9">
        <f t="shared" si="4"/>
        <v>0.1299689829</v>
      </c>
    </row>
    <row r="1557" hidden="1">
      <c r="A1557" s="68">
        <v>1625.0</v>
      </c>
      <c r="B1557" s="11" t="s">
        <v>577</v>
      </c>
      <c r="C1557" s="11" t="s">
        <v>11</v>
      </c>
      <c r="D1557" s="73">
        <v>42643.0</v>
      </c>
      <c r="E1557" s="74">
        <v>1.5082E10</v>
      </c>
      <c r="F1557" s="74">
        <v>2.226E9</v>
      </c>
      <c r="G1557" s="74">
        <v>4.469E9</v>
      </c>
      <c r="H1557" s="70">
        <v>0.0</v>
      </c>
      <c r="I1557" s="74">
        <v>5.02E8</v>
      </c>
      <c r="J1557" s="11" t="s">
        <v>75</v>
      </c>
      <c r="K1557" s="71" t="s">
        <v>116</v>
      </c>
      <c r="L1557" s="51">
        <f t="shared" si="1"/>
        <v>12856000000</v>
      </c>
      <c r="M1557" s="75">
        <f t="shared" si="2"/>
        <v>7885000000</v>
      </c>
      <c r="N1557" s="9">
        <f t="shared" si="3"/>
        <v>0.8524068426</v>
      </c>
      <c r="O1557" s="9">
        <f t="shared" si="4"/>
        <v>0.5228086461</v>
      </c>
    </row>
    <row r="1558" hidden="1">
      <c r="A1558" s="68">
        <v>1624.0</v>
      </c>
      <c r="B1558" s="11" t="s">
        <v>577</v>
      </c>
      <c r="C1558" s="11" t="s">
        <v>10</v>
      </c>
      <c r="D1558" s="73">
        <v>42277.0</v>
      </c>
      <c r="E1558" s="74">
        <v>1.388E10</v>
      </c>
      <c r="F1558" s="74">
        <v>2.079E9</v>
      </c>
      <c r="G1558" s="74">
        <v>2.229E9</v>
      </c>
      <c r="H1558" s="70">
        <v>0.0</v>
      </c>
      <c r="I1558" s="74">
        <v>4.94E8</v>
      </c>
      <c r="J1558" s="11" t="s">
        <v>75</v>
      </c>
      <c r="K1558" s="71" t="s">
        <v>116</v>
      </c>
      <c r="L1558" s="51">
        <f t="shared" si="1"/>
        <v>11801000000</v>
      </c>
      <c r="M1558" s="75">
        <f t="shared" si="2"/>
        <v>9078000000</v>
      </c>
      <c r="N1558" s="9">
        <f t="shared" si="3"/>
        <v>0.8502161383</v>
      </c>
      <c r="O1558" s="9">
        <f t="shared" si="4"/>
        <v>0.6540345821</v>
      </c>
    </row>
    <row r="1559" hidden="1">
      <c r="A1559" s="68">
        <v>1623.0</v>
      </c>
      <c r="B1559" s="11" t="s">
        <v>577</v>
      </c>
      <c r="C1559" s="11" t="s">
        <v>9</v>
      </c>
      <c r="D1559" s="73">
        <v>41912.0</v>
      </c>
      <c r="E1559" s="74">
        <v>1.2702E10</v>
      </c>
      <c r="F1559" s="74">
        <v>1.875E9</v>
      </c>
      <c r="G1559" s="74">
        <v>2.242E9</v>
      </c>
      <c r="H1559" s="70">
        <v>0.0</v>
      </c>
      <c r="I1559" s="74">
        <v>4.35E8</v>
      </c>
      <c r="J1559" s="11" t="s">
        <v>75</v>
      </c>
      <c r="K1559" s="71" t="s">
        <v>116</v>
      </c>
      <c r="L1559" s="51">
        <f t="shared" si="1"/>
        <v>10827000000</v>
      </c>
      <c r="M1559" s="75">
        <f t="shared" si="2"/>
        <v>8150000000</v>
      </c>
      <c r="N1559" s="9">
        <f t="shared" si="3"/>
        <v>0.8523854511</v>
      </c>
      <c r="O1559" s="9">
        <f t="shared" si="4"/>
        <v>0.6416312392</v>
      </c>
    </row>
    <row r="1560" hidden="1">
      <c r="A1560" s="68">
        <v>1622.0</v>
      </c>
      <c r="B1560" s="11" t="s">
        <v>577</v>
      </c>
      <c r="C1560" s="11" t="s">
        <v>7</v>
      </c>
      <c r="D1560" s="73">
        <v>41547.0</v>
      </c>
      <c r="E1560" s="74">
        <v>1.1778E10</v>
      </c>
      <c r="F1560" s="74">
        <v>1.932E9</v>
      </c>
      <c r="G1560" s="74">
        <v>2.207E9</v>
      </c>
      <c r="H1560" s="70">
        <v>0.0</v>
      </c>
      <c r="I1560" s="74">
        <v>3.97E8</v>
      </c>
      <c r="J1560" s="11" t="s">
        <v>75</v>
      </c>
      <c r="K1560" s="71" t="s">
        <v>116</v>
      </c>
      <c r="L1560" s="51">
        <f t="shared" si="1"/>
        <v>9846000000</v>
      </c>
      <c r="M1560" s="75">
        <f t="shared" si="2"/>
        <v>7242000000</v>
      </c>
      <c r="N1560" s="9">
        <f t="shared" si="3"/>
        <v>0.8359653591</v>
      </c>
      <c r="O1560" s="9">
        <f t="shared" si="4"/>
        <v>0.614875191</v>
      </c>
    </row>
    <row r="1561" hidden="1">
      <c r="A1561" s="68">
        <v>1629.0</v>
      </c>
      <c r="B1561" s="11" t="s">
        <v>578</v>
      </c>
      <c r="C1561" s="11" t="s">
        <v>11</v>
      </c>
      <c r="D1561" s="73">
        <v>42643.0</v>
      </c>
      <c r="E1561" s="74">
        <v>3.2178E9</v>
      </c>
      <c r="F1561" s="74">
        <v>1.8565E9</v>
      </c>
      <c r="G1561" s="74">
        <v>5.57E8</v>
      </c>
      <c r="H1561" s="74">
        <v>2.535E8</v>
      </c>
      <c r="I1561" s="70">
        <v>0.0</v>
      </c>
      <c r="J1561" s="11" t="s">
        <v>77</v>
      </c>
      <c r="K1561" s="71" t="s">
        <v>83</v>
      </c>
      <c r="L1561" s="51">
        <f t="shared" si="1"/>
        <v>1361300000</v>
      </c>
      <c r="M1561" s="75">
        <f t="shared" si="2"/>
        <v>550800000</v>
      </c>
      <c r="N1561" s="9">
        <f t="shared" si="3"/>
        <v>0.4230530176</v>
      </c>
      <c r="O1561" s="9">
        <f t="shared" si="4"/>
        <v>0.171172851</v>
      </c>
    </row>
    <row r="1562" hidden="1">
      <c r="A1562" s="68">
        <v>1628.0</v>
      </c>
      <c r="B1562" s="11" t="s">
        <v>578</v>
      </c>
      <c r="C1562" s="11" t="s">
        <v>10</v>
      </c>
      <c r="D1562" s="73">
        <v>42279.0</v>
      </c>
      <c r="E1562" s="74">
        <v>3.0991E9</v>
      </c>
      <c r="F1562" s="74">
        <v>1.8164E9</v>
      </c>
      <c r="G1562" s="74">
        <v>4.885E8</v>
      </c>
      <c r="H1562" s="74">
        <v>2.452E8</v>
      </c>
      <c r="I1562" s="70">
        <v>0.0</v>
      </c>
      <c r="J1562" s="11" t="s">
        <v>77</v>
      </c>
      <c r="K1562" s="71" t="s">
        <v>83</v>
      </c>
      <c r="L1562" s="51">
        <f t="shared" si="1"/>
        <v>1282700000</v>
      </c>
      <c r="M1562" s="75">
        <f t="shared" si="2"/>
        <v>549000000</v>
      </c>
      <c r="N1562" s="9">
        <f t="shared" si="3"/>
        <v>0.4138943564</v>
      </c>
      <c r="O1562" s="9">
        <f t="shared" si="4"/>
        <v>0.1771482043</v>
      </c>
    </row>
    <row r="1563" hidden="1">
      <c r="A1563" s="68">
        <v>1627.0</v>
      </c>
      <c r="B1563" s="11" t="s">
        <v>578</v>
      </c>
      <c r="C1563" s="11" t="s">
        <v>9</v>
      </c>
      <c r="D1563" s="73">
        <v>41908.0</v>
      </c>
      <c r="E1563" s="74">
        <v>3.0498E9</v>
      </c>
      <c r="F1563" s="74">
        <v>1.7481E9</v>
      </c>
      <c r="G1563" s="74">
        <v>4.706E8</v>
      </c>
      <c r="H1563" s="74">
        <v>2.348E8</v>
      </c>
      <c r="I1563" s="70">
        <v>0.0</v>
      </c>
      <c r="J1563" s="11" t="s">
        <v>77</v>
      </c>
      <c r="K1563" s="71" t="s">
        <v>83</v>
      </c>
      <c r="L1563" s="51">
        <f t="shared" si="1"/>
        <v>1301700000</v>
      </c>
      <c r="M1563" s="75">
        <f t="shared" si="2"/>
        <v>596300000</v>
      </c>
      <c r="N1563" s="9">
        <f t="shared" si="3"/>
        <v>0.4268148731</v>
      </c>
      <c r="O1563" s="9">
        <f t="shared" si="4"/>
        <v>0.1955210178</v>
      </c>
    </row>
    <row r="1564" hidden="1">
      <c r="A1564" s="68">
        <v>1626.0</v>
      </c>
      <c r="B1564" s="11" t="s">
        <v>578</v>
      </c>
      <c r="C1564" s="11" t="s">
        <v>7</v>
      </c>
      <c r="D1564" s="73">
        <v>41544.0</v>
      </c>
      <c r="E1564" s="74">
        <v>2.942897E9</v>
      </c>
      <c r="F1564" s="74">
        <v>1.69321E9</v>
      </c>
      <c r="G1564" s="74">
        <v>4.32589E8</v>
      </c>
      <c r="H1564" s="74">
        <v>2.08208E8</v>
      </c>
      <c r="I1564" s="70">
        <v>0.0</v>
      </c>
      <c r="J1564" s="11" t="s">
        <v>77</v>
      </c>
      <c r="K1564" s="71" t="s">
        <v>83</v>
      </c>
      <c r="L1564" s="51">
        <f t="shared" si="1"/>
        <v>1249687000</v>
      </c>
      <c r="M1564" s="75">
        <f t="shared" si="2"/>
        <v>608890000</v>
      </c>
      <c r="N1564" s="9">
        <f t="shared" si="3"/>
        <v>0.4246451711</v>
      </c>
      <c r="O1564" s="9">
        <f t="shared" si="4"/>
        <v>0.2069015667</v>
      </c>
    </row>
    <row r="1565" hidden="1">
      <c r="A1565" s="68">
        <v>1633.0</v>
      </c>
      <c r="B1565" s="11" t="s">
        <v>260</v>
      </c>
      <c r="C1565" s="11" t="s">
        <v>11</v>
      </c>
      <c r="D1565" s="73">
        <v>42371.0</v>
      </c>
      <c r="E1565" s="74">
        <v>1.2376744E10</v>
      </c>
      <c r="F1565" s="74">
        <v>6.3938E9</v>
      </c>
      <c r="G1565" s="74">
        <v>4.178386E9</v>
      </c>
      <c r="H1565" s="70">
        <v>0.0</v>
      </c>
      <c r="I1565" s="70">
        <v>0.0</v>
      </c>
      <c r="J1565" s="11" t="s">
        <v>73</v>
      </c>
      <c r="K1565" s="71" t="s">
        <v>258</v>
      </c>
      <c r="L1565" s="51">
        <f t="shared" si="1"/>
        <v>5982944000</v>
      </c>
      <c r="M1565" s="75">
        <f t="shared" si="2"/>
        <v>1804558000</v>
      </c>
      <c r="N1565" s="9">
        <f t="shared" si="3"/>
        <v>0.4834020967</v>
      </c>
      <c r="O1565" s="9">
        <f t="shared" si="4"/>
        <v>0.1458023209</v>
      </c>
    </row>
    <row r="1566" hidden="1">
      <c r="A1566" s="68">
        <v>1632.0</v>
      </c>
      <c r="B1566" s="11" t="s">
        <v>260</v>
      </c>
      <c r="C1566" s="11" t="s">
        <v>10</v>
      </c>
      <c r="D1566" s="73">
        <v>42007.0</v>
      </c>
      <c r="E1566" s="74">
        <v>1.2282161E10</v>
      </c>
      <c r="F1566" s="74">
        <v>6.28819E9</v>
      </c>
      <c r="G1566" s="74">
        <v>4.159885E9</v>
      </c>
      <c r="H1566" s="70">
        <v>0.0</v>
      </c>
      <c r="I1566" s="70">
        <v>0.0</v>
      </c>
      <c r="J1566" s="11" t="s">
        <v>73</v>
      </c>
      <c r="K1566" s="71" t="s">
        <v>258</v>
      </c>
      <c r="L1566" s="51">
        <f t="shared" si="1"/>
        <v>5993971000</v>
      </c>
      <c r="M1566" s="75">
        <f t="shared" si="2"/>
        <v>1834086000</v>
      </c>
      <c r="N1566" s="9">
        <f t="shared" si="3"/>
        <v>0.4880225068</v>
      </c>
      <c r="O1566" s="9">
        <f t="shared" si="4"/>
        <v>0.1493292589</v>
      </c>
    </row>
    <row r="1567" hidden="1">
      <c r="A1567" s="68">
        <v>1631.0</v>
      </c>
      <c r="B1567" s="11" t="s">
        <v>260</v>
      </c>
      <c r="C1567" s="11" t="s">
        <v>9</v>
      </c>
      <c r="D1567" s="73">
        <v>41639.0</v>
      </c>
      <c r="E1567" s="74">
        <v>1.1419648E10</v>
      </c>
      <c r="F1567" s="74">
        <v>5.931469E9</v>
      </c>
      <c r="G1567" s="74">
        <v>3.841032E9</v>
      </c>
      <c r="H1567" s="70">
        <v>0.0</v>
      </c>
      <c r="I1567" s="70">
        <v>0.0</v>
      </c>
      <c r="J1567" s="11" t="s">
        <v>73</v>
      </c>
      <c r="K1567" s="71" t="s">
        <v>258</v>
      </c>
      <c r="L1567" s="51">
        <f t="shared" si="1"/>
        <v>5488179000</v>
      </c>
      <c r="M1567" s="75">
        <f t="shared" si="2"/>
        <v>1647147000</v>
      </c>
      <c r="N1567" s="9">
        <f t="shared" si="3"/>
        <v>0.4805909079</v>
      </c>
      <c r="O1567" s="9">
        <f t="shared" si="4"/>
        <v>0.1442379835</v>
      </c>
    </row>
    <row r="1568" hidden="1">
      <c r="A1568" s="68">
        <v>1630.0</v>
      </c>
      <c r="B1568" s="11" t="s">
        <v>260</v>
      </c>
      <c r="C1568" s="11" t="s">
        <v>7</v>
      </c>
      <c r="D1568" s="73">
        <v>41274.0</v>
      </c>
      <c r="E1568" s="74">
        <v>1.0879855E10</v>
      </c>
      <c r="F1568" s="74">
        <v>5.81788E9</v>
      </c>
      <c r="G1568" s="74">
        <v>3.596708E9</v>
      </c>
      <c r="H1568" s="70">
        <v>0.0</v>
      </c>
      <c r="I1568" s="70">
        <v>0.0</v>
      </c>
      <c r="J1568" s="11" t="s">
        <v>73</v>
      </c>
      <c r="K1568" s="71" t="s">
        <v>258</v>
      </c>
      <c r="L1568" s="51">
        <f t="shared" si="1"/>
        <v>5061975000</v>
      </c>
      <c r="M1568" s="75">
        <f t="shared" si="2"/>
        <v>1465267000</v>
      </c>
      <c r="N1568" s="9">
        <f t="shared" si="3"/>
        <v>0.4652612558</v>
      </c>
      <c r="O1568" s="9">
        <f t="shared" si="4"/>
        <v>0.1346770706</v>
      </c>
    </row>
    <row r="1569" hidden="1">
      <c r="A1569" s="68">
        <v>1634.0</v>
      </c>
      <c r="B1569" s="11" t="s">
        <v>305</v>
      </c>
      <c r="C1569" s="11" t="s">
        <v>7</v>
      </c>
      <c r="D1569" s="73">
        <v>41547.0</v>
      </c>
      <c r="E1569" s="74">
        <v>1.3794E10</v>
      </c>
      <c r="F1569" s="74">
        <v>6.799E9</v>
      </c>
      <c r="G1569" s="74">
        <v>2.829E9</v>
      </c>
      <c r="H1569" s="70">
        <v>0.0</v>
      </c>
      <c r="I1569" s="74">
        <v>2.37E8</v>
      </c>
      <c r="J1569" s="11" t="s">
        <v>73</v>
      </c>
      <c r="K1569" s="71" t="s">
        <v>254</v>
      </c>
      <c r="L1569" s="51">
        <f t="shared" si="1"/>
        <v>6995000000</v>
      </c>
      <c r="M1569" s="75">
        <f t="shared" si="2"/>
        <v>3929000000</v>
      </c>
      <c r="N1569" s="9">
        <f t="shared" si="3"/>
        <v>0.5071045382</v>
      </c>
      <c r="O1569" s="9">
        <f t="shared" si="4"/>
        <v>0.2848339858</v>
      </c>
    </row>
    <row r="1570" hidden="1">
      <c r="A1570" s="68">
        <v>1635.0</v>
      </c>
      <c r="B1570" s="11" t="s">
        <v>305</v>
      </c>
      <c r="C1570" s="11" t="s">
        <v>9</v>
      </c>
      <c r="D1570" s="73">
        <v>41912.0</v>
      </c>
      <c r="E1570" s="74">
        <v>1.3783E10</v>
      </c>
      <c r="F1570" s="74">
        <v>6.542E9</v>
      </c>
      <c r="G1570" s="74">
        <v>2.899E9</v>
      </c>
      <c r="H1570" s="70">
        <v>0.0</v>
      </c>
      <c r="I1570" s="74">
        <v>2.17E8</v>
      </c>
      <c r="J1570" s="11" t="s">
        <v>73</v>
      </c>
      <c r="K1570" s="71" t="s">
        <v>254</v>
      </c>
      <c r="L1570" s="51">
        <f t="shared" si="1"/>
        <v>7241000000</v>
      </c>
      <c r="M1570" s="75">
        <f t="shared" si="2"/>
        <v>4125000000</v>
      </c>
      <c r="N1570" s="9">
        <f t="shared" si="3"/>
        <v>0.5253573242</v>
      </c>
      <c r="O1570" s="9">
        <f t="shared" si="4"/>
        <v>0.2992817239</v>
      </c>
    </row>
    <row r="1571" hidden="1">
      <c r="A1571" s="68">
        <v>1636.0</v>
      </c>
      <c r="B1571" s="11" t="s">
        <v>305</v>
      </c>
      <c r="C1571" s="11" t="s">
        <v>10</v>
      </c>
      <c r="D1571" s="73">
        <v>42277.0</v>
      </c>
      <c r="E1571" s="74">
        <v>1.3268E10</v>
      </c>
      <c r="F1571" s="74">
        <v>6.868E9</v>
      </c>
      <c r="G1571" s="74">
        <v>2.86E9</v>
      </c>
      <c r="H1571" s="70">
        <v>0.0</v>
      </c>
      <c r="I1571" s="74">
        <v>2.22E8</v>
      </c>
      <c r="J1571" s="11" t="s">
        <v>73</v>
      </c>
      <c r="K1571" s="71" t="s">
        <v>254</v>
      </c>
      <c r="L1571" s="51">
        <f t="shared" si="1"/>
        <v>6400000000</v>
      </c>
      <c r="M1571" s="75">
        <f t="shared" si="2"/>
        <v>3318000000</v>
      </c>
      <c r="N1571" s="9">
        <f t="shared" si="3"/>
        <v>0.4823635815</v>
      </c>
      <c r="O1571" s="9">
        <f t="shared" si="4"/>
        <v>0.2500753693</v>
      </c>
    </row>
    <row r="1572" hidden="1">
      <c r="A1572" s="68">
        <v>1637.0</v>
      </c>
      <c r="B1572" s="11" t="s">
        <v>305</v>
      </c>
      <c r="C1572" s="11" t="s">
        <v>11</v>
      </c>
      <c r="D1572" s="73">
        <v>42643.0</v>
      </c>
      <c r="E1572" s="74">
        <v>1.2488E10</v>
      </c>
      <c r="F1572" s="74">
        <v>6.684E9</v>
      </c>
      <c r="G1572" s="74">
        <v>2.851E9</v>
      </c>
      <c r="H1572" s="70">
        <v>0.0</v>
      </c>
      <c r="I1572" s="74">
        <v>2.21E8</v>
      </c>
      <c r="J1572" s="11" t="s">
        <v>73</v>
      </c>
      <c r="K1572" s="71" t="s">
        <v>254</v>
      </c>
      <c r="L1572" s="51">
        <f t="shared" si="1"/>
        <v>5804000000</v>
      </c>
      <c r="M1572" s="75">
        <f t="shared" si="2"/>
        <v>2732000000</v>
      </c>
      <c r="N1572" s="9">
        <f t="shared" si="3"/>
        <v>0.4647661755</v>
      </c>
      <c r="O1572" s="9">
        <f t="shared" si="4"/>
        <v>0.2187700192</v>
      </c>
    </row>
    <row r="1573" hidden="1">
      <c r="A1573" s="68">
        <v>1638.0</v>
      </c>
      <c r="B1573" s="11" t="s">
        <v>579</v>
      </c>
      <c r="C1573" s="11" t="s">
        <v>7</v>
      </c>
      <c r="D1573" s="73">
        <v>41274.0</v>
      </c>
      <c r="E1573" s="74">
        <v>1.38393E11</v>
      </c>
      <c r="F1573" s="74">
        <v>1.26485E11</v>
      </c>
      <c r="G1573" s="74">
        <v>5.229E9</v>
      </c>
      <c r="H1573" s="70">
        <v>0.0</v>
      </c>
      <c r="I1573" s="74">
        <v>1.549E9</v>
      </c>
      <c r="J1573" s="11" t="s">
        <v>172</v>
      </c>
      <c r="K1573" s="71" t="s">
        <v>622</v>
      </c>
      <c r="L1573" s="51">
        <f t="shared" si="1"/>
        <v>11908000000</v>
      </c>
      <c r="M1573" s="75">
        <f t="shared" si="2"/>
        <v>5130000000</v>
      </c>
      <c r="N1573" s="9">
        <f t="shared" si="3"/>
        <v>0.08604481441</v>
      </c>
      <c r="O1573" s="9">
        <f t="shared" si="4"/>
        <v>0.03706834883</v>
      </c>
    </row>
    <row r="1574" hidden="1">
      <c r="A1574" s="68">
        <v>1639.0</v>
      </c>
      <c r="B1574" s="11" t="s">
        <v>579</v>
      </c>
      <c r="C1574" s="11" t="s">
        <v>9</v>
      </c>
      <c r="D1574" s="73">
        <v>41639.0</v>
      </c>
      <c r="E1574" s="74">
        <v>1.38074E11</v>
      </c>
      <c r="F1574" s="74">
        <v>1.27316E11</v>
      </c>
      <c r="G1574" s="74">
        <v>5.081E9</v>
      </c>
      <c r="H1574" s="70">
        <v>0.0</v>
      </c>
      <c r="I1574" s="74">
        <v>1.72E9</v>
      </c>
      <c r="J1574" s="11" t="s">
        <v>172</v>
      </c>
      <c r="K1574" s="71" t="s">
        <v>622</v>
      </c>
      <c r="L1574" s="51">
        <f t="shared" si="1"/>
        <v>10758000000</v>
      </c>
      <c r="M1574" s="75">
        <f t="shared" si="2"/>
        <v>3957000000</v>
      </c>
      <c r="N1574" s="9">
        <f t="shared" si="3"/>
        <v>0.07791474137</v>
      </c>
      <c r="O1574" s="9">
        <f t="shared" si="4"/>
        <v>0.02865854542</v>
      </c>
    </row>
    <row r="1575" hidden="1">
      <c r="A1575" s="68">
        <v>1640.0</v>
      </c>
      <c r="B1575" s="11" t="s">
        <v>579</v>
      </c>
      <c r="C1575" s="11" t="s">
        <v>10</v>
      </c>
      <c r="D1575" s="73">
        <v>42004.0</v>
      </c>
      <c r="E1575" s="74">
        <v>1.30844E11</v>
      </c>
      <c r="F1575" s="74">
        <v>1.18141E11</v>
      </c>
      <c r="G1575" s="74">
        <v>5.111E9</v>
      </c>
      <c r="H1575" s="70">
        <v>0.0</v>
      </c>
      <c r="I1575" s="74">
        <v>1.69E9</v>
      </c>
      <c r="J1575" s="11" t="s">
        <v>172</v>
      </c>
      <c r="K1575" s="71" t="s">
        <v>622</v>
      </c>
      <c r="L1575" s="51">
        <f t="shared" si="1"/>
        <v>12703000000</v>
      </c>
      <c r="M1575" s="75">
        <f t="shared" si="2"/>
        <v>5902000000</v>
      </c>
      <c r="N1575" s="9">
        <f t="shared" si="3"/>
        <v>0.09708507841</v>
      </c>
      <c r="O1575" s="9">
        <f t="shared" si="4"/>
        <v>0.0451071505</v>
      </c>
    </row>
    <row r="1576" hidden="1">
      <c r="A1576" s="68">
        <v>1641.0</v>
      </c>
      <c r="B1576" s="11" t="s">
        <v>579</v>
      </c>
      <c r="C1576" s="11" t="s">
        <v>11</v>
      </c>
      <c r="D1576" s="73">
        <v>42369.0</v>
      </c>
      <c r="E1576" s="74">
        <v>8.7804E10</v>
      </c>
      <c r="F1576" s="74">
        <v>7.4651E10</v>
      </c>
      <c r="G1576" s="74">
        <v>4.953E9</v>
      </c>
      <c r="H1576" s="70">
        <v>0.0</v>
      </c>
      <c r="I1576" s="74">
        <v>1.842E9</v>
      </c>
      <c r="J1576" s="11" t="s">
        <v>172</v>
      </c>
      <c r="K1576" s="71" t="s">
        <v>622</v>
      </c>
      <c r="L1576" s="51">
        <f t="shared" si="1"/>
        <v>13153000000</v>
      </c>
      <c r="M1576" s="75">
        <f t="shared" si="2"/>
        <v>6358000000</v>
      </c>
      <c r="N1576" s="9">
        <f t="shared" si="3"/>
        <v>0.1497995536</v>
      </c>
      <c r="O1576" s="9">
        <f t="shared" si="4"/>
        <v>0.07241127967</v>
      </c>
    </row>
    <row r="1577" hidden="1">
      <c r="A1577" s="68">
        <v>1645.0</v>
      </c>
      <c r="B1577" s="11" t="s">
        <v>580</v>
      </c>
      <c r="C1577" s="11" t="s">
        <v>11</v>
      </c>
      <c r="D1577" s="73">
        <v>42369.0</v>
      </c>
      <c r="E1577" s="74">
        <v>3.422181E9</v>
      </c>
      <c r="F1577" s="74">
        <v>2.564648E9</v>
      </c>
      <c r="G1577" s="74">
        <v>3.12694E8</v>
      </c>
      <c r="H1577" s="70">
        <v>0.0</v>
      </c>
      <c r="I1577" s="70">
        <v>0.0</v>
      </c>
      <c r="J1577" s="11" t="s">
        <v>119</v>
      </c>
      <c r="K1577" s="71" t="s">
        <v>626</v>
      </c>
      <c r="L1577" s="51">
        <f t="shared" si="1"/>
        <v>857533000</v>
      </c>
      <c r="M1577" s="75">
        <f t="shared" si="2"/>
        <v>544839000</v>
      </c>
      <c r="N1577" s="9">
        <f t="shared" si="3"/>
        <v>0.250580843</v>
      </c>
      <c r="O1577" s="9">
        <f t="shared" si="4"/>
        <v>0.159208119</v>
      </c>
    </row>
    <row r="1578" hidden="1">
      <c r="A1578" s="68">
        <v>1644.0</v>
      </c>
      <c r="B1578" s="11" t="s">
        <v>580</v>
      </c>
      <c r="C1578" s="11" t="s">
        <v>10</v>
      </c>
      <c r="D1578" s="73">
        <v>42004.0</v>
      </c>
      <c r="E1578" s="74">
        <v>2.994169E9</v>
      </c>
      <c r="F1578" s="74">
        <v>2.406587E9</v>
      </c>
      <c r="G1578" s="74">
        <v>2.92358E8</v>
      </c>
      <c r="H1578" s="70">
        <v>0.0</v>
      </c>
      <c r="I1578" s="70">
        <v>0.0</v>
      </c>
      <c r="J1578" s="11" t="s">
        <v>119</v>
      </c>
      <c r="K1578" s="71" t="s">
        <v>626</v>
      </c>
      <c r="L1578" s="51">
        <f t="shared" si="1"/>
        <v>587582000</v>
      </c>
      <c r="M1578" s="75">
        <f t="shared" si="2"/>
        <v>295224000</v>
      </c>
      <c r="N1578" s="9">
        <f t="shared" si="3"/>
        <v>0.1962420959</v>
      </c>
      <c r="O1578" s="9">
        <f t="shared" si="4"/>
        <v>0.09859964484</v>
      </c>
    </row>
    <row r="1579" hidden="1">
      <c r="A1579" s="68">
        <v>1643.0</v>
      </c>
      <c r="B1579" s="11" t="s">
        <v>580</v>
      </c>
      <c r="C1579" s="11" t="s">
        <v>9</v>
      </c>
      <c r="D1579" s="73">
        <v>41639.0</v>
      </c>
      <c r="E1579" s="74">
        <v>2.770709E9</v>
      </c>
      <c r="F1579" s="74">
        <v>2.343829E9</v>
      </c>
      <c r="G1579" s="74">
        <v>2.74217E8</v>
      </c>
      <c r="H1579" s="70">
        <v>0.0</v>
      </c>
      <c r="I1579" s="70">
        <v>0.0</v>
      </c>
      <c r="J1579" s="11" t="s">
        <v>119</v>
      </c>
      <c r="K1579" s="71" t="s">
        <v>626</v>
      </c>
      <c r="L1579" s="51">
        <f t="shared" si="1"/>
        <v>426880000</v>
      </c>
      <c r="M1579" s="75">
        <f t="shared" si="2"/>
        <v>152663000</v>
      </c>
      <c r="N1579" s="9">
        <f t="shared" si="3"/>
        <v>0.1540688683</v>
      </c>
      <c r="O1579" s="9">
        <f t="shared" si="4"/>
        <v>0.05509889346</v>
      </c>
    </row>
    <row r="1580" hidden="1">
      <c r="A1580" s="68">
        <v>1642.0</v>
      </c>
      <c r="B1580" s="11" t="s">
        <v>580</v>
      </c>
      <c r="C1580" s="11" t="s">
        <v>7</v>
      </c>
      <c r="D1580" s="73">
        <v>41274.0</v>
      </c>
      <c r="E1580" s="74">
        <v>2.56731E9</v>
      </c>
      <c r="F1580" s="74">
        <v>2.233284E9</v>
      </c>
      <c r="G1580" s="74">
        <v>3.08143E8</v>
      </c>
      <c r="H1580" s="70">
        <v>0.0</v>
      </c>
      <c r="I1580" s="70">
        <v>0.0</v>
      </c>
      <c r="J1580" s="11" t="s">
        <v>119</v>
      </c>
      <c r="K1580" s="71" t="s">
        <v>626</v>
      </c>
      <c r="L1580" s="51">
        <f t="shared" si="1"/>
        <v>334026000</v>
      </c>
      <c r="M1580" s="75">
        <f t="shared" si="2"/>
        <v>25883000</v>
      </c>
      <c r="N1580" s="9">
        <f t="shared" si="3"/>
        <v>0.1301073887</v>
      </c>
      <c r="O1580" s="9">
        <f t="shared" si="4"/>
        <v>0.01008175873</v>
      </c>
    </row>
    <row r="1581" hidden="1">
      <c r="A1581" s="68">
        <v>1649.0</v>
      </c>
      <c r="B1581" s="11" t="s">
        <v>581</v>
      </c>
      <c r="C1581" s="11" t="s">
        <v>11</v>
      </c>
      <c r="D1581" s="73">
        <v>42735.0</v>
      </c>
      <c r="E1581" s="74">
        <v>2.506202E9</v>
      </c>
      <c r="F1581" s="74">
        <v>1.024336E9</v>
      </c>
      <c r="G1581" s="74">
        <v>1.79279E8</v>
      </c>
      <c r="H1581" s="70">
        <v>0.0</v>
      </c>
      <c r="I1581" s="74">
        <v>5.65059E8</v>
      </c>
      <c r="J1581" s="11" t="s">
        <v>111</v>
      </c>
      <c r="K1581" s="11" t="s">
        <v>112</v>
      </c>
      <c r="L1581" s="51">
        <f t="shared" si="1"/>
        <v>1481866000</v>
      </c>
      <c r="M1581" s="75">
        <f t="shared" si="2"/>
        <v>737528000</v>
      </c>
      <c r="N1581" s="9">
        <f t="shared" si="3"/>
        <v>0.5912795537</v>
      </c>
      <c r="O1581" s="9">
        <f t="shared" si="4"/>
        <v>0.2942811473</v>
      </c>
    </row>
    <row r="1582" hidden="1">
      <c r="A1582" s="68">
        <v>1648.0</v>
      </c>
      <c r="B1582" s="11" t="s">
        <v>581</v>
      </c>
      <c r="C1582" s="11" t="s">
        <v>10</v>
      </c>
      <c r="D1582" s="73">
        <v>42369.0</v>
      </c>
      <c r="E1582" s="74">
        <v>2.502267E9</v>
      </c>
      <c r="F1582" s="74">
        <v>1.011249E9</v>
      </c>
      <c r="G1582" s="74">
        <v>1.75307E8</v>
      </c>
      <c r="H1582" s="70">
        <v>0.0</v>
      </c>
      <c r="I1582" s="74">
        <v>5.42952E8</v>
      </c>
      <c r="J1582" s="11" t="s">
        <v>111</v>
      </c>
      <c r="K1582" s="11" t="s">
        <v>112</v>
      </c>
      <c r="L1582" s="51">
        <f t="shared" si="1"/>
        <v>1491018000</v>
      </c>
      <c r="M1582" s="75">
        <f t="shared" si="2"/>
        <v>772759000</v>
      </c>
      <c r="N1582" s="9">
        <f t="shared" si="3"/>
        <v>0.5958668679</v>
      </c>
      <c r="O1582" s="9">
        <f t="shared" si="4"/>
        <v>0.3088235588</v>
      </c>
    </row>
    <row r="1583" hidden="1">
      <c r="A1583" s="68">
        <v>1647.0</v>
      </c>
      <c r="B1583" s="11" t="s">
        <v>581</v>
      </c>
      <c r="C1583" s="11" t="s">
        <v>9</v>
      </c>
      <c r="D1583" s="73">
        <v>42004.0</v>
      </c>
      <c r="E1583" s="74">
        <v>2.312512E9</v>
      </c>
      <c r="F1583" s="74">
        <v>9.53611E8</v>
      </c>
      <c r="G1583" s="74">
        <v>1.6927E8</v>
      </c>
      <c r="H1583" s="70">
        <v>0.0</v>
      </c>
      <c r="I1583" s="74">
        <v>4.81303E8</v>
      </c>
      <c r="J1583" s="11" t="s">
        <v>111</v>
      </c>
      <c r="K1583" s="11" t="s">
        <v>112</v>
      </c>
      <c r="L1583" s="51">
        <f t="shared" si="1"/>
        <v>1358901000</v>
      </c>
      <c r="M1583" s="75">
        <f t="shared" si="2"/>
        <v>708328000</v>
      </c>
      <c r="N1583" s="9">
        <f t="shared" si="3"/>
        <v>0.5876298155</v>
      </c>
      <c r="O1583" s="9">
        <f t="shared" si="4"/>
        <v>0.3063024105</v>
      </c>
    </row>
    <row r="1584" hidden="1">
      <c r="A1584" s="68">
        <v>1646.0</v>
      </c>
      <c r="B1584" s="11" t="s">
        <v>581</v>
      </c>
      <c r="C1584" s="11" t="s">
        <v>7</v>
      </c>
      <c r="D1584" s="73">
        <v>41639.0</v>
      </c>
      <c r="E1584" s="74">
        <v>2.299176E9</v>
      </c>
      <c r="F1584" s="74">
        <v>9.28565E8</v>
      </c>
      <c r="G1584" s="74">
        <v>1.77366E8</v>
      </c>
      <c r="H1584" s="74">
        <v>3.221E7</v>
      </c>
      <c r="I1584" s="74">
        <v>4.61627E8</v>
      </c>
      <c r="J1584" s="11" t="s">
        <v>111</v>
      </c>
      <c r="K1584" s="11" t="s">
        <v>112</v>
      </c>
      <c r="L1584" s="51">
        <f t="shared" si="1"/>
        <v>1370611000</v>
      </c>
      <c r="M1584" s="75">
        <f t="shared" si="2"/>
        <v>699408000</v>
      </c>
      <c r="N1584" s="9">
        <f t="shared" si="3"/>
        <v>0.5961313966</v>
      </c>
      <c r="O1584" s="9">
        <f t="shared" si="4"/>
        <v>0.3041994175</v>
      </c>
    </row>
    <row r="1585" hidden="1">
      <c r="A1585" s="68">
        <v>1653.0</v>
      </c>
      <c r="B1585" s="11" t="s">
        <v>582</v>
      </c>
      <c r="C1585" s="11" t="s">
        <v>11</v>
      </c>
      <c r="D1585" s="73">
        <v>42369.0</v>
      </c>
      <c r="E1585" s="74">
        <v>2.06801E9</v>
      </c>
      <c r="F1585" s="74">
        <v>8.03274E8</v>
      </c>
      <c r="G1585" s="74">
        <v>3.1269E8</v>
      </c>
      <c r="H1585" s="70">
        <v>0.0</v>
      </c>
      <c r="I1585" s="74">
        <v>2.15484E8</v>
      </c>
      <c r="J1585" s="11" t="s">
        <v>69</v>
      </c>
      <c r="K1585" s="71" t="s">
        <v>598</v>
      </c>
      <c r="L1585" s="51">
        <f t="shared" si="1"/>
        <v>1264736000</v>
      </c>
      <c r="M1585" s="75">
        <f t="shared" si="2"/>
        <v>736562000</v>
      </c>
      <c r="N1585" s="9">
        <f t="shared" si="3"/>
        <v>0.6115715108</v>
      </c>
      <c r="O1585" s="9">
        <f t="shared" si="4"/>
        <v>0.3561694576</v>
      </c>
    </row>
    <row r="1586" hidden="1">
      <c r="A1586" s="68">
        <v>1652.0</v>
      </c>
      <c r="B1586" s="11" t="s">
        <v>582</v>
      </c>
      <c r="C1586" s="11" t="s">
        <v>10</v>
      </c>
      <c r="D1586" s="73">
        <v>42004.0</v>
      </c>
      <c r="E1586" s="74">
        <v>1.746726E9</v>
      </c>
      <c r="F1586" s="74">
        <v>7.16598E8</v>
      </c>
      <c r="G1586" s="74">
        <v>2.27306E8</v>
      </c>
      <c r="H1586" s="70">
        <v>0.0</v>
      </c>
      <c r="I1586" s="74">
        <v>1.42376E8</v>
      </c>
      <c r="J1586" s="11" t="s">
        <v>69</v>
      </c>
      <c r="K1586" s="71" t="s">
        <v>598</v>
      </c>
      <c r="L1586" s="51">
        <f t="shared" si="1"/>
        <v>1030128000</v>
      </c>
      <c r="M1586" s="75">
        <f t="shared" si="2"/>
        <v>660446000</v>
      </c>
      <c r="N1586" s="9">
        <f t="shared" si="3"/>
        <v>0.5897479055</v>
      </c>
      <c r="O1586" s="9">
        <f t="shared" si="4"/>
        <v>0.3781050949</v>
      </c>
    </row>
    <row r="1587" hidden="1">
      <c r="A1587" s="68">
        <v>1651.0</v>
      </c>
      <c r="B1587" s="11" t="s">
        <v>582</v>
      </c>
      <c r="C1587" s="11" t="s">
        <v>9</v>
      </c>
      <c r="D1587" s="73">
        <v>41639.0</v>
      </c>
      <c r="E1587" s="74">
        <v>1.595703E9</v>
      </c>
      <c r="F1587" s="74">
        <v>6.22523E8</v>
      </c>
      <c r="G1587" s="74">
        <v>2.28982E8</v>
      </c>
      <c r="H1587" s="70">
        <v>0.0</v>
      </c>
      <c r="I1587" s="74">
        <v>1.29931E8</v>
      </c>
      <c r="J1587" s="11" t="s">
        <v>69</v>
      </c>
      <c r="K1587" s="71" t="s">
        <v>598</v>
      </c>
      <c r="L1587" s="51">
        <f t="shared" si="1"/>
        <v>973180000</v>
      </c>
      <c r="M1587" s="75">
        <f t="shared" si="2"/>
        <v>614267000</v>
      </c>
      <c r="N1587" s="9">
        <f t="shared" si="3"/>
        <v>0.6098753966</v>
      </c>
      <c r="O1587" s="9">
        <f t="shared" si="4"/>
        <v>0.3849507082</v>
      </c>
    </row>
    <row r="1588" hidden="1">
      <c r="A1588" s="68">
        <v>1650.0</v>
      </c>
      <c r="B1588" s="11" t="s">
        <v>582</v>
      </c>
      <c r="C1588" s="11" t="s">
        <v>7</v>
      </c>
      <c r="D1588" s="73">
        <v>41274.0</v>
      </c>
      <c r="E1588" s="74">
        <v>1.407848E9</v>
      </c>
      <c r="F1588" s="74">
        <v>5.16708E8</v>
      </c>
      <c r="G1588" s="74">
        <v>2.20068E8</v>
      </c>
      <c r="H1588" s="70">
        <v>0.0</v>
      </c>
      <c r="I1588" s="74">
        <v>9.8844E7</v>
      </c>
      <c r="J1588" s="11" t="s">
        <v>69</v>
      </c>
      <c r="K1588" s="71" t="s">
        <v>598</v>
      </c>
      <c r="L1588" s="51">
        <f t="shared" si="1"/>
        <v>891140000</v>
      </c>
      <c r="M1588" s="75">
        <f t="shared" si="2"/>
        <v>572228000</v>
      </c>
      <c r="N1588" s="9">
        <f t="shared" si="3"/>
        <v>0.6329802649</v>
      </c>
      <c r="O1588" s="9">
        <f t="shared" si="4"/>
        <v>0.4064558106</v>
      </c>
    </row>
    <row r="1589" hidden="1">
      <c r="A1589" s="68">
        <v>1657.0</v>
      </c>
      <c r="B1589" s="11" t="s">
        <v>583</v>
      </c>
      <c r="C1589" s="11" t="s">
        <v>11</v>
      </c>
      <c r="D1589" s="73">
        <v>42369.0</v>
      </c>
      <c r="E1589" s="74">
        <v>1.059366E9</v>
      </c>
      <c r="F1589" s="74">
        <v>1.92788E8</v>
      </c>
      <c r="G1589" s="74">
        <v>1.96914E8</v>
      </c>
      <c r="H1589" s="74">
        <v>6.3718E7</v>
      </c>
      <c r="I1589" s="70">
        <v>0.0</v>
      </c>
      <c r="J1589" s="11" t="s">
        <v>75</v>
      </c>
      <c r="K1589" s="71" t="s">
        <v>116</v>
      </c>
      <c r="L1589" s="51">
        <f t="shared" si="1"/>
        <v>866578000</v>
      </c>
      <c r="M1589" s="75">
        <f t="shared" si="2"/>
        <v>605946000</v>
      </c>
      <c r="N1589" s="9">
        <f t="shared" si="3"/>
        <v>0.8180156811</v>
      </c>
      <c r="O1589" s="9">
        <f t="shared" si="4"/>
        <v>0.5719892842</v>
      </c>
    </row>
    <row r="1590" hidden="1">
      <c r="A1590" s="68">
        <v>1656.0</v>
      </c>
      <c r="B1590" s="11" t="s">
        <v>583</v>
      </c>
      <c r="C1590" s="11" t="s">
        <v>10</v>
      </c>
      <c r="D1590" s="73">
        <v>42004.0</v>
      </c>
      <c r="E1590" s="74">
        <v>1.010117E9</v>
      </c>
      <c r="F1590" s="74">
        <v>1.88425E8</v>
      </c>
      <c r="G1590" s="74">
        <v>1.89488E8</v>
      </c>
      <c r="H1590" s="74">
        <v>6.7777E7</v>
      </c>
      <c r="I1590" s="70">
        <v>0.0</v>
      </c>
      <c r="J1590" s="11" t="s">
        <v>75</v>
      </c>
      <c r="K1590" s="71" t="s">
        <v>116</v>
      </c>
      <c r="L1590" s="51">
        <f t="shared" si="1"/>
        <v>821692000</v>
      </c>
      <c r="M1590" s="75">
        <f t="shared" si="2"/>
        <v>564427000</v>
      </c>
      <c r="N1590" s="9">
        <f t="shared" si="3"/>
        <v>0.8134622029</v>
      </c>
      <c r="O1590" s="9">
        <f t="shared" si="4"/>
        <v>0.5587738846</v>
      </c>
    </row>
    <row r="1591" hidden="1">
      <c r="A1591" s="68">
        <v>1655.0</v>
      </c>
      <c r="B1591" s="11" t="s">
        <v>583</v>
      </c>
      <c r="C1591" s="11" t="s">
        <v>9</v>
      </c>
      <c r="D1591" s="73">
        <v>41639.0</v>
      </c>
      <c r="E1591" s="74">
        <v>9.65087E8</v>
      </c>
      <c r="F1591" s="74">
        <v>1.87013E8</v>
      </c>
      <c r="G1591" s="74">
        <v>1.79545E8</v>
      </c>
      <c r="H1591" s="74">
        <v>7.0297E7</v>
      </c>
      <c r="I1591" s="70">
        <v>0.0</v>
      </c>
      <c r="J1591" s="11" t="s">
        <v>75</v>
      </c>
      <c r="K1591" s="71" t="s">
        <v>116</v>
      </c>
      <c r="L1591" s="51">
        <f t="shared" si="1"/>
        <v>778074000</v>
      </c>
      <c r="M1591" s="75">
        <f t="shared" si="2"/>
        <v>528232000</v>
      </c>
      <c r="N1591" s="9">
        <f t="shared" si="3"/>
        <v>0.8062216153</v>
      </c>
      <c r="O1591" s="9">
        <f t="shared" si="4"/>
        <v>0.5473413278</v>
      </c>
    </row>
    <row r="1592" hidden="1">
      <c r="A1592" s="68">
        <v>1654.0</v>
      </c>
      <c r="B1592" s="11" t="s">
        <v>583</v>
      </c>
      <c r="C1592" s="11" t="s">
        <v>7</v>
      </c>
      <c r="D1592" s="73">
        <v>41274.0</v>
      </c>
      <c r="E1592" s="74">
        <v>8.73592E8</v>
      </c>
      <c r="F1592" s="74">
        <v>1.676E8</v>
      </c>
      <c r="G1592" s="74">
        <v>1.86971E8</v>
      </c>
      <c r="H1592" s="74">
        <v>6.1694E7</v>
      </c>
      <c r="I1592" s="70">
        <v>0.0</v>
      </c>
      <c r="J1592" s="11" t="s">
        <v>75</v>
      </c>
      <c r="K1592" s="71" t="s">
        <v>116</v>
      </c>
      <c r="L1592" s="51">
        <f t="shared" si="1"/>
        <v>705992000</v>
      </c>
      <c r="M1592" s="75">
        <f t="shared" si="2"/>
        <v>457327000</v>
      </c>
      <c r="N1592" s="9">
        <f t="shared" si="3"/>
        <v>0.8081484263</v>
      </c>
      <c r="O1592" s="9">
        <f t="shared" si="4"/>
        <v>0.5235018178</v>
      </c>
    </row>
    <row r="1593" hidden="1">
      <c r="A1593" s="68">
        <v>1658.0</v>
      </c>
      <c r="B1593" s="11" t="s">
        <v>584</v>
      </c>
      <c r="C1593" s="11" t="s">
        <v>7</v>
      </c>
      <c r="D1593" s="73">
        <v>41274.0</v>
      </c>
      <c r="E1593" s="74">
        <v>1.527042E9</v>
      </c>
      <c r="F1593" s="74">
        <v>2.79885E8</v>
      </c>
      <c r="G1593" s="74">
        <v>4.32681E8</v>
      </c>
      <c r="H1593" s="74">
        <v>7.65905E8</v>
      </c>
      <c r="I1593" s="70">
        <v>0.0</v>
      </c>
      <c r="J1593" s="11" t="s">
        <v>77</v>
      </c>
      <c r="K1593" s="11" t="s">
        <v>133</v>
      </c>
      <c r="L1593" s="51">
        <f t="shared" si="1"/>
        <v>1247157000</v>
      </c>
      <c r="M1593" s="75">
        <f t="shared" si="2"/>
        <v>48571000</v>
      </c>
      <c r="N1593" s="9">
        <f t="shared" si="3"/>
        <v>0.816714275</v>
      </c>
      <c r="O1593" s="9">
        <f t="shared" si="4"/>
        <v>0.03180724564</v>
      </c>
    </row>
    <row r="1594" hidden="1">
      <c r="A1594" s="68">
        <v>1659.0</v>
      </c>
      <c r="B1594" s="11" t="s">
        <v>584</v>
      </c>
      <c r="C1594" s="11" t="s">
        <v>9</v>
      </c>
      <c r="D1594" s="73">
        <v>41639.0</v>
      </c>
      <c r="E1594" s="74">
        <v>1.211975E9</v>
      </c>
      <c r="F1594" s="74">
        <v>1.30277E8</v>
      </c>
      <c r="G1594" s="74">
        <v>3.56188E8</v>
      </c>
      <c r="H1594" s="74">
        <v>8.82097E8</v>
      </c>
      <c r="I1594" s="70">
        <v>0.0</v>
      </c>
      <c r="J1594" s="11" t="s">
        <v>77</v>
      </c>
      <c r="K1594" s="11" t="s">
        <v>133</v>
      </c>
      <c r="L1594" s="51">
        <f t="shared" si="1"/>
        <v>1081698000</v>
      </c>
      <c r="M1594" s="75">
        <f t="shared" si="2"/>
        <v>-156587000</v>
      </c>
      <c r="N1594" s="9">
        <f t="shared" si="3"/>
        <v>0.8925085088</v>
      </c>
      <c r="O1594" s="9">
        <f t="shared" si="4"/>
        <v>-0.1291998597</v>
      </c>
    </row>
    <row r="1595" hidden="1">
      <c r="A1595" s="68">
        <v>1661.0</v>
      </c>
      <c r="B1595" s="11" t="s">
        <v>584</v>
      </c>
      <c r="C1595" s="11" t="s">
        <v>11</v>
      </c>
      <c r="D1595" s="73">
        <v>42369.0</v>
      </c>
      <c r="E1595" s="74">
        <v>1.032336E9</v>
      </c>
      <c r="F1595" s="74">
        <v>1.24512E8</v>
      </c>
      <c r="G1595" s="74">
        <v>3.76575E8</v>
      </c>
      <c r="H1595" s="74">
        <v>9.95922E8</v>
      </c>
      <c r="I1595" s="70">
        <v>0.0</v>
      </c>
      <c r="J1595" s="11" t="s">
        <v>77</v>
      </c>
      <c r="K1595" s="11" t="s">
        <v>133</v>
      </c>
      <c r="L1595" s="51">
        <f t="shared" si="1"/>
        <v>907824000</v>
      </c>
      <c r="M1595" s="75">
        <f t="shared" si="2"/>
        <v>-464673000</v>
      </c>
      <c r="N1595" s="9">
        <f t="shared" si="3"/>
        <v>0.8793881062</v>
      </c>
      <c r="O1595" s="9">
        <f t="shared" si="4"/>
        <v>-0.4501179848</v>
      </c>
    </row>
    <row r="1596" hidden="1">
      <c r="A1596" s="68">
        <v>1660.0</v>
      </c>
      <c r="B1596" s="11" t="s">
        <v>584</v>
      </c>
      <c r="C1596" s="11" t="s">
        <v>10</v>
      </c>
      <c r="D1596" s="73">
        <v>42004.0</v>
      </c>
      <c r="E1596" s="74">
        <v>5.80415E8</v>
      </c>
      <c r="F1596" s="74">
        <v>6.0987E7</v>
      </c>
      <c r="G1596" s="74">
        <v>3.05409E8</v>
      </c>
      <c r="H1596" s="74">
        <v>8.55506E8</v>
      </c>
      <c r="I1596" s="70">
        <v>0.0</v>
      </c>
      <c r="J1596" s="11" t="s">
        <v>77</v>
      </c>
      <c r="K1596" s="11" t="s">
        <v>133</v>
      </c>
      <c r="L1596" s="51">
        <f t="shared" si="1"/>
        <v>519428000</v>
      </c>
      <c r="M1596" s="75">
        <f t="shared" si="2"/>
        <v>-641487000</v>
      </c>
      <c r="N1596" s="9">
        <f t="shared" si="3"/>
        <v>0.8949251828</v>
      </c>
      <c r="O1596" s="9">
        <f t="shared" si="4"/>
        <v>-1.105221264</v>
      </c>
    </row>
    <row r="1597" hidden="1">
      <c r="A1597" s="68">
        <v>1665.0</v>
      </c>
      <c r="B1597" s="11" t="s">
        <v>585</v>
      </c>
      <c r="C1597" s="11" t="s">
        <v>11</v>
      </c>
      <c r="D1597" s="73">
        <v>42735.0</v>
      </c>
      <c r="E1597" s="74">
        <v>3.442646E9</v>
      </c>
      <c r="F1597" s="74">
        <v>1.442073E9</v>
      </c>
      <c r="G1597" s="74">
        <v>1.36863E8</v>
      </c>
      <c r="H1597" s="70">
        <v>0.0</v>
      </c>
      <c r="I1597" s="74">
        <v>8.98924E8</v>
      </c>
      <c r="J1597" s="11" t="s">
        <v>111</v>
      </c>
      <c r="K1597" s="11" t="s">
        <v>112</v>
      </c>
      <c r="L1597" s="51">
        <f t="shared" si="1"/>
        <v>2000573000</v>
      </c>
      <c r="M1597" s="75">
        <f t="shared" si="2"/>
        <v>964786000</v>
      </c>
      <c r="N1597" s="9">
        <f t="shared" si="3"/>
        <v>0.5811149331</v>
      </c>
      <c r="O1597" s="9">
        <f t="shared" si="4"/>
        <v>0.2802454856</v>
      </c>
    </row>
    <row r="1598" hidden="1">
      <c r="A1598" s="68">
        <v>1664.0</v>
      </c>
      <c r="B1598" s="11" t="s">
        <v>585</v>
      </c>
      <c r="C1598" s="11" t="s">
        <v>10</v>
      </c>
      <c r="D1598" s="73">
        <v>42369.0</v>
      </c>
      <c r="E1598" s="74">
        <v>3.285346E9</v>
      </c>
      <c r="F1598" s="74">
        <v>1.410205E9</v>
      </c>
      <c r="G1598" s="74">
        <v>1.45992E8</v>
      </c>
      <c r="H1598" s="70">
        <v>0.0</v>
      </c>
      <c r="I1598" s="74">
        <v>8.94057E8</v>
      </c>
      <c r="J1598" s="11" t="s">
        <v>111</v>
      </c>
      <c r="K1598" s="11" t="s">
        <v>112</v>
      </c>
      <c r="L1598" s="51">
        <f t="shared" si="1"/>
        <v>1875141000</v>
      </c>
      <c r="M1598" s="75">
        <f t="shared" si="2"/>
        <v>835092000</v>
      </c>
      <c r="N1598" s="9">
        <f t="shared" si="3"/>
        <v>0.5707590616</v>
      </c>
      <c r="O1598" s="9">
        <f t="shared" si="4"/>
        <v>0.2541869258</v>
      </c>
    </row>
    <row r="1599" hidden="1">
      <c r="A1599" s="68">
        <v>1663.0</v>
      </c>
      <c r="B1599" s="11" t="s">
        <v>585</v>
      </c>
      <c r="C1599" s="11" t="s">
        <v>9</v>
      </c>
      <c r="D1599" s="73">
        <v>42004.0</v>
      </c>
      <c r="E1599" s="74">
        <v>2.77255E9</v>
      </c>
      <c r="F1599" s="74">
        <v>1.21248E9</v>
      </c>
      <c r="G1599" s="74">
        <v>1.47481E8</v>
      </c>
      <c r="H1599" s="70">
        <v>0.0</v>
      </c>
      <c r="I1599" s="74">
        <v>7.25216E8</v>
      </c>
      <c r="J1599" s="11" t="s">
        <v>111</v>
      </c>
      <c r="K1599" s="11" t="s">
        <v>112</v>
      </c>
      <c r="L1599" s="51">
        <f t="shared" si="1"/>
        <v>1560070000</v>
      </c>
      <c r="M1599" s="75">
        <f t="shared" si="2"/>
        <v>687373000</v>
      </c>
      <c r="N1599" s="9">
        <f t="shared" si="3"/>
        <v>0.5626841716</v>
      </c>
      <c r="O1599" s="9">
        <f t="shared" si="4"/>
        <v>0.2479208671</v>
      </c>
    </row>
    <row r="1600" hidden="1">
      <c r="A1600" s="68">
        <v>1662.0</v>
      </c>
      <c r="B1600" s="11" t="s">
        <v>585</v>
      </c>
      <c r="C1600" s="11" t="s">
        <v>7</v>
      </c>
      <c r="D1600" s="73">
        <v>41639.0</v>
      </c>
      <c r="E1600" s="74">
        <v>2.514595E9</v>
      </c>
      <c r="F1600" s="74">
        <v>1.11824E9</v>
      </c>
      <c r="G1600" s="74">
        <v>1.32447E8</v>
      </c>
      <c r="H1600" s="70">
        <v>0.0</v>
      </c>
      <c r="I1600" s="74">
        <v>6.29908E8</v>
      </c>
      <c r="J1600" s="11" t="s">
        <v>111</v>
      </c>
      <c r="K1600" s="11" t="s">
        <v>112</v>
      </c>
      <c r="L1600" s="51">
        <f t="shared" si="1"/>
        <v>1396355000</v>
      </c>
      <c r="M1600" s="75">
        <f t="shared" si="2"/>
        <v>634000000</v>
      </c>
      <c r="N1600" s="9">
        <f t="shared" si="3"/>
        <v>0.5553001577</v>
      </c>
      <c r="O1600" s="9">
        <f t="shared" si="4"/>
        <v>0.2521280763</v>
      </c>
    </row>
    <row r="1601" hidden="1">
      <c r="A1601" s="68">
        <v>1669.0</v>
      </c>
      <c r="B1601" s="11" t="s">
        <v>586</v>
      </c>
      <c r="C1601" s="11" t="s">
        <v>11</v>
      </c>
      <c r="D1601" s="73">
        <v>42369.0</v>
      </c>
      <c r="E1601" s="74">
        <v>1.3162E11</v>
      </c>
      <c r="F1601" s="74">
        <v>5.2557E10</v>
      </c>
      <c r="G1601" s="74">
        <v>2.9986E10</v>
      </c>
      <c r="H1601" s="70">
        <v>0.0</v>
      </c>
      <c r="I1601" s="74">
        <v>1.6017E10</v>
      </c>
      <c r="J1601" s="11" t="s">
        <v>362</v>
      </c>
      <c r="K1601" s="71" t="s">
        <v>363</v>
      </c>
      <c r="L1601" s="51">
        <f t="shared" si="1"/>
        <v>79063000000</v>
      </c>
      <c r="M1601" s="75">
        <f t="shared" si="2"/>
        <v>33060000000</v>
      </c>
      <c r="N1601" s="9">
        <f t="shared" si="3"/>
        <v>0.6006913843</v>
      </c>
      <c r="O1601" s="9">
        <f t="shared" si="4"/>
        <v>0.2511776326</v>
      </c>
    </row>
    <row r="1602" hidden="1">
      <c r="A1602" s="68">
        <v>1668.0</v>
      </c>
      <c r="B1602" s="11" t="s">
        <v>586</v>
      </c>
      <c r="C1602" s="11" t="s">
        <v>10</v>
      </c>
      <c r="D1602" s="73">
        <v>42004.0</v>
      </c>
      <c r="E1602" s="74">
        <v>1.27079E11</v>
      </c>
      <c r="F1602" s="74">
        <v>4.9931E10</v>
      </c>
      <c r="G1602" s="74">
        <v>4.1016E10</v>
      </c>
      <c r="H1602" s="70">
        <v>0.0</v>
      </c>
      <c r="I1602" s="74">
        <v>1.6533E10</v>
      </c>
      <c r="J1602" s="11" t="s">
        <v>362</v>
      </c>
      <c r="K1602" s="71" t="s">
        <v>363</v>
      </c>
      <c r="L1602" s="51">
        <f t="shared" si="1"/>
        <v>77148000000</v>
      </c>
      <c r="M1602" s="75">
        <f t="shared" si="2"/>
        <v>19599000000</v>
      </c>
      <c r="N1602" s="9">
        <f t="shared" si="3"/>
        <v>0.6070869302</v>
      </c>
      <c r="O1602" s="9">
        <f t="shared" si="4"/>
        <v>0.1542268982</v>
      </c>
    </row>
    <row r="1603" hidden="1">
      <c r="A1603" s="68">
        <v>1667.0</v>
      </c>
      <c r="B1603" s="11" t="s">
        <v>586</v>
      </c>
      <c r="C1603" s="11" t="s">
        <v>9</v>
      </c>
      <c r="D1603" s="73">
        <v>41639.0</v>
      </c>
      <c r="E1603" s="74">
        <v>1.2055E11</v>
      </c>
      <c r="F1603" s="74">
        <v>4.4887E10</v>
      </c>
      <c r="G1603" s="74">
        <v>2.7089E10</v>
      </c>
      <c r="H1603" s="70">
        <v>0.0</v>
      </c>
      <c r="I1603" s="74">
        <v>1.6606E10</v>
      </c>
      <c r="J1603" s="11" t="s">
        <v>362</v>
      </c>
      <c r="K1603" s="71" t="s">
        <v>363</v>
      </c>
      <c r="L1603" s="51">
        <f t="shared" si="1"/>
        <v>75663000000</v>
      </c>
      <c r="M1603" s="75">
        <f t="shared" si="2"/>
        <v>31968000000</v>
      </c>
      <c r="N1603" s="9">
        <f t="shared" si="3"/>
        <v>0.6276482787</v>
      </c>
      <c r="O1603" s="9">
        <f t="shared" si="4"/>
        <v>0.2651845707</v>
      </c>
    </row>
    <row r="1604" hidden="1">
      <c r="A1604" s="68">
        <v>1666.0</v>
      </c>
      <c r="B1604" s="11" t="s">
        <v>586</v>
      </c>
      <c r="C1604" s="11" t="s">
        <v>7</v>
      </c>
      <c r="D1604" s="73">
        <v>41274.0</v>
      </c>
      <c r="E1604" s="74">
        <v>1.15846E11</v>
      </c>
      <c r="F1604" s="74">
        <v>4.6275E10</v>
      </c>
      <c r="G1604" s="74">
        <v>3.9951E10</v>
      </c>
      <c r="H1604" s="70">
        <v>0.0</v>
      </c>
      <c r="I1604" s="74">
        <v>1.646E10</v>
      </c>
      <c r="J1604" s="11" t="s">
        <v>362</v>
      </c>
      <c r="K1604" s="71" t="s">
        <v>363</v>
      </c>
      <c r="L1604" s="51">
        <f t="shared" si="1"/>
        <v>69571000000</v>
      </c>
      <c r="M1604" s="75">
        <f t="shared" si="2"/>
        <v>13160000000</v>
      </c>
      <c r="N1604" s="9">
        <f t="shared" si="3"/>
        <v>0.6005472783</v>
      </c>
      <c r="O1604" s="9">
        <f t="shared" si="4"/>
        <v>0.1135990884</v>
      </c>
    </row>
    <row r="1605" hidden="1">
      <c r="A1605" s="68">
        <v>1673.0</v>
      </c>
      <c r="B1605" s="11" t="s">
        <v>587</v>
      </c>
      <c r="C1605" s="11" t="s">
        <v>11</v>
      </c>
      <c r="D1605" s="73">
        <v>42369.0</v>
      </c>
      <c r="E1605" s="74">
        <v>2.042332E9</v>
      </c>
      <c r="F1605" s="74">
        <v>8.42672E8</v>
      </c>
      <c r="G1605" s="74">
        <v>4.95747E8</v>
      </c>
      <c r="H1605" s="74">
        <v>1.18545E8</v>
      </c>
      <c r="I1605" s="74">
        <v>1.0123E7</v>
      </c>
      <c r="J1605" s="11" t="s">
        <v>77</v>
      </c>
      <c r="K1605" s="71" t="s">
        <v>80</v>
      </c>
      <c r="L1605" s="51">
        <f t="shared" si="1"/>
        <v>1199660000</v>
      </c>
      <c r="M1605" s="75">
        <f t="shared" si="2"/>
        <v>575245000</v>
      </c>
      <c r="N1605" s="9">
        <f t="shared" si="3"/>
        <v>0.5873971519</v>
      </c>
      <c r="O1605" s="9">
        <f t="shared" si="4"/>
        <v>0.2816608661</v>
      </c>
    </row>
    <row r="1606" hidden="1">
      <c r="A1606" s="68">
        <v>1672.0</v>
      </c>
      <c r="B1606" s="11" t="s">
        <v>587</v>
      </c>
      <c r="C1606" s="11" t="s">
        <v>10</v>
      </c>
      <c r="D1606" s="73">
        <v>42004.0</v>
      </c>
      <c r="E1606" s="74">
        <v>1.989344E9</v>
      </c>
      <c r="F1606" s="74">
        <v>8.24913E8</v>
      </c>
      <c r="G1606" s="74">
        <v>5.12707E8</v>
      </c>
      <c r="H1606" s="74">
        <v>1.07726E8</v>
      </c>
      <c r="I1606" s="74">
        <v>1.0634E7</v>
      </c>
      <c r="J1606" s="11" t="s">
        <v>77</v>
      </c>
      <c r="K1606" s="71" t="s">
        <v>80</v>
      </c>
      <c r="L1606" s="51">
        <f t="shared" si="1"/>
        <v>1164431000</v>
      </c>
      <c r="M1606" s="75">
        <f t="shared" si="2"/>
        <v>533364000</v>
      </c>
      <c r="N1606" s="9">
        <f t="shared" si="3"/>
        <v>0.5853341604</v>
      </c>
      <c r="O1606" s="9">
        <f t="shared" si="4"/>
        <v>0.2681104927</v>
      </c>
    </row>
    <row r="1607" hidden="1">
      <c r="A1607" s="68">
        <v>1671.0</v>
      </c>
      <c r="B1607" s="11" t="s">
        <v>587</v>
      </c>
      <c r="C1607" s="11" t="s">
        <v>9</v>
      </c>
      <c r="D1607" s="73">
        <v>41639.0</v>
      </c>
      <c r="E1607" s="74">
        <v>1.904218E9</v>
      </c>
      <c r="F1607" s="74">
        <v>7.83456E8</v>
      </c>
      <c r="G1607" s="74">
        <v>4.92965E8</v>
      </c>
      <c r="H1607" s="74">
        <v>1.00536E8</v>
      </c>
      <c r="I1607" s="74">
        <v>9918000.0</v>
      </c>
      <c r="J1607" s="11" t="s">
        <v>77</v>
      </c>
      <c r="K1607" s="71" t="s">
        <v>80</v>
      </c>
      <c r="L1607" s="51">
        <f t="shared" si="1"/>
        <v>1120762000</v>
      </c>
      <c r="M1607" s="75">
        <f t="shared" si="2"/>
        <v>517343000</v>
      </c>
      <c r="N1607" s="9">
        <f t="shared" si="3"/>
        <v>0.5885681156</v>
      </c>
      <c r="O1607" s="9">
        <f t="shared" si="4"/>
        <v>0.271682654</v>
      </c>
    </row>
    <row r="1608" hidden="1">
      <c r="A1608" s="68">
        <v>1670.0</v>
      </c>
      <c r="B1608" s="11" t="s">
        <v>587</v>
      </c>
      <c r="C1608" s="11" t="s">
        <v>7</v>
      </c>
      <c r="D1608" s="73">
        <v>41274.0</v>
      </c>
      <c r="E1608" s="74">
        <v>1.843641E9</v>
      </c>
      <c r="F1608" s="74">
        <v>7.37614E8</v>
      </c>
      <c r="G1608" s="74">
        <v>4.7727E8</v>
      </c>
      <c r="H1608" s="74">
        <v>9.6004E7</v>
      </c>
      <c r="I1608" s="74">
        <v>1.3829E7</v>
      </c>
      <c r="J1608" s="11" t="s">
        <v>77</v>
      </c>
      <c r="K1608" s="71" t="s">
        <v>80</v>
      </c>
      <c r="L1608" s="51">
        <f t="shared" si="1"/>
        <v>1106027000</v>
      </c>
      <c r="M1608" s="75">
        <f t="shared" si="2"/>
        <v>518924000</v>
      </c>
      <c r="N1608" s="9">
        <f t="shared" si="3"/>
        <v>0.599914517</v>
      </c>
      <c r="O1608" s="9">
        <f t="shared" si="4"/>
        <v>0.281466945</v>
      </c>
    </row>
    <row r="1609" hidden="1">
      <c r="A1609" s="68">
        <v>1674.0</v>
      </c>
      <c r="B1609" s="11" t="s">
        <v>588</v>
      </c>
      <c r="C1609" s="11" t="s">
        <v>7</v>
      </c>
      <c r="D1609" s="73">
        <v>41453.0</v>
      </c>
      <c r="E1609" s="74">
        <v>1.5351E10</v>
      </c>
      <c r="F1609" s="74">
        <v>1.0988E10</v>
      </c>
      <c r="G1609" s="74">
        <v>1.525E9</v>
      </c>
      <c r="H1609" s="74">
        <v>1.572E9</v>
      </c>
      <c r="I1609" s="70">
        <v>0.0</v>
      </c>
      <c r="J1609" s="11" t="s">
        <v>75</v>
      </c>
      <c r="K1609" s="71" t="s">
        <v>635</v>
      </c>
      <c r="L1609" s="51">
        <f t="shared" si="1"/>
        <v>4363000000</v>
      </c>
      <c r="M1609" s="75">
        <f t="shared" si="2"/>
        <v>1266000000</v>
      </c>
      <c r="N1609" s="9">
        <f t="shared" si="3"/>
        <v>0.284216012</v>
      </c>
      <c r="O1609" s="9">
        <f t="shared" si="4"/>
        <v>0.08247019738</v>
      </c>
    </row>
    <row r="1610" hidden="1">
      <c r="A1610" s="68">
        <v>1675.0</v>
      </c>
      <c r="B1610" s="11" t="s">
        <v>588</v>
      </c>
      <c r="C1610" s="11" t="s">
        <v>9</v>
      </c>
      <c r="D1610" s="73">
        <v>41817.0</v>
      </c>
      <c r="E1610" s="74">
        <v>1.513E10</v>
      </c>
      <c r="F1610" s="74">
        <v>1.077E10</v>
      </c>
      <c r="G1610" s="74">
        <v>9.08E8</v>
      </c>
      <c r="H1610" s="74">
        <v>1.661E9</v>
      </c>
      <c r="I1610" s="70">
        <v>0.0</v>
      </c>
      <c r="J1610" s="11" t="s">
        <v>75</v>
      </c>
      <c r="K1610" s="71" t="s">
        <v>635</v>
      </c>
      <c r="L1610" s="51">
        <f t="shared" si="1"/>
        <v>4360000000</v>
      </c>
      <c r="M1610" s="75">
        <f t="shared" si="2"/>
        <v>1791000000</v>
      </c>
      <c r="N1610" s="9">
        <f t="shared" si="3"/>
        <v>0.2881692003</v>
      </c>
      <c r="O1610" s="9">
        <f t="shared" si="4"/>
        <v>0.1183740912</v>
      </c>
    </row>
    <row r="1611" hidden="1">
      <c r="A1611" s="68">
        <v>1676.0</v>
      </c>
      <c r="B1611" s="11" t="s">
        <v>588</v>
      </c>
      <c r="C1611" s="11" t="s">
        <v>10</v>
      </c>
      <c r="D1611" s="73">
        <v>42188.0</v>
      </c>
      <c r="E1611" s="74">
        <v>1.4572E10</v>
      </c>
      <c r="F1611" s="74">
        <v>1.0351E10</v>
      </c>
      <c r="G1611" s="74">
        <v>9.64E8</v>
      </c>
      <c r="H1611" s="74">
        <v>1.646E9</v>
      </c>
      <c r="I1611" s="70">
        <v>0.0</v>
      </c>
      <c r="J1611" s="11" t="s">
        <v>75</v>
      </c>
      <c r="K1611" s="71" t="s">
        <v>635</v>
      </c>
      <c r="L1611" s="51">
        <f t="shared" si="1"/>
        <v>4221000000</v>
      </c>
      <c r="M1611" s="75">
        <f t="shared" si="2"/>
        <v>1611000000</v>
      </c>
      <c r="N1611" s="9">
        <f t="shared" si="3"/>
        <v>0.2896651112</v>
      </c>
      <c r="O1611" s="9">
        <f t="shared" si="4"/>
        <v>0.1105544881</v>
      </c>
    </row>
    <row r="1612" hidden="1">
      <c r="A1612" s="68">
        <v>1677.0</v>
      </c>
      <c r="B1612" s="11" t="s">
        <v>588</v>
      </c>
      <c r="C1612" s="11" t="s">
        <v>11</v>
      </c>
      <c r="D1612" s="73">
        <v>42552.0</v>
      </c>
      <c r="E1612" s="74">
        <v>1.2994E10</v>
      </c>
      <c r="F1612" s="74">
        <v>9.559E9</v>
      </c>
      <c r="G1612" s="74">
        <v>1.342E9</v>
      </c>
      <c r="H1612" s="74">
        <v>1.627E9</v>
      </c>
      <c r="I1612" s="70">
        <v>0.0</v>
      </c>
      <c r="J1612" s="11" t="s">
        <v>75</v>
      </c>
      <c r="K1612" s="71" t="s">
        <v>635</v>
      </c>
      <c r="L1612" s="51">
        <f t="shared" si="1"/>
        <v>3435000000</v>
      </c>
      <c r="M1612" s="75">
        <f t="shared" si="2"/>
        <v>466000000</v>
      </c>
      <c r="N1612" s="9">
        <f t="shared" si="3"/>
        <v>0.2643527782</v>
      </c>
      <c r="O1612" s="9">
        <f t="shared" si="4"/>
        <v>0.03586270586</v>
      </c>
    </row>
    <row r="1613" hidden="1">
      <c r="A1613" s="68">
        <v>1681.0</v>
      </c>
      <c r="B1613" s="11" t="s">
        <v>589</v>
      </c>
      <c r="C1613" s="11" t="s">
        <v>11</v>
      </c>
      <c r="D1613" s="73">
        <v>42369.0</v>
      </c>
      <c r="E1613" s="74">
        <v>5.9261E9</v>
      </c>
      <c r="F1613" s="74">
        <v>3.9494E9</v>
      </c>
      <c r="G1613" s="74">
        <v>1.644E8</v>
      </c>
      <c r="H1613" s="70">
        <v>0.0</v>
      </c>
      <c r="I1613" s="74">
        <v>5.618E8</v>
      </c>
      <c r="J1613" s="11" t="s">
        <v>101</v>
      </c>
      <c r="K1613" s="11" t="s">
        <v>104</v>
      </c>
      <c r="L1613" s="51">
        <f t="shared" si="1"/>
        <v>1976700000</v>
      </c>
      <c r="M1613" s="75">
        <f t="shared" si="2"/>
        <v>1250500000</v>
      </c>
      <c r="N1613" s="9">
        <f t="shared" si="3"/>
        <v>0.3335583267</v>
      </c>
      <c r="O1613" s="9">
        <f t="shared" si="4"/>
        <v>0.2110156764</v>
      </c>
    </row>
    <row r="1614" hidden="1">
      <c r="A1614" s="68">
        <v>1680.0</v>
      </c>
      <c r="B1614" s="11" t="s">
        <v>589</v>
      </c>
      <c r="C1614" s="11" t="s">
        <v>10</v>
      </c>
      <c r="D1614" s="73">
        <v>42004.0</v>
      </c>
      <c r="E1614" s="74">
        <v>4.9971E9</v>
      </c>
      <c r="F1614" s="74">
        <v>3.3718E9</v>
      </c>
      <c r="G1614" s="74">
        <v>1.218E8</v>
      </c>
      <c r="H1614" s="70">
        <v>0.0</v>
      </c>
      <c r="I1614" s="74">
        <v>3.914E8</v>
      </c>
      <c r="J1614" s="11" t="s">
        <v>101</v>
      </c>
      <c r="K1614" s="11" t="s">
        <v>104</v>
      </c>
      <c r="L1614" s="51">
        <f t="shared" si="1"/>
        <v>1625300000</v>
      </c>
      <c r="M1614" s="75">
        <f t="shared" si="2"/>
        <v>1112100000</v>
      </c>
      <c r="N1614" s="9">
        <f t="shared" si="3"/>
        <v>0.3252486442</v>
      </c>
      <c r="O1614" s="9">
        <f t="shared" si="4"/>
        <v>0.2225490785</v>
      </c>
    </row>
    <row r="1615" hidden="1">
      <c r="A1615" s="68">
        <v>1679.0</v>
      </c>
      <c r="B1615" s="11" t="s">
        <v>589</v>
      </c>
      <c r="C1615" s="11" t="s">
        <v>9</v>
      </c>
      <c r="D1615" s="73">
        <v>41639.0</v>
      </c>
      <c r="E1615" s="74">
        <v>4.519E9</v>
      </c>
      <c r="F1615" s="74">
        <v>2.9821E9</v>
      </c>
      <c r="G1615" s="74">
        <v>1.167E8</v>
      </c>
      <c r="H1615" s="70">
        <v>0.0</v>
      </c>
      <c r="I1615" s="74">
        <v>3.401E8</v>
      </c>
      <c r="J1615" s="11" t="s">
        <v>101</v>
      </c>
      <c r="K1615" s="11" t="s">
        <v>104</v>
      </c>
      <c r="L1615" s="51">
        <f t="shared" si="1"/>
        <v>1536900000</v>
      </c>
      <c r="M1615" s="75">
        <f t="shared" si="2"/>
        <v>1080100000</v>
      </c>
      <c r="N1615" s="9">
        <f t="shared" si="3"/>
        <v>0.3400973667</v>
      </c>
      <c r="O1615" s="9">
        <f t="shared" si="4"/>
        <v>0.239013056</v>
      </c>
    </row>
    <row r="1616" hidden="1">
      <c r="A1616" s="68">
        <v>1678.0</v>
      </c>
      <c r="B1616" s="11" t="s">
        <v>589</v>
      </c>
      <c r="C1616" s="11" t="s">
        <v>7</v>
      </c>
      <c r="D1616" s="73">
        <v>41274.0</v>
      </c>
      <c r="E1616" s="74">
        <v>4.2464E9</v>
      </c>
      <c r="F1616" s="74">
        <v>2.7605E9</v>
      </c>
      <c r="G1616" s="74">
        <v>1.214E8</v>
      </c>
      <c r="H1616" s="70">
        <v>0.0</v>
      </c>
      <c r="I1616" s="74">
        <v>3.642E8</v>
      </c>
      <c r="J1616" s="11" t="s">
        <v>101</v>
      </c>
      <c r="K1616" s="11" t="s">
        <v>104</v>
      </c>
      <c r="L1616" s="51">
        <f t="shared" si="1"/>
        <v>1485900000</v>
      </c>
      <c r="M1616" s="75">
        <f t="shared" si="2"/>
        <v>1000300000</v>
      </c>
      <c r="N1616" s="9">
        <f t="shared" si="3"/>
        <v>0.3499199322</v>
      </c>
      <c r="O1616" s="9">
        <f t="shared" si="4"/>
        <v>0.2355642427</v>
      </c>
    </row>
    <row r="1617" hidden="1">
      <c r="A1617" s="68">
        <v>1682.0</v>
      </c>
      <c r="B1617" s="11" t="s">
        <v>590</v>
      </c>
      <c r="C1617" s="11" t="s">
        <v>7</v>
      </c>
      <c r="D1617" s="73">
        <v>41274.0</v>
      </c>
      <c r="E1617" s="74">
        <v>9.1247E10</v>
      </c>
      <c r="F1617" s="74">
        <v>1.727E9</v>
      </c>
      <c r="G1617" s="74">
        <v>4.8724E10</v>
      </c>
      <c r="H1617" s="70">
        <v>0.0</v>
      </c>
      <c r="I1617" s="74">
        <v>8.891E9</v>
      </c>
      <c r="J1617" s="11" t="s">
        <v>106</v>
      </c>
      <c r="K1617" s="11" t="s">
        <v>205</v>
      </c>
      <c r="L1617" s="51">
        <f t="shared" si="1"/>
        <v>89520000000</v>
      </c>
      <c r="M1617" s="75">
        <f t="shared" si="2"/>
        <v>31905000000</v>
      </c>
      <c r="N1617" s="9">
        <f t="shared" si="3"/>
        <v>0.9810733504</v>
      </c>
      <c r="O1617" s="9">
        <f t="shared" si="4"/>
        <v>0.3496553311</v>
      </c>
    </row>
    <row r="1618" hidden="1">
      <c r="A1618" s="68">
        <v>1685.0</v>
      </c>
      <c r="B1618" s="11" t="s">
        <v>590</v>
      </c>
      <c r="C1618" s="11" t="s">
        <v>11</v>
      </c>
      <c r="D1618" s="73">
        <v>42369.0</v>
      </c>
      <c r="E1618" s="74">
        <v>9.0033E10</v>
      </c>
      <c r="F1618" s="74">
        <v>9.63E8</v>
      </c>
      <c r="G1618" s="74">
        <v>4.8728E10</v>
      </c>
      <c r="H1618" s="70">
        <v>0.0</v>
      </c>
      <c r="I1618" s="74">
        <v>3.688E9</v>
      </c>
      <c r="J1618" s="11" t="s">
        <v>106</v>
      </c>
      <c r="K1618" s="11" t="s">
        <v>205</v>
      </c>
      <c r="L1618" s="51">
        <f t="shared" si="1"/>
        <v>89070000000</v>
      </c>
      <c r="M1618" s="75">
        <f t="shared" si="2"/>
        <v>36654000000</v>
      </c>
      <c r="N1618" s="9">
        <f t="shared" si="3"/>
        <v>0.9893039219</v>
      </c>
      <c r="O1618" s="9">
        <f t="shared" si="4"/>
        <v>0.4071173903</v>
      </c>
    </row>
    <row r="1619" hidden="1">
      <c r="A1619" s="68">
        <v>1684.0</v>
      </c>
      <c r="B1619" s="11" t="s">
        <v>590</v>
      </c>
      <c r="C1619" s="11" t="s">
        <v>10</v>
      </c>
      <c r="D1619" s="73">
        <v>42004.0</v>
      </c>
      <c r="E1619" s="74">
        <v>8.8372E10</v>
      </c>
      <c r="F1619" s="74">
        <v>1.096E9</v>
      </c>
      <c r="G1619" s="74">
        <v>4.7667E10</v>
      </c>
      <c r="H1619" s="70">
        <v>0.0</v>
      </c>
      <c r="I1619" s="74">
        <v>2.765E9</v>
      </c>
      <c r="J1619" s="11" t="s">
        <v>106</v>
      </c>
      <c r="K1619" s="11" t="s">
        <v>205</v>
      </c>
      <c r="L1619" s="51">
        <f t="shared" si="1"/>
        <v>87276000000</v>
      </c>
      <c r="M1619" s="75">
        <f t="shared" si="2"/>
        <v>36844000000</v>
      </c>
      <c r="N1619" s="9">
        <f t="shared" si="3"/>
        <v>0.9875978817</v>
      </c>
      <c r="O1619" s="9">
        <f t="shared" si="4"/>
        <v>0.4169193862</v>
      </c>
    </row>
    <row r="1620" hidden="1">
      <c r="A1620" s="68">
        <v>1683.0</v>
      </c>
      <c r="B1620" s="11" t="s">
        <v>590</v>
      </c>
      <c r="C1620" s="11" t="s">
        <v>9</v>
      </c>
      <c r="D1620" s="73">
        <v>41639.0</v>
      </c>
      <c r="E1620" s="74">
        <v>8.8069E10</v>
      </c>
      <c r="F1620" s="74">
        <v>1.337E9</v>
      </c>
      <c r="G1620" s="74">
        <v>4.7338E10</v>
      </c>
      <c r="H1620" s="70">
        <v>0.0</v>
      </c>
      <c r="I1620" s="74">
        <v>3.813E9</v>
      </c>
      <c r="J1620" s="11" t="s">
        <v>106</v>
      </c>
      <c r="K1620" s="11" t="s">
        <v>205</v>
      </c>
      <c r="L1620" s="51">
        <f t="shared" si="1"/>
        <v>86732000000</v>
      </c>
      <c r="M1620" s="75">
        <f t="shared" si="2"/>
        <v>35581000000</v>
      </c>
      <c r="N1620" s="9">
        <f t="shared" si="3"/>
        <v>0.9848187217</v>
      </c>
      <c r="O1620" s="9">
        <f t="shared" si="4"/>
        <v>0.4040127627</v>
      </c>
    </row>
    <row r="1621">
      <c r="A1621" s="68">
        <v>1689.0</v>
      </c>
      <c r="B1621" s="11" t="s">
        <v>198</v>
      </c>
      <c r="C1621" s="11" t="s">
        <v>11</v>
      </c>
      <c r="D1621" s="73">
        <v>42638.0</v>
      </c>
      <c r="E1621" s="74">
        <v>1.5724E10</v>
      </c>
      <c r="F1621" s="74">
        <v>1.0313E10</v>
      </c>
      <c r="G1621" s="74">
        <v>4.477E9</v>
      </c>
      <c r="H1621" s="70">
        <v>0.0</v>
      </c>
      <c r="I1621" s="70">
        <v>0.0</v>
      </c>
      <c r="J1621" s="11" t="s">
        <v>92</v>
      </c>
      <c r="K1621" s="11" t="s">
        <v>169</v>
      </c>
      <c r="L1621" s="51">
        <f t="shared" si="1"/>
        <v>5411000000</v>
      </c>
      <c r="M1621" s="75">
        <f t="shared" si="2"/>
        <v>934000000</v>
      </c>
      <c r="N1621" s="9">
        <f t="shared" si="3"/>
        <v>0.3441236327</v>
      </c>
      <c r="O1621" s="9">
        <f t="shared" si="4"/>
        <v>0.05939964386</v>
      </c>
    </row>
    <row r="1622">
      <c r="A1622" s="68">
        <v>1688.0</v>
      </c>
      <c r="B1622" s="11" t="s">
        <v>198</v>
      </c>
      <c r="C1622" s="11" t="s">
        <v>10</v>
      </c>
      <c r="D1622" s="73">
        <v>42274.0</v>
      </c>
      <c r="E1622" s="74">
        <v>1.5389E10</v>
      </c>
      <c r="F1622" s="74">
        <v>9.973E9</v>
      </c>
      <c r="G1622" s="74">
        <v>4.472E9</v>
      </c>
      <c r="H1622" s="70">
        <v>0.0</v>
      </c>
      <c r="I1622" s="70">
        <v>0.0</v>
      </c>
      <c r="J1622" s="11" t="s">
        <v>92</v>
      </c>
      <c r="K1622" s="11" t="s">
        <v>169</v>
      </c>
      <c r="L1622" s="51">
        <f t="shared" si="1"/>
        <v>5416000000</v>
      </c>
      <c r="M1622" s="75">
        <f t="shared" si="2"/>
        <v>944000000</v>
      </c>
      <c r="N1622" s="9">
        <f t="shared" si="3"/>
        <v>0.3519396972</v>
      </c>
      <c r="O1622" s="9">
        <f t="shared" si="4"/>
        <v>0.06134251738</v>
      </c>
    </row>
    <row r="1623">
      <c r="A1623" s="68">
        <v>1687.0</v>
      </c>
      <c r="B1623" s="11" t="s">
        <v>198</v>
      </c>
      <c r="C1623" s="11" t="s">
        <v>9</v>
      </c>
      <c r="D1623" s="73">
        <v>41910.0</v>
      </c>
      <c r="E1623" s="74">
        <v>1.4194E10</v>
      </c>
      <c r="F1623" s="74">
        <v>9.15E9</v>
      </c>
      <c r="G1623" s="74">
        <v>4.032E9</v>
      </c>
      <c r="H1623" s="70">
        <v>0.0</v>
      </c>
      <c r="I1623" s="70">
        <v>0.0</v>
      </c>
      <c r="J1623" s="11" t="s">
        <v>92</v>
      </c>
      <c r="K1623" s="11" t="s">
        <v>169</v>
      </c>
      <c r="L1623" s="51">
        <f t="shared" si="1"/>
        <v>5044000000</v>
      </c>
      <c r="M1623" s="75">
        <f t="shared" si="2"/>
        <v>1012000000</v>
      </c>
      <c r="N1623" s="9">
        <f t="shared" si="3"/>
        <v>0.3553614203</v>
      </c>
      <c r="O1623" s="9">
        <f t="shared" si="4"/>
        <v>0.07129773144</v>
      </c>
    </row>
    <row r="1624">
      <c r="A1624" s="68">
        <v>1686.0</v>
      </c>
      <c r="B1624" s="11" t="s">
        <v>198</v>
      </c>
      <c r="C1624" s="11" t="s">
        <v>7</v>
      </c>
      <c r="D1624" s="73">
        <v>41546.0</v>
      </c>
      <c r="E1624" s="74">
        <v>1.2917E10</v>
      </c>
      <c r="F1624" s="74">
        <v>8.288E9</v>
      </c>
      <c r="G1624" s="74">
        <v>3.682E9</v>
      </c>
      <c r="H1624" s="70">
        <v>0.0</v>
      </c>
      <c r="I1624" s="70">
        <v>0.0</v>
      </c>
      <c r="J1624" s="11" t="s">
        <v>92</v>
      </c>
      <c r="K1624" s="11" t="s">
        <v>169</v>
      </c>
      <c r="L1624" s="51">
        <f t="shared" si="1"/>
        <v>4629000000</v>
      </c>
      <c r="M1624" s="75">
        <f t="shared" si="2"/>
        <v>947000000</v>
      </c>
      <c r="N1624" s="9">
        <f t="shared" si="3"/>
        <v>0.3583649454</v>
      </c>
      <c r="O1624" s="9">
        <f t="shared" si="4"/>
        <v>0.07331423705</v>
      </c>
    </row>
    <row r="1625" hidden="1">
      <c r="A1625" s="68">
        <v>1692.0</v>
      </c>
      <c r="B1625" s="11" t="s">
        <v>336</v>
      </c>
      <c r="C1625" s="11" t="s">
        <v>10</v>
      </c>
      <c r="D1625" s="73">
        <v>42369.0</v>
      </c>
      <c r="E1625" s="74">
        <v>2.0891E10</v>
      </c>
      <c r="F1625" s="74">
        <v>1.7201E10</v>
      </c>
      <c r="G1625" s="74">
        <v>2.13E9</v>
      </c>
      <c r="H1625" s="70">
        <v>0.0</v>
      </c>
      <c r="I1625" s="74">
        <v>7.4E7</v>
      </c>
      <c r="J1625" s="11" t="s">
        <v>73</v>
      </c>
      <c r="K1625" s="71" t="s">
        <v>312</v>
      </c>
      <c r="L1625" s="51">
        <f t="shared" si="1"/>
        <v>3690000000</v>
      </c>
      <c r="M1625" s="75">
        <f t="shared" si="2"/>
        <v>1486000000</v>
      </c>
      <c r="N1625" s="9">
        <f t="shared" si="3"/>
        <v>0.1766310852</v>
      </c>
      <c r="O1625" s="9">
        <f t="shared" si="4"/>
        <v>0.07113110909</v>
      </c>
    </row>
    <row r="1626" hidden="1">
      <c r="A1626" s="68">
        <v>1693.0</v>
      </c>
      <c r="B1626" s="11" t="s">
        <v>336</v>
      </c>
      <c r="C1626" s="11" t="s">
        <v>11</v>
      </c>
      <c r="D1626" s="73">
        <v>42735.0</v>
      </c>
      <c r="E1626" s="74">
        <v>2.0718E10</v>
      </c>
      <c r="F1626" s="74">
        <v>1.7036E10</v>
      </c>
      <c r="G1626" s="74">
        <v>2.084E9</v>
      </c>
      <c r="H1626" s="70">
        <v>0.0</v>
      </c>
      <c r="I1626" s="74">
        <v>7.1E7</v>
      </c>
      <c r="J1626" s="11" t="s">
        <v>73</v>
      </c>
      <c r="K1626" s="71" t="s">
        <v>312</v>
      </c>
      <c r="L1626" s="51">
        <f t="shared" si="1"/>
        <v>3682000000</v>
      </c>
      <c r="M1626" s="75">
        <f t="shared" si="2"/>
        <v>1527000000</v>
      </c>
      <c r="N1626" s="9">
        <f t="shared" si="3"/>
        <v>0.1777198571</v>
      </c>
      <c r="O1626" s="9">
        <f t="shared" si="4"/>
        <v>0.07370402549</v>
      </c>
    </row>
    <row r="1627" hidden="1">
      <c r="A1627" s="68">
        <v>1691.0</v>
      </c>
      <c r="B1627" s="11" t="s">
        <v>336</v>
      </c>
      <c r="C1627" s="11" t="s">
        <v>9</v>
      </c>
      <c r="D1627" s="73">
        <v>42004.0</v>
      </c>
      <c r="E1627" s="74">
        <v>1.9872E10</v>
      </c>
      <c r="F1627" s="74">
        <v>1.6477E10</v>
      </c>
      <c r="G1627" s="74">
        <v>2.038E9</v>
      </c>
      <c r="H1627" s="70">
        <v>0.0</v>
      </c>
      <c r="I1627" s="74">
        <v>3.3E7</v>
      </c>
      <c r="J1627" s="11" t="s">
        <v>73</v>
      </c>
      <c r="K1627" s="71" t="s">
        <v>312</v>
      </c>
      <c r="L1627" s="51">
        <f t="shared" si="1"/>
        <v>3395000000</v>
      </c>
      <c r="M1627" s="75">
        <f t="shared" si="2"/>
        <v>1324000000</v>
      </c>
      <c r="N1627" s="9">
        <f t="shared" si="3"/>
        <v>0.1708433977</v>
      </c>
      <c r="O1627" s="9">
        <f t="shared" si="4"/>
        <v>0.06662640902</v>
      </c>
    </row>
    <row r="1628" hidden="1">
      <c r="A1628" s="68">
        <v>1690.0</v>
      </c>
      <c r="B1628" s="11" t="s">
        <v>336</v>
      </c>
      <c r="C1628" s="11" t="s">
        <v>7</v>
      </c>
      <c r="D1628" s="73">
        <v>41639.0</v>
      </c>
      <c r="E1628" s="74">
        <v>1.8769E10</v>
      </c>
      <c r="F1628" s="74">
        <v>1.5471E10</v>
      </c>
      <c r="G1628" s="74">
        <v>1.828E9</v>
      </c>
      <c r="H1628" s="70">
        <v>0.0</v>
      </c>
      <c r="I1628" s="74">
        <v>2.5E7</v>
      </c>
      <c r="J1628" s="11" t="s">
        <v>73</v>
      </c>
      <c r="K1628" s="71" t="s">
        <v>312</v>
      </c>
      <c r="L1628" s="51">
        <f t="shared" si="1"/>
        <v>3298000000</v>
      </c>
      <c r="M1628" s="75">
        <f t="shared" si="2"/>
        <v>1445000000</v>
      </c>
      <c r="N1628" s="9">
        <f t="shared" si="3"/>
        <v>0.1757152752</v>
      </c>
      <c r="O1628" s="9">
        <f t="shared" si="4"/>
        <v>0.0769886515</v>
      </c>
    </row>
    <row r="1629" hidden="1">
      <c r="A1629" s="68">
        <v>1699.0</v>
      </c>
      <c r="B1629" s="11" t="s">
        <v>591</v>
      </c>
      <c r="C1629" s="11" t="s">
        <v>9</v>
      </c>
      <c r="D1629" s="73">
        <v>42004.0</v>
      </c>
      <c r="E1629" s="74">
        <v>1.3996E10</v>
      </c>
      <c r="F1629" s="74">
        <v>9.002E9</v>
      </c>
      <c r="G1629" s="74">
        <v>1.481E9</v>
      </c>
      <c r="H1629" s="70">
        <v>0.0</v>
      </c>
      <c r="I1629" s="74">
        <v>1.292E9</v>
      </c>
      <c r="J1629" s="11" t="s">
        <v>69</v>
      </c>
      <c r="K1629" s="71" t="s">
        <v>637</v>
      </c>
      <c r="L1629" s="51">
        <f t="shared" si="1"/>
        <v>4994000000</v>
      </c>
      <c r="M1629" s="75">
        <f t="shared" si="2"/>
        <v>2221000000</v>
      </c>
      <c r="N1629" s="9">
        <f t="shared" si="3"/>
        <v>0.3568162332</v>
      </c>
      <c r="O1629" s="9">
        <f t="shared" si="4"/>
        <v>0.1586881966</v>
      </c>
    </row>
    <row r="1630" hidden="1">
      <c r="A1630" s="68">
        <v>1698.0</v>
      </c>
      <c r="B1630" s="11" t="s">
        <v>591</v>
      </c>
      <c r="C1630" s="11" t="s">
        <v>7</v>
      </c>
      <c r="D1630" s="73">
        <v>41639.0</v>
      </c>
      <c r="E1630" s="74">
        <v>1.3983E10</v>
      </c>
      <c r="F1630" s="74">
        <v>9.112E9</v>
      </c>
      <c r="G1630" s="74">
        <v>1.468E9</v>
      </c>
      <c r="H1630" s="70">
        <v>0.0</v>
      </c>
      <c r="I1630" s="74">
        <v>1.333E9</v>
      </c>
      <c r="J1630" s="11" t="s">
        <v>69</v>
      </c>
      <c r="K1630" s="71" t="s">
        <v>637</v>
      </c>
      <c r="L1630" s="51">
        <f t="shared" si="1"/>
        <v>4871000000</v>
      </c>
      <c r="M1630" s="75">
        <f t="shared" si="2"/>
        <v>2070000000</v>
      </c>
      <c r="N1630" s="9">
        <f t="shared" si="3"/>
        <v>0.3483515698</v>
      </c>
      <c r="O1630" s="9">
        <f t="shared" si="4"/>
        <v>0.148036902</v>
      </c>
    </row>
    <row r="1631" hidden="1">
      <c r="A1631" s="68">
        <v>1701.0</v>
      </c>
      <c r="B1631" s="11" t="s">
        <v>591</v>
      </c>
      <c r="C1631" s="11" t="s">
        <v>11</v>
      </c>
      <c r="D1631" s="73">
        <v>42735.0</v>
      </c>
      <c r="E1631" s="74">
        <v>1.3609E10</v>
      </c>
      <c r="F1631" s="74">
        <v>8.486E9</v>
      </c>
      <c r="G1631" s="74">
        <v>1.41E9</v>
      </c>
      <c r="H1631" s="70">
        <v>0.0</v>
      </c>
      <c r="I1631" s="74">
        <v>1.301E9</v>
      </c>
      <c r="J1631" s="11" t="s">
        <v>69</v>
      </c>
      <c r="K1631" s="71" t="s">
        <v>637</v>
      </c>
      <c r="L1631" s="51">
        <f t="shared" si="1"/>
        <v>5123000000</v>
      </c>
      <c r="M1631" s="75">
        <f t="shared" si="2"/>
        <v>2412000000</v>
      </c>
      <c r="N1631" s="9">
        <f t="shared" si="3"/>
        <v>0.3764420604</v>
      </c>
      <c r="O1631" s="9">
        <f t="shared" si="4"/>
        <v>0.1772356529</v>
      </c>
    </row>
    <row r="1632" hidden="1">
      <c r="A1632" s="68">
        <v>1700.0</v>
      </c>
      <c r="B1632" s="11" t="s">
        <v>591</v>
      </c>
      <c r="C1632" s="11" t="s">
        <v>10</v>
      </c>
      <c r="D1632" s="73">
        <v>42369.0</v>
      </c>
      <c r="E1632" s="74">
        <v>1.2961E10</v>
      </c>
      <c r="F1632" s="74">
        <v>8.231E9</v>
      </c>
      <c r="G1632" s="74">
        <v>1.343E9</v>
      </c>
      <c r="H1632" s="70">
        <v>0.0</v>
      </c>
      <c r="I1632" s="74">
        <v>1.245E9</v>
      </c>
      <c r="J1632" s="11" t="s">
        <v>69</v>
      </c>
      <c r="K1632" s="71" t="s">
        <v>637</v>
      </c>
      <c r="L1632" s="51">
        <f t="shared" si="1"/>
        <v>4730000000</v>
      </c>
      <c r="M1632" s="75">
        <f t="shared" si="2"/>
        <v>2142000000</v>
      </c>
      <c r="N1632" s="9">
        <f t="shared" si="3"/>
        <v>0.3649409768</v>
      </c>
      <c r="O1632" s="9">
        <f t="shared" si="4"/>
        <v>0.1652650258</v>
      </c>
    </row>
    <row r="1633" hidden="1">
      <c r="A1633" s="68">
        <v>1704.0</v>
      </c>
      <c r="B1633" s="11" t="s">
        <v>592</v>
      </c>
      <c r="C1633" s="11" t="s">
        <v>10</v>
      </c>
      <c r="D1633" s="73">
        <v>42004.0</v>
      </c>
      <c r="E1633" s="74">
        <v>7.637E9</v>
      </c>
      <c r="F1633" s="74">
        <v>4.508E9</v>
      </c>
      <c r="G1633" s="74">
        <v>3.84E8</v>
      </c>
      <c r="H1633" s="70">
        <v>0.0</v>
      </c>
      <c r="I1633" s="74">
        <v>1.176E9</v>
      </c>
      <c r="J1633" s="11" t="s">
        <v>172</v>
      </c>
      <c r="K1633" s="71" t="s">
        <v>173</v>
      </c>
      <c r="L1633" s="51">
        <f t="shared" si="1"/>
        <v>3129000000</v>
      </c>
      <c r="M1633" s="75">
        <f t="shared" si="2"/>
        <v>1569000000</v>
      </c>
      <c r="N1633" s="9">
        <f t="shared" si="3"/>
        <v>0.409715857</v>
      </c>
      <c r="O1633" s="9">
        <f t="shared" si="4"/>
        <v>0.2054471651</v>
      </c>
    </row>
    <row r="1634" hidden="1">
      <c r="A1634" s="68">
        <v>1702.0</v>
      </c>
      <c r="B1634" s="11" t="s">
        <v>592</v>
      </c>
      <c r="C1634" s="11" t="s">
        <v>7</v>
      </c>
      <c r="D1634" s="73">
        <v>41274.0</v>
      </c>
      <c r="E1634" s="74">
        <v>7.486E9</v>
      </c>
      <c r="F1634" s="74">
        <v>4.523E9</v>
      </c>
      <c r="G1634" s="74">
        <v>5.95E8</v>
      </c>
      <c r="H1634" s="70">
        <v>0.0</v>
      </c>
      <c r="I1634" s="74">
        <v>7.56E8</v>
      </c>
      <c r="J1634" s="11" t="s">
        <v>172</v>
      </c>
      <c r="K1634" s="71" t="s">
        <v>173</v>
      </c>
      <c r="L1634" s="51">
        <f t="shared" si="1"/>
        <v>2963000000</v>
      </c>
      <c r="M1634" s="75">
        <f t="shared" si="2"/>
        <v>1612000000</v>
      </c>
      <c r="N1634" s="9">
        <f t="shared" si="3"/>
        <v>0.3958055036</v>
      </c>
      <c r="O1634" s="9">
        <f t="shared" si="4"/>
        <v>0.2153352925</v>
      </c>
    </row>
    <row r="1635" hidden="1">
      <c r="A1635" s="68">
        <v>1705.0</v>
      </c>
      <c r="B1635" s="11" t="s">
        <v>592</v>
      </c>
      <c r="C1635" s="11" t="s">
        <v>11</v>
      </c>
      <c r="D1635" s="73">
        <v>42369.0</v>
      </c>
      <c r="E1635" s="74">
        <v>7.36E9</v>
      </c>
      <c r="F1635" s="74">
        <v>3.434E9</v>
      </c>
      <c r="G1635" s="74">
        <v>8.64E8</v>
      </c>
      <c r="H1635" s="70">
        <v>0.0</v>
      </c>
      <c r="I1635" s="74">
        <v>1.738E9</v>
      </c>
      <c r="J1635" s="11" t="s">
        <v>172</v>
      </c>
      <c r="K1635" s="71" t="s">
        <v>173</v>
      </c>
      <c r="L1635" s="51">
        <f t="shared" si="1"/>
        <v>3926000000</v>
      </c>
      <c r="M1635" s="75">
        <f t="shared" si="2"/>
        <v>1324000000</v>
      </c>
      <c r="N1635" s="9">
        <f t="shared" si="3"/>
        <v>0.533423913</v>
      </c>
      <c r="O1635" s="9">
        <f t="shared" si="4"/>
        <v>0.1798913043</v>
      </c>
    </row>
    <row r="1636" hidden="1">
      <c r="A1636" s="68">
        <v>1703.0</v>
      </c>
      <c r="B1636" s="11" t="s">
        <v>592</v>
      </c>
      <c r="C1636" s="11" t="s">
        <v>9</v>
      </c>
      <c r="D1636" s="73">
        <v>41639.0</v>
      </c>
      <c r="E1636" s="74">
        <v>6.86E9</v>
      </c>
      <c r="F1636" s="74">
        <v>4.124E9</v>
      </c>
      <c r="G1636" s="74">
        <v>5.46E8</v>
      </c>
      <c r="H1636" s="70">
        <v>0.0</v>
      </c>
      <c r="I1636" s="74">
        <v>8.15E8</v>
      </c>
      <c r="J1636" s="11" t="s">
        <v>172</v>
      </c>
      <c r="K1636" s="71" t="s">
        <v>173</v>
      </c>
      <c r="L1636" s="51">
        <f t="shared" si="1"/>
        <v>2736000000</v>
      </c>
      <c r="M1636" s="75">
        <f t="shared" si="2"/>
        <v>1375000000</v>
      </c>
      <c r="N1636" s="9">
        <f t="shared" si="3"/>
        <v>0.3988338192</v>
      </c>
      <c r="O1636" s="9">
        <f t="shared" si="4"/>
        <v>0.2004373178</v>
      </c>
    </row>
    <row r="1637">
      <c r="A1637" s="68">
        <v>1708.0</v>
      </c>
      <c r="B1637" s="11" t="s">
        <v>164</v>
      </c>
      <c r="C1637" s="11" t="s">
        <v>10</v>
      </c>
      <c r="D1637" s="73">
        <v>42035.0</v>
      </c>
      <c r="E1637" s="74">
        <v>4.85651E11</v>
      </c>
      <c r="F1637" s="74">
        <v>3.65086E11</v>
      </c>
      <c r="G1637" s="74">
        <v>9.3418E10</v>
      </c>
      <c r="H1637" s="70">
        <v>0.0</v>
      </c>
      <c r="I1637" s="70">
        <v>0.0</v>
      </c>
      <c r="J1637" s="11" t="s">
        <v>92</v>
      </c>
      <c r="K1637" s="71" t="s">
        <v>144</v>
      </c>
      <c r="L1637" s="51">
        <f t="shared" si="1"/>
        <v>120565000000</v>
      </c>
      <c r="M1637" s="75">
        <f t="shared" si="2"/>
        <v>27147000000</v>
      </c>
      <c r="N1637" s="9">
        <f t="shared" si="3"/>
        <v>0.2482544049</v>
      </c>
      <c r="O1637" s="9">
        <f t="shared" si="4"/>
        <v>0.05589816556</v>
      </c>
    </row>
    <row r="1638">
      <c r="A1638" s="68">
        <v>1709.0</v>
      </c>
      <c r="B1638" s="11" t="s">
        <v>164</v>
      </c>
      <c r="C1638" s="11" t="s">
        <v>11</v>
      </c>
      <c r="D1638" s="73">
        <v>42400.0</v>
      </c>
      <c r="E1638" s="74">
        <v>4.8213E11</v>
      </c>
      <c r="F1638" s="74">
        <v>3.60984E11</v>
      </c>
      <c r="G1638" s="74">
        <v>9.7041E10</v>
      </c>
      <c r="H1638" s="70">
        <v>0.0</v>
      </c>
      <c r="I1638" s="70">
        <v>0.0</v>
      </c>
      <c r="J1638" s="11" t="s">
        <v>92</v>
      </c>
      <c r="K1638" s="71" t="s">
        <v>144</v>
      </c>
      <c r="L1638" s="51">
        <f t="shared" si="1"/>
        <v>121146000000</v>
      </c>
      <c r="M1638" s="75">
        <f t="shared" si="2"/>
        <v>24105000000</v>
      </c>
      <c r="N1638" s="9">
        <f t="shared" si="3"/>
        <v>0.2512724784</v>
      </c>
      <c r="O1638" s="9">
        <f t="shared" si="4"/>
        <v>0.04999688881</v>
      </c>
    </row>
    <row r="1639">
      <c r="A1639" s="68">
        <v>1707.0</v>
      </c>
      <c r="B1639" s="11" t="s">
        <v>164</v>
      </c>
      <c r="C1639" s="11" t="s">
        <v>9</v>
      </c>
      <c r="D1639" s="73">
        <v>41670.0</v>
      </c>
      <c r="E1639" s="74">
        <v>4.76294E11</v>
      </c>
      <c r="F1639" s="74">
        <v>3.58069E11</v>
      </c>
      <c r="G1639" s="74">
        <v>9.1353E10</v>
      </c>
      <c r="H1639" s="70">
        <v>0.0</v>
      </c>
      <c r="I1639" s="70">
        <v>0.0</v>
      </c>
      <c r="J1639" s="11" t="s">
        <v>92</v>
      </c>
      <c r="K1639" s="71" t="s">
        <v>144</v>
      </c>
      <c r="L1639" s="51">
        <f t="shared" si="1"/>
        <v>118225000000</v>
      </c>
      <c r="M1639" s="75">
        <f t="shared" si="2"/>
        <v>26872000000</v>
      </c>
      <c r="N1639" s="9">
        <f t="shared" si="3"/>
        <v>0.2482185373</v>
      </c>
      <c r="O1639" s="9">
        <f t="shared" si="4"/>
        <v>0.05641893452</v>
      </c>
    </row>
    <row r="1640">
      <c r="A1640" s="68">
        <v>1706.0</v>
      </c>
      <c r="B1640" s="11" t="s">
        <v>164</v>
      </c>
      <c r="C1640" s="11" t="s">
        <v>7</v>
      </c>
      <c r="D1640" s="73">
        <v>41305.0</v>
      </c>
      <c r="E1640" s="74">
        <v>4.68651E11</v>
      </c>
      <c r="F1640" s="74">
        <v>3.52297E11</v>
      </c>
      <c r="G1640" s="74">
        <v>8.8629E10</v>
      </c>
      <c r="H1640" s="70">
        <v>0.0</v>
      </c>
      <c r="I1640" s="70">
        <v>0.0</v>
      </c>
      <c r="J1640" s="11" t="s">
        <v>92</v>
      </c>
      <c r="K1640" s="71" t="s">
        <v>144</v>
      </c>
      <c r="L1640" s="51">
        <f t="shared" si="1"/>
        <v>116354000000</v>
      </c>
      <c r="M1640" s="75">
        <f t="shared" si="2"/>
        <v>27725000000</v>
      </c>
      <c r="N1640" s="9">
        <f t="shared" si="3"/>
        <v>0.2482743022</v>
      </c>
      <c r="O1640" s="9">
        <f t="shared" si="4"/>
        <v>0.05915916108</v>
      </c>
    </row>
    <row r="1641" hidden="1">
      <c r="A1641" s="68">
        <v>1712.0</v>
      </c>
      <c r="B1641" s="11" t="s">
        <v>593</v>
      </c>
      <c r="C1641" s="11" t="s">
        <v>10</v>
      </c>
      <c r="D1641" s="73">
        <v>42643.0</v>
      </c>
      <c r="E1641" s="74">
        <v>1.41718E10</v>
      </c>
      <c r="F1641" s="74">
        <v>1.14132E10</v>
      </c>
      <c r="G1641" s="74">
        <v>1.7501E9</v>
      </c>
      <c r="H1641" s="70">
        <v>0.0</v>
      </c>
      <c r="I1641" s="74">
        <v>2.118E8</v>
      </c>
      <c r="J1641" s="11" t="s">
        <v>119</v>
      </c>
      <c r="K1641" s="71" t="s">
        <v>191</v>
      </c>
      <c r="L1641" s="51">
        <f t="shared" si="1"/>
        <v>2758600000</v>
      </c>
      <c r="M1641" s="75">
        <f t="shared" si="2"/>
        <v>796700000</v>
      </c>
      <c r="N1641" s="9">
        <f t="shared" si="3"/>
        <v>0.1946541724</v>
      </c>
      <c r="O1641" s="9">
        <f t="shared" si="4"/>
        <v>0.05621727656</v>
      </c>
    </row>
    <row r="1642" hidden="1">
      <c r="A1642" s="68">
        <v>1711.0</v>
      </c>
      <c r="B1642" s="11" t="s">
        <v>593</v>
      </c>
      <c r="C1642" s="11" t="s">
        <v>9</v>
      </c>
      <c r="D1642" s="73">
        <v>42277.0</v>
      </c>
      <c r="E1642" s="74">
        <v>1.11248E10</v>
      </c>
      <c r="F1642" s="74">
        <v>8.9865E9</v>
      </c>
      <c r="G1642" s="74">
        <v>1.0261E9</v>
      </c>
      <c r="H1642" s="70">
        <v>0.0</v>
      </c>
      <c r="I1642" s="74">
        <v>1.189E8</v>
      </c>
      <c r="J1642" s="11" t="s">
        <v>119</v>
      </c>
      <c r="K1642" s="71" t="s">
        <v>191</v>
      </c>
      <c r="L1642" s="51">
        <f t="shared" si="1"/>
        <v>2138300000</v>
      </c>
      <c r="M1642" s="75">
        <f t="shared" si="2"/>
        <v>993300000</v>
      </c>
      <c r="N1642" s="9">
        <f t="shared" si="3"/>
        <v>0.192210197</v>
      </c>
      <c r="O1642" s="9">
        <f t="shared" si="4"/>
        <v>0.08928699842</v>
      </c>
    </row>
    <row r="1643" hidden="1">
      <c r="A1643" s="68">
        <v>1710.0</v>
      </c>
      <c r="B1643" s="11" t="s">
        <v>593</v>
      </c>
      <c r="C1643" s="11" t="s">
        <v>7</v>
      </c>
      <c r="D1643" s="73">
        <v>41912.0</v>
      </c>
      <c r="E1643" s="74">
        <v>9.8951E9</v>
      </c>
      <c r="F1643" s="74">
        <v>7.9615E9</v>
      </c>
      <c r="G1643" s="74">
        <v>9.376E8</v>
      </c>
      <c r="H1643" s="70">
        <v>0.0</v>
      </c>
      <c r="I1643" s="74">
        <v>8.6E7</v>
      </c>
      <c r="J1643" s="11" t="s">
        <v>119</v>
      </c>
      <c r="K1643" s="71" t="s">
        <v>191</v>
      </c>
      <c r="L1643" s="51">
        <f t="shared" si="1"/>
        <v>1933600000</v>
      </c>
      <c r="M1643" s="75">
        <f t="shared" si="2"/>
        <v>910000000</v>
      </c>
      <c r="N1643" s="9">
        <f t="shared" si="3"/>
        <v>0.1954098493</v>
      </c>
      <c r="O1643" s="9">
        <f t="shared" si="4"/>
        <v>0.09196470981</v>
      </c>
    </row>
    <row r="1644" hidden="1">
      <c r="A1644" s="68">
        <v>1713.0</v>
      </c>
      <c r="B1644" s="11" t="s">
        <v>594</v>
      </c>
      <c r="C1644" s="11" t="s">
        <v>7</v>
      </c>
      <c r="D1644" s="73">
        <v>41274.0</v>
      </c>
      <c r="E1644" s="74">
        <v>5.6648E9</v>
      </c>
      <c r="F1644" s="74">
        <v>3.1942E9</v>
      </c>
      <c r="G1644" s="74">
        <v>1.1406E9</v>
      </c>
      <c r="H1644" s="70">
        <v>0.0</v>
      </c>
      <c r="I1644" s="70">
        <v>0.0</v>
      </c>
      <c r="J1644" s="11" t="s">
        <v>75</v>
      </c>
      <c r="K1644" s="71" t="s">
        <v>116</v>
      </c>
      <c r="L1644" s="51">
        <f t="shared" si="1"/>
        <v>2470600000</v>
      </c>
      <c r="M1644" s="75">
        <f t="shared" si="2"/>
        <v>1330000000</v>
      </c>
      <c r="N1644" s="9">
        <f t="shared" si="3"/>
        <v>0.4361319023</v>
      </c>
      <c r="O1644" s="9">
        <f t="shared" si="4"/>
        <v>0.2347832227</v>
      </c>
    </row>
    <row r="1645" hidden="1">
      <c r="A1645" s="68">
        <v>1715.0</v>
      </c>
      <c r="B1645" s="11" t="s">
        <v>594</v>
      </c>
      <c r="C1645" s="11" t="s">
        <v>10</v>
      </c>
      <c r="D1645" s="73">
        <v>42004.0</v>
      </c>
      <c r="E1645" s="74">
        <v>5.6072E9</v>
      </c>
      <c r="F1645" s="74">
        <v>3.2974E9</v>
      </c>
      <c r="G1645" s="74">
        <v>1.1693E9</v>
      </c>
      <c r="H1645" s="70">
        <v>0.0</v>
      </c>
      <c r="I1645" s="70">
        <v>0.0</v>
      </c>
      <c r="J1645" s="11" t="s">
        <v>75</v>
      </c>
      <c r="K1645" s="71" t="s">
        <v>116</v>
      </c>
      <c r="L1645" s="51">
        <f t="shared" si="1"/>
        <v>2309800000</v>
      </c>
      <c r="M1645" s="75">
        <f t="shared" si="2"/>
        <v>1140500000</v>
      </c>
      <c r="N1645" s="9">
        <f t="shared" si="3"/>
        <v>0.4119346554</v>
      </c>
      <c r="O1645" s="9">
        <f t="shared" si="4"/>
        <v>0.203399201</v>
      </c>
    </row>
    <row r="1646" hidden="1">
      <c r="A1646" s="68">
        <v>1714.0</v>
      </c>
      <c r="B1646" s="11" t="s">
        <v>594</v>
      </c>
      <c r="C1646" s="11" t="s">
        <v>9</v>
      </c>
      <c r="D1646" s="73">
        <v>41639.0</v>
      </c>
      <c r="E1646" s="74">
        <v>5.542E9</v>
      </c>
      <c r="F1646" s="74">
        <v>3.235E9</v>
      </c>
      <c r="G1646" s="74">
        <v>1.1996E9</v>
      </c>
      <c r="H1646" s="70">
        <v>0.0</v>
      </c>
      <c r="I1646" s="70">
        <v>0.0</v>
      </c>
      <c r="J1646" s="11" t="s">
        <v>75</v>
      </c>
      <c r="K1646" s="71" t="s">
        <v>116</v>
      </c>
      <c r="L1646" s="51">
        <f t="shared" si="1"/>
        <v>2307000000</v>
      </c>
      <c r="M1646" s="75">
        <f t="shared" si="2"/>
        <v>1107400000</v>
      </c>
      <c r="N1646" s="9">
        <f t="shared" si="3"/>
        <v>0.4162757127</v>
      </c>
      <c r="O1646" s="9">
        <f t="shared" si="4"/>
        <v>0.1998195597</v>
      </c>
    </row>
    <row r="1647" hidden="1">
      <c r="A1647" s="68">
        <v>1716.0</v>
      </c>
      <c r="B1647" s="11" t="s">
        <v>594</v>
      </c>
      <c r="C1647" s="11" t="s">
        <v>11</v>
      </c>
      <c r="D1647" s="73">
        <v>42369.0</v>
      </c>
      <c r="E1647" s="74">
        <v>5.4837E9</v>
      </c>
      <c r="F1647" s="74">
        <v>3.1994E9</v>
      </c>
      <c r="G1647" s="74">
        <v>1.1749E9</v>
      </c>
      <c r="H1647" s="70">
        <v>0.0</v>
      </c>
      <c r="I1647" s="70">
        <v>0.0</v>
      </c>
      <c r="J1647" s="11" t="s">
        <v>75</v>
      </c>
      <c r="K1647" s="71" t="s">
        <v>116</v>
      </c>
      <c r="L1647" s="51">
        <f t="shared" si="1"/>
        <v>2284300000</v>
      </c>
      <c r="M1647" s="75">
        <f t="shared" si="2"/>
        <v>1109400000</v>
      </c>
      <c r="N1647" s="9">
        <f t="shared" si="3"/>
        <v>0.4165618105</v>
      </c>
      <c r="O1647" s="9">
        <f t="shared" si="4"/>
        <v>0.2023086602</v>
      </c>
    </row>
    <row r="1648" hidden="1">
      <c r="A1648" s="68">
        <v>1719.0</v>
      </c>
      <c r="B1648" s="11" t="s">
        <v>595</v>
      </c>
      <c r="C1648" s="11" t="s">
        <v>10</v>
      </c>
      <c r="D1648" s="73">
        <v>42004.0</v>
      </c>
      <c r="E1648" s="74">
        <v>7.403E9</v>
      </c>
      <c r="F1648" s="74">
        <v>5.763E9</v>
      </c>
      <c r="G1648" s="74">
        <v>2.49E8</v>
      </c>
      <c r="H1648" s="74">
        <v>2.7E7</v>
      </c>
      <c r="I1648" s="70">
        <v>0.0</v>
      </c>
      <c r="J1648" s="11" t="s">
        <v>111</v>
      </c>
      <c r="K1648" s="11" t="s">
        <v>112</v>
      </c>
      <c r="L1648" s="51">
        <f t="shared" si="1"/>
        <v>1640000000</v>
      </c>
      <c r="M1648" s="75">
        <f t="shared" si="2"/>
        <v>1364000000</v>
      </c>
      <c r="N1648" s="9">
        <f t="shared" si="3"/>
        <v>0.2215318114</v>
      </c>
      <c r="O1648" s="9">
        <f t="shared" si="4"/>
        <v>0.1842496285</v>
      </c>
    </row>
    <row r="1649" hidden="1">
      <c r="A1649" s="68">
        <v>1718.0</v>
      </c>
      <c r="B1649" s="11" t="s">
        <v>595</v>
      </c>
      <c r="C1649" s="11" t="s">
        <v>9</v>
      </c>
      <c r="D1649" s="73">
        <v>41639.0</v>
      </c>
      <c r="E1649" s="74">
        <v>7.254E9</v>
      </c>
      <c r="F1649" s="74">
        <v>5.716E9</v>
      </c>
      <c r="G1649" s="74">
        <v>4.94E8</v>
      </c>
      <c r="H1649" s="74">
        <v>3.3E7</v>
      </c>
      <c r="I1649" s="70">
        <v>0.0</v>
      </c>
      <c r="J1649" s="11" t="s">
        <v>111</v>
      </c>
      <c r="K1649" s="11" t="s">
        <v>112</v>
      </c>
      <c r="L1649" s="51">
        <f t="shared" si="1"/>
        <v>1538000000</v>
      </c>
      <c r="M1649" s="75">
        <f t="shared" si="2"/>
        <v>1011000000</v>
      </c>
      <c r="N1649" s="9">
        <f t="shared" si="3"/>
        <v>0.212020954</v>
      </c>
      <c r="O1649" s="9">
        <f t="shared" si="4"/>
        <v>0.1393713813</v>
      </c>
    </row>
    <row r="1650" hidden="1">
      <c r="A1650" s="68">
        <v>1720.0</v>
      </c>
      <c r="B1650" s="11" t="s">
        <v>595</v>
      </c>
      <c r="C1650" s="11" t="s">
        <v>11</v>
      </c>
      <c r="D1650" s="73">
        <v>42369.0</v>
      </c>
      <c r="E1650" s="74">
        <v>7.082E9</v>
      </c>
      <c r="F1650" s="74">
        <v>5.694E9</v>
      </c>
      <c r="G1650" s="74">
        <v>4.2E8</v>
      </c>
      <c r="H1650" s="74">
        <v>2.4E7</v>
      </c>
      <c r="I1650" s="70">
        <v>0.0</v>
      </c>
      <c r="J1650" s="11" t="s">
        <v>111</v>
      </c>
      <c r="K1650" s="11" t="s">
        <v>112</v>
      </c>
      <c r="L1650" s="51">
        <f t="shared" si="1"/>
        <v>1388000000</v>
      </c>
      <c r="M1650" s="75">
        <f t="shared" si="2"/>
        <v>944000000</v>
      </c>
      <c r="N1650" s="9">
        <f t="shared" si="3"/>
        <v>0.1959898334</v>
      </c>
      <c r="O1650" s="9">
        <f t="shared" si="4"/>
        <v>0.1332956792</v>
      </c>
    </row>
    <row r="1651" hidden="1">
      <c r="A1651" s="68">
        <v>1717.0</v>
      </c>
      <c r="B1651" s="11" t="s">
        <v>595</v>
      </c>
      <c r="C1651" s="11" t="s">
        <v>7</v>
      </c>
      <c r="D1651" s="73">
        <v>41274.0</v>
      </c>
      <c r="E1651" s="74">
        <v>5.989E9</v>
      </c>
      <c r="F1651" s="74">
        <v>4.993E9</v>
      </c>
      <c r="G1651" s="74">
        <v>3.2E8</v>
      </c>
      <c r="H1651" s="74">
        <v>3.2E7</v>
      </c>
      <c r="I1651" s="70">
        <v>0.0</v>
      </c>
      <c r="J1651" s="11" t="s">
        <v>111</v>
      </c>
      <c r="K1651" s="11" t="s">
        <v>112</v>
      </c>
      <c r="L1651" s="51">
        <f t="shared" si="1"/>
        <v>996000000</v>
      </c>
      <c r="M1651" s="75">
        <f t="shared" si="2"/>
        <v>644000000</v>
      </c>
      <c r="N1651" s="9">
        <f t="shared" si="3"/>
        <v>0.1663048923</v>
      </c>
      <c r="O1651" s="9">
        <f t="shared" si="4"/>
        <v>0.1075304725</v>
      </c>
    </row>
    <row r="1652" hidden="1">
      <c r="A1652" s="68">
        <v>1724.0</v>
      </c>
      <c r="B1652" s="11" t="s">
        <v>261</v>
      </c>
      <c r="C1652" s="11" t="s">
        <v>11</v>
      </c>
      <c r="D1652" s="73">
        <v>42369.0</v>
      </c>
      <c r="E1652" s="74">
        <v>5.536E9</v>
      </c>
      <c r="F1652" s="74">
        <v>2.7E9</v>
      </c>
      <c r="G1652" s="74">
        <v>1.574E9</v>
      </c>
      <c r="H1652" s="70">
        <v>0.0</v>
      </c>
      <c r="I1652" s="74">
        <v>2.34E8</v>
      </c>
      <c r="J1652" s="11" t="s">
        <v>73</v>
      </c>
      <c r="K1652" s="71" t="s">
        <v>240</v>
      </c>
      <c r="L1652" s="51">
        <f t="shared" si="1"/>
        <v>2836000000</v>
      </c>
      <c r="M1652" s="75">
        <f t="shared" si="2"/>
        <v>1028000000</v>
      </c>
      <c r="N1652" s="9">
        <f t="shared" si="3"/>
        <v>0.512283237</v>
      </c>
      <c r="O1652" s="9">
        <f t="shared" si="4"/>
        <v>0.1856936416</v>
      </c>
    </row>
    <row r="1653" hidden="1">
      <c r="A1653" s="68">
        <v>1723.0</v>
      </c>
      <c r="B1653" s="11" t="s">
        <v>261</v>
      </c>
      <c r="C1653" s="11" t="s">
        <v>10</v>
      </c>
      <c r="D1653" s="73">
        <v>42004.0</v>
      </c>
      <c r="E1653" s="74">
        <v>5.281E9</v>
      </c>
      <c r="F1653" s="74">
        <v>2.504E9</v>
      </c>
      <c r="G1653" s="74">
        <v>1.557E9</v>
      </c>
      <c r="H1653" s="70">
        <v>0.0</v>
      </c>
      <c r="I1653" s="74">
        <v>2.33E8</v>
      </c>
      <c r="J1653" s="11" t="s">
        <v>73</v>
      </c>
      <c r="K1653" s="71" t="s">
        <v>240</v>
      </c>
      <c r="L1653" s="51">
        <f t="shared" si="1"/>
        <v>2777000000</v>
      </c>
      <c r="M1653" s="75">
        <f t="shared" si="2"/>
        <v>987000000</v>
      </c>
      <c r="N1653" s="9">
        <f t="shared" si="3"/>
        <v>0.5258473774</v>
      </c>
      <c r="O1653" s="9">
        <f t="shared" si="4"/>
        <v>0.1868964211</v>
      </c>
    </row>
    <row r="1654" hidden="1">
      <c r="A1654" s="68">
        <v>1722.0</v>
      </c>
      <c r="B1654" s="11" t="s">
        <v>261</v>
      </c>
      <c r="C1654" s="11" t="s">
        <v>9</v>
      </c>
      <c r="D1654" s="73">
        <v>41639.0</v>
      </c>
      <c r="E1654" s="74">
        <v>5.009E9</v>
      </c>
      <c r="F1654" s="74">
        <v>2.394E9</v>
      </c>
      <c r="G1654" s="74">
        <v>1.471E9</v>
      </c>
      <c r="H1654" s="70">
        <v>0.0</v>
      </c>
      <c r="I1654" s="74">
        <v>2.16E8</v>
      </c>
      <c r="J1654" s="11" t="s">
        <v>73</v>
      </c>
      <c r="K1654" s="71" t="s">
        <v>240</v>
      </c>
      <c r="L1654" s="51">
        <f t="shared" si="1"/>
        <v>2615000000</v>
      </c>
      <c r="M1654" s="75">
        <f t="shared" si="2"/>
        <v>928000000</v>
      </c>
      <c r="N1654" s="9">
        <f t="shared" si="3"/>
        <v>0.5220602915</v>
      </c>
      <c r="O1654" s="9">
        <f t="shared" si="4"/>
        <v>0.1852665203</v>
      </c>
    </row>
    <row r="1655" hidden="1">
      <c r="A1655" s="68">
        <v>1721.0</v>
      </c>
      <c r="B1655" s="11" t="s">
        <v>261</v>
      </c>
      <c r="C1655" s="11" t="s">
        <v>7</v>
      </c>
      <c r="D1655" s="73">
        <v>41274.0</v>
      </c>
      <c r="E1655" s="74">
        <v>4.534E9</v>
      </c>
      <c r="F1655" s="74">
        <v>2.093E9</v>
      </c>
      <c r="G1655" s="74">
        <v>1.389E9</v>
      </c>
      <c r="H1655" s="70">
        <v>0.0</v>
      </c>
      <c r="I1655" s="74">
        <v>1.85E8</v>
      </c>
      <c r="J1655" s="11" t="s">
        <v>73</v>
      </c>
      <c r="K1655" s="71" t="s">
        <v>240</v>
      </c>
      <c r="L1655" s="51">
        <f t="shared" si="1"/>
        <v>2441000000</v>
      </c>
      <c r="M1655" s="75">
        <f t="shared" si="2"/>
        <v>867000000</v>
      </c>
      <c r="N1655" s="9">
        <f t="shared" si="3"/>
        <v>0.5383767093</v>
      </c>
      <c r="O1655" s="9">
        <f t="shared" si="4"/>
        <v>0.1912218791</v>
      </c>
    </row>
    <row r="1656" hidden="1">
      <c r="A1656" s="68">
        <v>1726.0</v>
      </c>
      <c r="B1656" s="11" t="s">
        <v>262</v>
      </c>
      <c r="C1656" s="11" t="s">
        <v>9</v>
      </c>
      <c r="D1656" s="73">
        <v>41639.0</v>
      </c>
      <c r="E1656" s="74">
        <v>5.620936E9</v>
      </c>
      <c r="F1656" s="74">
        <v>3.478822E9</v>
      </c>
      <c r="G1656" s="74">
        <v>4.65926E8</v>
      </c>
      <c r="H1656" s="70">
        <v>0.0</v>
      </c>
      <c r="I1656" s="74">
        <v>3.71051E8</v>
      </c>
      <c r="J1656" s="11" t="s">
        <v>73</v>
      </c>
      <c r="K1656" s="71" t="s">
        <v>263</v>
      </c>
      <c r="L1656" s="51">
        <f t="shared" si="1"/>
        <v>2142114000</v>
      </c>
      <c r="M1656" s="75">
        <f t="shared" si="2"/>
        <v>1305137000</v>
      </c>
      <c r="N1656" s="9">
        <f t="shared" si="3"/>
        <v>0.381095604</v>
      </c>
      <c r="O1656" s="9">
        <f t="shared" si="4"/>
        <v>0.2321921118</v>
      </c>
    </row>
    <row r="1657" hidden="1">
      <c r="A1657" s="68">
        <v>1727.0</v>
      </c>
      <c r="B1657" s="11" t="s">
        <v>262</v>
      </c>
      <c r="C1657" s="11" t="s">
        <v>10</v>
      </c>
      <c r="D1657" s="73">
        <v>42004.0</v>
      </c>
      <c r="E1657" s="74">
        <v>5.433661E9</v>
      </c>
      <c r="F1657" s="74">
        <v>3.316311E9</v>
      </c>
      <c r="G1657" s="74">
        <v>5.02901E8</v>
      </c>
      <c r="H1657" s="70">
        <v>0.0</v>
      </c>
      <c r="I1657" s="74">
        <v>3.14119E8</v>
      </c>
      <c r="J1657" s="11" t="s">
        <v>73</v>
      </c>
      <c r="K1657" s="71" t="s">
        <v>263</v>
      </c>
      <c r="L1657" s="51">
        <f t="shared" si="1"/>
        <v>2117350000</v>
      </c>
      <c r="M1657" s="75">
        <f t="shared" si="2"/>
        <v>1300330000</v>
      </c>
      <c r="N1657" s="9">
        <f t="shared" si="3"/>
        <v>0.3896728191</v>
      </c>
      <c r="O1657" s="9">
        <f t="shared" si="4"/>
        <v>0.2393101079</v>
      </c>
    </row>
    <row r="1658" hidden="1">
      <c r="A1658" s="68">
        <v>1725.0</v>
      </c>
      <c r="B1658" s="11" t="s">
        <v>262</v>
      </c>
      <c r="C1658" s="11" t="s">
        <v>7</v>
      </c>
      <c r="D1658" s="73">
        <v>41274.0</v>
      </c>
      <c r="E1658" s="74">
        <v>5.154284E9</v>
      </c>
      <c r="F1658" s="74">
        <v>3.251575E9</v>
      </c>
      <c r="G1658" s="74">
        <v>4.81677E8</v>
      </c>
      <c r="H1658" s="70">
        <v>0.0</v>
      </c>
      <c r="I1658" s="74">
        <v>3.73199E8</v>
      </c>
      <c r="J1658" s="11" t="s">
        <v>73</v>
      </c>
      <c r="K1658" s="71" t="s">
        <v>263</v>
      </c>
      <c r="L1658" s="51">
        <f t="shared" si="1"/>
        <v>1902709000</v>
      </c>
      <c r="M1658" s="75">
        <f t="shared" si="2"/>
        <v>1047833000</v>
      </c>
      <c r="N1658" s="9">
        <f t="shared" si="3"/>
        <v>0.369150982</v>
      </c>
      <c r="O1658" s="9">
        <f t="shared" si="4"/>
        <v>0.2032936097</v>
      </c>
    </row>
    <row r="1659" hidden="1">
      <c r="A1659" s="68">
        <v>1728.0</v>
      </c>
      <c r="B1659" s="11" t="s">
        <v>262</v>
      </c>
      <c r="C1659" s="11" t="s">
        <v>11</v>
      </c>
      <c r="D1659" s="73">
        <v>42369.0</v>
      </c>
      <c r="E1659" s="74">
        <v>4.075883E9</v>
      </c>
      <c r="F1659" s="74">
        <v>2.530374E9</v>
      </c>
      <c r="G1659" s="74">
        <v>4.75328E8</v>
      </c>
      <c r="H1659" s="70">
        <v>0.0</v>
      </c>
      <c r="I1659" s="74">
        <v>3.22629E8</v>
      </c>
      <c r="J1659" s="11" t="s">
        <v>73</v>
      </c>
      <c r="K1659" s="71" t="s">
        <v>263</v>
      </c>
      <c r="L1659" s="51">
        <f t="shared" si="1"/>
        <v>1545509000</v>
      </c>
      <c r="M1659" s="75">
        <f t="shared" si="2"/>
        <v>747552000</v>
      </c>
      <c r="N1659" s="9">
        <f t="shared" si="3"/>
        <v>0.379183848</v>
      </c>
      <c r="O1659" s="9">
        <f t="shared" si="4"/>
        <v>0.1834086013</v>
      </c>
    </row>
    <row r="1660" hidden="1">
      <c r="A1660" s="68">
        <v>1731.0</v>
      </c>
      <c r="B1660" s="11" t="s">
        <v>596</v>
      </c>
      <c r="C1660" s="11" t="s">
        <v>10</v>
      </c>
      <c r="D1660" s="73">
        <v>42004.0</v>
      </c>
      <c r="E1660" s="74">
        <v>2.424176E9</v>
      </c>
      <c r="F1660" s="74">
        <v>5.72831E8</v>
      </c>
      <c r="G1660" s="74">
        <v>2.2507E8</v>
      </c>
      <c r="H1660" s="70">
        <v>0.0</v>
      </c>
      <c r="I1660" s="74">
        <v>8.06021E8</v>
      </c>
      <c r="J1660" s="11" t="s">
        <v>172</v>
      </c>
      <c r="K1660" s="71" t="s">
        <v>173</v>
      </c>
      <c r="L1660" s="51">
        <f t="shared" si="1"/>
        <v>1851345000</v>
      </c>
      <c r="M1660" s="75">
        <f t="shared" si="2"/>
        <v>820254000</v>
      </c>
      <c r="N1660" s="9">
        <f t="shared" si="3"/>
        <v>0.7637007379</v>
      </c>
      <c r="O1660" s="9">
        <f t="shared" si="4"/>
        <v>0.3383640462</v>
      </c>
    </row>
    <row r="1661" hidden="1">
      <c r="A1661" s="68">
        <v>1730.0</v>
      </c>
      <c r="B1661" s="11" t="s">
        <v>596</v>
      </c>
      <c r="C1661" s="11" t="s">
        <v>9</v>
      </c>
      <c r="D1661" s="73">
        <v>41639.0</v>
      </c>
      <c r="E1661" s="74">
        <v>1.998051E9</v>
      </c>
      <c r="F1661" s="74">
        <v>4.06198E8</v>
      </c>
      <c r="G1661" s="74">
        <v>7.2143E7</v>
      </c>
      <c r="H1661" s="70">
        <v>0.0</v>
      </c>
      <c r="I1661" s="74">
        <v>6.15874E8</v>
      </c>
      <c r="J1661" s="11" t="s">
        <v>172</v>
      </c>
      <c r="K1661" s="71" t="s">
        <v>173</v>
      </c>
      <c r="L1661" s="51">
        <f t="shared" si="1"/>
        <v>1591853000</v>
      </c>
      <c r="M1661" s="75">
        <f t="shared" si="2"/>
        <v>903836000</v>
      </c>
      <c r="N1661" s="9">
        <f t="shared" si="3"/>
        <v>0.796702887</v>
      </c>
      <c r="O1661" s="9">
        <f t="shared" si="4"/>
        <v>0.4523588237</v>
      </c>
    </row>
    <row r="1662" hidden="1">
      <c r="A1662" s="68">
        <v>1729.0</v>
      </c>
      <c r="B1662" s="11" t="s">
        <v>596</v>
      </c>
      <c r="C1662" s="11" t="s">
        <v>7</v>
      </c>
      <c r="D1662" s="73">
        <v>41274.0</v>
      </c>
      <c r="E1662" s="74">
        <v>1.623938E9</v>
      </c>
      <c r="F1662" s="74">
        <v>3.37903E8</v>
      </c>
      <c r="G1662" s="74">
        <v>1.88302E8</v>
      </c>
      <c r="H1662" s="70">
        <v>0.0</v>
      </c>
      <c r="I1662" s="74">
        <v>5.13916E8</v>
      </c>
      <c r="J1662" s="11" t="s">
        <v>172</v>
      </c>
      <c r="K1662" s="71" t="s">
        <v>173</v>
      </c>
      <c r="L1662" s="51">
        <f t="shared" si="1"/>
        <v>1286035000</v>
      </c>
      <c r="M1662" s="75">
        <f t="shared" si="2"/>
        <v>583817000</v>
      </c>
      <c r="N1662" s="9">
        <f t="shared" si="3"/>
        <v>0.7919237064</v>
      </c>
      <c r="O1662" s="9">
        <f t="shared" si="4"/>
        <v>0.3595069516</v>
      </c>
    </row>
    <row r="1663" hidden="1">
      <c r="A1663" s="68">
        <v>1732.0</v>
      </c>
      <c r="B1663" s="11" t="s">
        <v>596</v>
      </c>
      <c r="C1663" s="11" t="s">
        <v>11</v>
      </c>
      <c r="D1663" s="73">
        <v>42369.0</v>
      </c>
      <c r="E1663" s="74">
        <v>1.452619E9</v>
      </c>
      <c r="F1663" s="74">
        <v>5.19874E8</v>
      </c>
      <c r="G1663" s="74">
        <v>1.79867E8</v>
      </c>
      <c r="H1663" s="70">
        <v>0.0</v>
      </c>
      <c r="I1663" s="74">
        <v>7.78923E8</v>
      </c>
      <c r="J1663" s="11" t="s">
        <v>172</v>
      </c>
      <c r="K1663" s="71" t="s">
        <v>173</v>
      </c>
      <c r="L1663" s="51">
        <f t="shared" si="1"/>
        <v>932745000</v>
      </c>
      <c r="M1663" s="75">
        <f t="shared" si="2"/>
        <v>-26045000</v>
      </c>
      <c r="N1663" s="9">
        <f t="shared" si="3"/>
        <v>0.6421126255</v>
      </c>
      <c r="O1663" s="9">
        <f t="shared" si="4"/>
        <v>-0.01792968425</v>
      </c>
    </row>
    <row r="1664" hidden="1">
      <c r="A1664" s="68">
        <v>1735.0</v>
      </c>
      <c r="B1664" s="11" t="s">
        <v>597</v>
      </c>
      <c r="C1664" s="11" t="s">
        <v>10</v>
      </c>
      <c r="D1664" s="73">
        <v>42004.0</v>
      </c>
      <c r="E1664" s="74">
        <v>1.1686135E10</v>
      </c>
      <c r="F1664" s="74">
        <v>7.951352E9</v>
      </c>
      <c r="G1664" s="74">
        <v>7.67608E8</v>
      </c>
      <c r="H1664" s="70">
        <v>0.0</v>
      </c>
      <c r="I1664" s="74">
        <v>1.019045E9</v>
      </c>
      <c r="J1664" s="11" t="s">
        <v>101</v>
      </c>
      <c r="K1664" s="11" t="s">
        <v>102</v>
      </c>
      <c r="L1664" s="51">
        <f t="shared" si="1"/>
        <v>3734783000</v>
      </c>
      <c r="M1664" s="75">
        <f t="shared" si="2"/>
        <v>1948130000</v>
      </c>
      <c r="N1664" s="9">
        <f t="shared" si="3"/>
        <v>0.3195909512</v>
      </c>
      <c r="O1664" s="9">
        <f t="shared" si="4"/>
        <v>0.1667043894</v>
      </c>
    </row>
    <row r="1665" hidden="1">
      <c r="A1665" s="68">
        <v>1736.0</v>
      </c>
      <c r="B1665" s="11" t="s">
        <v>597</v>
      </c>
      <c r="C1665" s="11" t="s">
        <v>11</v>
      </c>
      <c r="D1665" s="73">
        <v>42369.0</v>
      </c>
      <c r="E1665" s="74">
        <v>1.1024486E10</v>
      </c>
      <c r="F1665" s="74">
        <v>7.033633E9</v>
      </c>
      <c r="G1665" s="74">
        <v>8.65817E8</v>
      </c>
      <c r="H1665" s="70">
        <v>0.0</v>
      </c>
      <c r="I1665" s="74">
        <v>1.124524E9</v>
      </c>
      <c r="J1665" s="11" t="s">
        <v>101</v>
      </c>
      <c r="K1665" s="11" t="s">
        <v>102</v>
      </c>
      <c r="L1665" s="51">
        <f t="shared" si="1"/>
        <v>3990853000</v>
      </c>
      <c r="M1665" s="75">
        <f t="shared" si="2"/>
        <v>2000512000</v>
      </c>
      <c r="N1665" s="9">
        <f t="shared" si="3"/>
        <v>0.3619990084</v>
      </c>
      <c r="O1665" s="9">
        <f t="shared" si="4"/>
        <v>0.1814607955</v>
      </c>
    </row>
    <row r="1666" hidden="1">
      <c r="A1666" s="68">
        <v>1734.0</v>
      </c>
      <c r="B1666" s="11" t="s">
        <v>597</v>
      </c>
      <c r="C1666" s="11" t="s">
        <v>9</v>
      </c>
      <c r="D1666" s="73">
        <v>41639.0</v>
      </c>
      <c r="E1666" s="74">
        <v>1.0914922E10</v>
      </c>
      <c r="F1666" s="74">
        <v>7.408278E9</v>
      </c>
      <c r="G1666" s="74">
        <v>6.81226E8</v>
      </c>
      <c r="H1666" s="70">
        <v>0.0</v>
      </c>
      <c r="I1666" s="74">
        <v>9.77863E8</v>
      </c>
      <c r="J1666" s="11" t="s">
        <v>101</v>
      </c>
      <c r="K1666" s="11" t="s">
        <v>102</v>
      </c>
      <c r="L1666" s="51">
        <f t="shared" si="1"/>
        <v>3506644000</v>
      </c>
      <c r="M1666" s="75">
        <f t="shared" si="2"/>
        <v>1847555000</v>
      </c>
      <c r="N1666" s="9">
        <f t="shared" si="3"/>
        <v>0.3212706422</v>
      </c>
      <c r="O1666" s="9">
        <f t="shared" si="4"/>
        <v>0.1692687314</v>
      </c>
    </row>
    <row r="1667" hidden="1">
      <c r="A1667" s="68">
        <v>1733.0</v>
      </c>
      <c r="B1667" s="11" t="s">
        <v>597</v>
      </c>
      <c r="C1667" s="11" t="s">
        <v>7</v>
      </c>
      <c r="D1667" s="73">
        <v>41274.0</v>
      </c>
      <c r="E1667" s="74">
        <v>1.0128223E10</v>
      </c>
      <c r="F1667" s="74">
        <v>6.710036E9</v>
      </c>
      <c r="G1667" s="74">
        <v>6.69451E8</v>
      </c>
      <c r="H1667" s="70">
        <v>0.0</v>
      </c>
      <c r="I1667" s="74">
        <v>9.26053E8</v>
      </c>
      <c r="J1667" s="11" t="s">
        <v>101</v>
      </c>
      <c r="K1667" s="11" t="s">
        <v>102</v>
      </c>
      <c r="L1667" s="51">
        <f t="shared" si="1"/>
        <v>3418187000</v>
      </c>
      <c r="M1667" s="75">
        <f t="shared" si="2"/>
        <v>1822683000</v>
      </c>
      <c r="N1667" s="9">
        <f t="shared" si="3"/>
        <v>0.3374912855</v>
      </c>
      <c r="O1667" s="9">
        <f t="shared" si="4"/>
        <v>0.1799607888</v>
      </c>
    </row>
    <row r="1668" hidden="1">
      <c r="A1668" s="68">
        <v>1740.0</v>
      </c>
      <c r="B1668" s="11" t="s">
        <v>599</v>
      </c>
      <c r="C1668" s="11" t="s">
        <v>11</v>
      </c>
      <c r="D1668" s="73">
        <v>42369.0</v>
      </c>
      <c r="E1668" s="74">
        <v>9.308926E9</v>
      </c>
      <c r="F1668" s="74">
        <v>6.199645E9</v>
      </c>
      <c r="G1668" s="70">
        <v>0.0</v>
      </c>
      <c r="H1668" s="70">
        <v>0.0</v>
      </c>
      <c r="I1668" s="74">
        <v>1.966939E9</v>
      </c>
      <c r="J1668" s="11" t="s">
        <v>106</v>
      </c>
      <c r="K1668" s="71" t="s">
        <v>109</v>
      </c>
      <c r="L1668" s="51">
        <f t="shared" si="1"/>
        <v>3109281000</v>
      </c>
      <c r="M1668" s="75">
        <f t="shared" si="2"/>
        <v>1142342000</v>
      </c>
      <c r="N1668" s="9">
        <f t="shared" si="3"/>
        <v>0.3340107119</v>
      </c>
      <c r="O1668" s="9">
        <f t="shared" si="4"/>
        <v>0.1227146934</v>
      </c>
    </row>
    <row r="1669" hidden="1">
      <c r="A1669" s="68">
        <v>1738.0</v>
      </c>
      <c r="B1669" s="11" t="s">
        <v>599</v>
      </c>
      <c r="C1669" s="11" t="s">
        <v>9</v>
      </c>
      <c r="D1669" s="73">
        <v>41639.0</v>
      </c>
      <c r="E1669" s="74">
        <v>7.541234E9</v>
      </c>
      <c r="F1669" s="74">
        <v>5.106489E9</v>
      </c>
      <c r="G1669" s="70">
        <v>0.0</v>
      </c>
      <c r="H1669" s="70">
        <v>0.0</v>
      </c>
      <c r="I1669" s="74">
        <v>1.213178E9</v>
      </c>
      <c r="J1669" s="11" t="s">
        <v>106</v>
      </c>
      <c r="K1669" s="71" t="s">
        <v>109</v>
      </c>
      <c r="L1669" s="51">
        <f t="shared" si="1"/>
        <v>2434745000</v>
      </c>
      <c r="M1669" s="75">
        <f t="shared" si="2"/>
        <v>1221567000</v>
      </c>
      <c r="N1669" s="9">
        <f t="shared" si="3"/>
        <v>0.3228576384</v>
      </c>
      <c r="O1669" s="9">
        <f t="shared" si="4"/>
        <v>0.1619850279</v>
      </c>
    </row>
    <row r="1670" hidden="1">
      <c r="A1670" s="68">
        <v>1737.0</v>
      </c>
      <c r="B1670" s="11" t="s">
        <v>599</v>
      </c>
      <c r="C1670" s="11" t="s">
        <v>7</v>
      </c>
      <c r="D1670" s="73">
        <v>41274.0</v>
      </c>
      <c r="E1670" s="74">
        <v>7.232397E9</v>
      </c>
      <c r="F1670" s="74">
        <v>5.165169E9</v>
      </c>
      <c r="G1670" s="70">
        <v>0.0</v>
      </c>
      <c r="H1670" s="70">
        <v>0.0</v>
      </c>
      <c r="I1670" s="74">
        <v>1.173955E9</v>
      </c>
      <c r="J1670" s="11" t="s">
        <v>106</v>
      </c>
      <c r="K1670" s="71" t="s">
        <v>109</v>
      </c>
      <c r="L1670" s="51">
        <f t="shared" si="1"/>
        <v>2067228000</v>
      </c>
      <c r="M1670" s="75">
        <f t="shared" si="2"/>
        <v>893273000</v>
      </c>
      <c r="N1670" s="9">
        <f t="shared" si="3"/>
        <v>0.2858288891</v>
      </c>
      <c r="O1670" s="9">
        <f t="shared" si="4"/>
        <v>0.1235099511</v>
      </c>
    </row>
    <row r="1671" hidden="1">
      <c r="A1671" s="68">
        <v>1739.0</v>
      </c>
      <c r="B1671" s="11" t="s">
        <v>599</v>
      </c>
      <c r="C1671" s="11" t="s">
        <v>10</v>
      </c>
      <c r="D1671" s="73">
        <v>42004.0</v>
      </c>
      <c r="E1671" s="74">
        <v>6.602267E9</v>
      </c>
      <c r="F1671" s="74">
        <v>4.239474E9</v>
      </c>
      <c r="G1671" s="70">
        <v>0.0</v>
      </c>
      <c r="H1671" s="70">
        <v>0.0</v>
      </c>
      <c r="I1671" s="74">
        <v>1.341315E9</v>
      </c>
      <c r="J1671" s="11" t="s">
        <v>106</v>
      </c>
      <c r="K1671" s="71" t="s">
        <v>109</v>
      </c>
      <c r="L1671" s="51">
        <f t="shared" si="1"/>
        <v>2362793000</v>
      </c>
      <c r="M1671" s="75">
        <f t="shared" si="2"/>
        <v>1021478000</v>
      </c>
      <c r="N1671" s="9">
        <f t="shared" si="3"/>
        <v>0.3578760144</v>
      </c>
      <c r="O1671" s="9">
        <f t="shared" si="4"/>
        <v>0.1547162513</v>
      </c>
    </row>
    <row r="1672" hidden="1">
      <c r="A1672" s="68">
        <v>1742.0</v>
      </c>
      <c r="B1672" s="11" t="s">
        <v>600</v>
      </c>
      <c r="C1672" s="11" t="s">
        <v>9</v>
      </c>
      <c r="D1672" s="73">
        <v>41727.0</v>
      </c>
      <c r="E1672" s="74">
        <v>2.382531E9</v>
      </c>
      <c r="F1672" s="74">
        <v>7.43253E8</v>
      </c>
      <c r="G1672" s="74">
        <v>3.78607E8</v>
      </c>
      <c r="H1672" s="74">
        <v>4.92447E8</v>
      </c>
      <c r="I1672" s="74">
        <v>9887000.0</v>
      </c>
      <c r="J1672" s="11" t="s">
        <v>75</v>
      </c>
      <c r="K1672" s="11" t="s">
        <v>87</v>
      </c>
      <c r="L1672" s="51">
        <f t="shared" si="1"/>
        <v>1639278000</v>
      </c>
      <c r="M1672" s="75">
        <f t="shared" si="2"/>
        <v>758337000</v>
      </c>
      <c r="N1672" s="9">
        <f t="shared" si="3"/>
        <v>0.6880405753</v>
      </c>
      <c r="O1672" s="9">
        <f t="shared" si="4"/>
        <v>0.318290507</v>
      </c>
    </row>
    <row r="1673" hidden="1">
      <c r="A1673" s="68">
        <v>1743.0</v>
      </c>
      <c r="B1673" s="11" t="s">
        <v>600</v>
      </c>
      <c r="C1673" s="11" t="s">
        <v>10</v>
      </c>
      <c r="D1673" s="73">
        <v>42091.0</v>
      </c>
      <c r="E1673" s="74">
        <v>2.377344E9</v>
      </c>
      <c r="F1673" s="74">
        <v>7.08823E8</v>
      </c>
      <c r="G1673" s="74">
        <v>3.5367E8</v>
      </c>
      <c r="H1673" s="74">
        <v>5.25745E8</v>
      </c>
      <c r="I1673" s="74">
        <v>9537000.0</v>
      </c>
      <c r="J1673" s="11" t="s">
        <v>75</v>
      </c>
      <c r="K1673" s="11" t="s">
        <v>87</v>
      </c>
      <c r="L1673" s="51">
        <f t="shared" si="1"/>
        <v>1668521000</v>
      </c>
      <c r="M1673" s="75">
        <f t="shared" si="2"/>
        <v>779569000</v>
      </c>
      <c r="N1673" s="9">
        <f t="shared" si="3"/>
        <v>0.7018424763</v>
      </c>
      <c r="O1673" s="9">
        <f t="shared" si="4"/>
        <v>0.3279159432</v>
      </c>
    </row>
    <row r="1674" hidden="1">
      <c r="A1674" s="68">
        <v>1744.0</v>
      </c>
      <c r="B1674" s="11" t="s">
        <v>600</v>
      </c>
      <c r="C1674" s="11" t="s">
        <v>11</v>
      </c>
      <c r="D1674" s="73">
        <v>42462.0</v>
      </c>
      <c r="E1674" s="74">
        <v>2.213881E9</v>
      </c>
      <c r="F1674" s="74">
        <v>6.71907E8</v>
      </c>
      <c r="G1674" s="74">
        <v>3.31652E8</v>
      </c>
      <c r="H1674" s="74">
        <v>5.33891E8</v>
      </c>
      <c r="I1674" s="74">
        <v>6550000.0</v>
      </c>
      <c r="J1674" s="11" t="s">
        <v>75</v>
      </c>
      <c r="K1674" s="11" t="s">
        <v>87</v>
      </c>
      <c r="L1674" s="51">
        <f t="shared" si="1"/>
        <v>1541974000</v>
      </c>
      <c r="M1674" s="75">
        <f t="shared" si="2"/>
        <v>669881000</v>
      </c>
      <c r="N1674" s="9">
        <f t="shared" si="3"/>
        <v>0.6965026576</v>
      </c>
      <c r="O1674" s="9">
        <f t="shared" si="4"/>
        <v>0.3025822074</v>
      </c>
    </row>
    <row r="1675" hidden="1">
      <c r="A1675" s="68">
        <v>1741.0</v>
      </c>
      <c r="B1675" s="11" t="s">
        <v>600</v>
      </c>
      <c r="C1675" s="11" t="s">
        <v>7</v>
      </c>
      <c r="D1675" s="73">
        <v>41363.0</v>
      </c>
      <c r="E1675" s="74">
        <v>2.168652E9</v>
      </c>
      <c r="F1675" s="74">
        <v>7.37206E8</v>
      </c>
      <c r="G1675" s="74">
        <v>3.65684E8</v>
      </c>
      <c r="H1675" s="74">
        <v>4.75522E8</v>
      </c>
      <c r="I1675" s="74">
        <v>9508000.0</v>
      </c>
      <c r="J1675" s="11" t="s">
        <v>75</v>
      </c>
      <c r="K1675" s="11" t="s">
        <v>87</v>
      </c>
      <c r="L1675" s="51">
        <f t="shared" si="1"/>
        <v>1431446000</v>
      </c>
      <c r="M1675" s="75">
        <f t="shared" si="2"/>
        <v>580732000</v>
      </c>
      <c r="N1675" s="9">
        <f t="shared" si="3"/>
        <v>0.6600625642</v>
      </c>
      <c r="O1675" s="9">
        <f t="shared" si="4"/>
        <v>0.2677847806</v>
      </c>
    </row>
    <row r="1676" hidden="1">
      <c r="A1676" s="68">
        <v>1745.0</v>
      </c>
      <c r="B1676" s="11" t="s">
        <v>601</v>
      </c>
      <c r="C1676" s="11" t="s">
        <v>7</v>
      </c>
      <c r="D1676" s="73">
        <v>41274.0</v>
      </c>
      <c r="E1676" s="74">
        <v>4.51509E11</v>
      </c>
      <c r="F1676" s="74">
        <v>3.02056E11</v>
      </c>
      <c r="G1676" s="74">
        <v>8.1844E10</v>
      </c>
      <c r="H1676" s="70">
        <v>0.0</v>
      </c>
      <c r="I1676" s="74">
        <v>1.5888E10</v>
      </c>
      <c r="J1676" s="11" t="s">
        <v>172</v>
      </c>
      <c r="K1676" s="71" t="s">
        <v>330</v>
      </c>
      <c r="L1676" s="51">
        <f t="shared" si="1"/>
        <v>149453000000</v>
      </c>
      <c r="M1676" s="75">
        <f t="shared" si="2"/>
        <v>51721000000</v>
      </c>
      <c r="N1676" s="9">
        <f t="shared" si="3"/>
        <v>0.3310077983</v>
      </c>
      <c r="O1676" s="9">
        <f t="shared" si="4"/>
        <v>0.1145514264</v>
      </c>
    </row>
    <row r="1677" hidden="1">
      <c r="A1677" s="68">
        <v>1746.0</v>
      </c>
      <c r="B1677" s="11" t="s">
        <v>601</v>
      </c>
      <c r="C1677" s="11" t="s">
        <v>9</v>
      </c>
      <c r="D1677" s="73">
        <v>41639.0</v>
      </c>
      <c r="E1677" s="74">
        <v>4.20836E11</v>
      </c>
      <c r="F1677" s="74">
        <v>2.84681E11</v>
      </c>
      <c r="G1677" s="74">
        <v>7.6696E10</v>
      </c>
      <c r="H1677" s="70">
        <v>0.0</v>
      </c>
      <c r="I1677" s="74">
        <v>1.7182E10</v>
      </c>
      <c r="J1677" s="11" t="s">
        <v>172</v>
      </c>
      <c r="K1677" s="71" t="s">
        <v>330</v>
      </c>
      <c r="L1677" s="51">
        <f t="shared" si="1"/>
        <v>136155000000</v>
      </c>
      <c r="M1677" s="75">
        <f t="shared" si="2"/>
        <v>42277000000</v>
      </c>
      <c r="N1677" s="9">
        <f t="shared" si="3"/>
        <v>0.3235345835</v>
      </c>
      <c r="O1677" s="9">
        <f t="shared" si="4"/>
        <v>0.1004595614</v>
      </c>
    </row>
    <row r="1678" hidden="1">
      <c r="A1678" s="68">
        <v>1747.0</v>
      </c>
      <c r="B1678" s="11" t="s">
        <v>601</v>
      </c>
      <c r="C1678" s="11" t="s">
        <v>10</v>
      </c>
      <c r="D1678" s="73">
        <v>42004.0</v>
      </c>
      <c r="E1678" s="74">
        <v>3.94105E11</v>
      </c>
      <c r="F1678" s="74">
        <v>2.66831E11</v>
      </c>
      <c r="G1678" s="74">
        <v>7.4226E10</v>
      </c>
      <c r="H1678" s="70">
        <v>0.0</v>
      </c>
      <c r="I1678" s="74">
        <v>1.7297E10</v>
      </c>
      <c r="J1678" s="11" t="s">
        <v>172</v>
      </c>
      <c r="K1678" s="71" t="s">
        <v>330</v>
      </c>
      <c r="L1678" s="51">
        <f t="shared" si="1"/>
        <v>127274000000</v>
      </c>
      <c r="M1678" s="75">
        <f t="shared" si="2"/>
        <v>35751000000</v>
      </c>
      <c r="N1678" s="9">
        <f t="shared" si="3"/>
        <v>0.322944393</v>
      </c>
      <c r="O1678" s="9">
        <f t="shared" si="4"/>
        <v>0.09071440352</v>
      </c>
    </row>
    <row r="1679" hidden="1">
      <c r="A1679" s="68">
        <v>1748.0</v>
      </c>
      <c r="B1679" s="11" t="s">
        <v>601</v>
      </c>
      <c r="C1679" s="11" t="s">
        <v>11</v>
      </c>
      <c r="D1679" s="73">
        <v>42369.0</v>
      </c>
      <c r="E1679" s="74">
        <v>2.59488E11</v>
      </c>
      <c r="F1679" s="74">
        <v>1.6559E11</v>
      </c>
      <c r="G1679" s="74">
        <v>6.1444E10</v>
      </c>
      <c r="H1679" s="70">
        <v>0.0</v>
      </c>
      <c r="I1679" s="74">
        <v>1.8048E10</v>
      </c>
      <c r="J1679" s="11" t="s">
        <v>172</v>
      </c>
      <c r="K1679" s="71" t="s">
        <v>330</v>
      </c>
      <c r="L1679" s="51">
        <f t="shared" si="1"/>
        <v>93898000000</v>
      </c>
      <c r="M1679" s="75">
        <f t="shared" si="2"/>
        <v>14406000000</v>
      </c>
      <c r="N1679" s="9">
        <f t="shared" si="3"/>
        <v>0.3618587372</v>
      </c>
      <c r="O1679" s="9">
        <f t="shared" si="4"/>
        <v>0.05551701813</v>
      </c>
    </row>
    <row r="1680" hidden="1">
      <c r="A1680" s="68">
        <v>1750.0</v>
      </c>
      <c r="B1680" s="11" t="s">
        <v>602</v>
      </c>
      <c r="C1680" s="11" t="s">
        <v>9</v>
      </c>
      <c r="D1680" s="73">
        <v>41639.0</v>
      </c>
      <c r="E1680" s="74">
        <v>2.9508E9</v>
      </c>
      <c r="F1680" s="74">
        <v>1.3734E9</v>
      </c>
      <c r="G1680" s="74">
        <v>1.1448E9</v>
      </c>
      <c r="H1680" s="70">
        <v>0.0</v>
      </c>
      <c r="I1680" s="70">
        <v>0.0</v>
      </c>
      <c r="J1680" s="11" t="s">
        <v>77</v>
      </c>
      <c r="K1680" s="71" t="s">
        <v>349</v>
      </c>
      <c r="L1680" s="51">
        <f t="shared" si="1"/>
        <v>1577400000</v>
      </c>
      <c r="M1680" s="75">
        <f t="shared" si="2"/>
        <v>432600000</v>
      </c>
      <c r="N1680" s="9">
        <f t="shared" si="3"/>
        <v>0.5345668971</v>
      </c>
      <c r="O1680" s="9">
        <f t="shared" si="4"/>
        <v>0.1466043107</v>
      </c>
    </row>
    <row r="1681" hidden="1">
      <c r="A1681" s="68">
        <v>1749.0</v>
      </c>
      <c r="B1681" s="11" t="s">
        <v>602</v>
      </c>
      <c r="C1681" s="11" t="s">
        <v>7</v>
      </c>
      <c r="D1681" s="73">
        <v>41274.0</v>
      </c>
      <c r="E1681" s="74">
        <v>2.928429E9</v>
      </c>
      <c r="F1681" s="74">
        <v>1.372042E9</v>
      </c>
      <c r="G1681" s="74">
        <v>1.148731E9</v>
      </c>
      <c r="H1681" s="70">
        <v>0.0</v>
      </c>
      <c r="I1681" s="70">
        <v>0.0</v>
      </c>
      <c r="J1681" s="11" t="s">
        <v>77</v>
      </c>
      <c r="K1681" s="71" t="s">
        <v>349</v>
      </c>
      <c r="L1681" s="51">
        <f t="shared" si="1"/>
        <v>1556387000</v>
      </c>
      <c r="M1681" s="75">
        <f t="shared" si="2"/>
        <v>407656000</v>
      </c>
      <c r="N1681" s="9">
        <f t="shared" si="3"/>
        <v>0.5314750673</v>
      </c>
      <c r="O1681" s="9">
        <f t="shared" si="4"/>
        <v>0.1392063799</v>
      </c>
    </row>
    <row r="1682" hidden="1">
      <c r="A1682" s="68">
        <v>1751.0</v>
      </c>
      <c r="B1682" s="11" t="s">
        <v>602</v>
      </c>
      <c r="C1682" s="11" t="s">
        <v>10</v>
      </c>
      <c r="D1682" s="73">
        <v>42004.0</v>
      </c>
      <c r="E1682" s="74">
        <v>2.9226E9</v>
      </c>
      <c r="F1682" s="74">
        <v>1.3228E9</v>
      </c>
      <c r="G1682" s="74">
        <v>1.1431E9</v>
      </c>
      <c r="H1682" s="70">
        <v>0.0</v>
      </c>
      <c r="I1682" s="70">
        <v>0.0</v>
      </c>
      <c r="J1682" s="11" t="s">
        <v>77</v>
      </c>
      <c r="K1682" s="71" t="s">
        <v>349</v>
      </c>
      <c r="L1682" s="51">
        <f t="shared" si="1"/>
        <v>1599800000</v>
      </c>
      <c r="M1682" s="75">
        <f t="shared" si="2"/>
        <v>456700000</v>
      </c>
      <c r="N1682" s="9">
        <f t="shared" si="3"/>
        <v>0.5473893109</v>
      </c>
      <c r="O1682" s="9">
        <f t="shared" si="4"/>
        <v>0.1562649695</v>
      </c>
    </row>
    <row r="1683" hidden="1">
      <c r="A1683" s="68">
        <v>1752.0</v>
      </c>
      <c r="B1683" s="11" t="s">
        <v>602</v>
      </c>
      <c r="C1683" s="11" t="s">
        <v>11</v>
      </c>
      <c r="D1683" s="73">
        <v>42369.0</v>
      </c>
      <c r="E1683" s="74">
        <v>2.6743E9</v>
      </c>
      <c r="F1683" s="74">
        <v>1.1571E9</v>
      </c>
      <c r="G1683" s="74">
        <v>1.0773E9</v>
      </c>
      <c r="H1683" s="70">
        <v>0.0</v>
      </c>
      <c r="I1683" s="70">
        <v>0.0</v>
      </c>
      <c r="J1683" s="11" t="s">
        <v>77</v>
      </c>
      <c r="K1683" s="71" t="s">
        <v>349</v>
      </c>
      <c r="L1683" s="51">
        <f t="shared" si="1"/>
        <v>1517200000</v>
      </c>
      <c r="M1683" s="75">
        <f t="shared" si="2"/>
        <v>439900000</v>
      </c>
      <c r="N1683" s="9">
        <f t="shared" si="3"/>
        <v>0.5673260292</v>
      </c>
      <c r="O1683" s="9">
        <f t="shared" si="4"/>
        <v>0.1644916427</v>
      </c>
    </row>
    <row r="1684" hidden="1">
      <c r="A1684" s="68">
        <v>1753.0</v>
      </c>
      <c r="B1684" s="11" t="s">
        <v>603</v>
      </c>
      <c r="C1684" s="11" t="s">
        <v>7</v>
      </c>
      <c r="D1684" s="73">
        <v>41274.0</v>
      </c>
      <c r="E1684" s="74">
        <v>2.0421E10</v>
      </c>
      <c r="F1684" s="74">
        <v>1.3634E10</v>
      </c>
      <c r="G1684" s="74">
        <v>4.398E9</v>
      </c>
      <c r="H1684" s="74">
        <v>6.55E8</v>
      </c>
      <c r="I1684" s="74">
        <v>3.01E8</v>
      </c>
      <c r="J1684" s="11" t="s">
        <v>75</v>
      </c>
      <c r="K1684" s="71" t="s">
        <v>356</v>
      </c>
      <c r="L1684" s="51">
        <f t="shared" si="1"/>
        <v>6787000000</v>
      </c>
      <c r="M1684" s="75">
        <f t="shared" si="2"/>
        <v>1433000000</v>
      </c>
      <c r="N1684" s="9">
        <f t="shared" si="3"/>
        <v>0.3323539494</v>
      </c>
      <c r="O1684" s="9">
        <f t="shared" si="4"/>
        <v>0.07017286127</v>
      </c>
    </row>
    <row r="1685" hidden="1">
      <c r="A1685" s="68">
        <v>1754.0</v>
      </c>
      <c r="B1685" s="11" t="s">
        <v>603</v>
      </c>
      <c r="C1685" s="11" t="s">
        <v>9</v>
      </c>
      <c r="D1685" s="73">
        <v>41639.0</v>
      </c>
      <c r="E1685" s="74">
        <v>2.0006E10</v>
      </c>
      <c r="F1685" s="74">
        <v>1.3521E10</v>
      </c>
      <c r="G1685" s="74">
        <v>4.219E9</v>
      </c>
      <c r="H1685" s="74">
        <v>6.03E8</v>
      </c>
      <c r="I1685" s="74">
        <v>3.05E8</v>
      </c>
      <c r="J1685" s="11" t="s">
        <v>75</v>
      </c>
      <c r="K1685" s="71" t="s">
        <v>356</v>
      </c>
      <c r="L1685" s="51">
        <f t="shared" si="1"/>
        <v>6485000000</v>
      </c>
      <c r="M1685" s="75">
        <f t="shared" si="2"/>
        <v>1358000000</v>
      </c>
      <c r="N1685" s="9">
        <f t="shared" si="3"/>
        <v>0.3241527542</v>
      </c>
      <c r="O1685" s="9">
        <f t="shared" si="4"/>
        <v>0.06787963611</v>
      </c>
    </row>
    <row r="1686" hidden="1">
      <c r="A1686" s="68">
        <v>1755.0</v>
      </c>
      <c r="B1686" s="11" t="s">
        <v>603</v>
      </c>
      <c r="C1686" s="11" t="s">
        <v>10</v>
      </c>
      <c r="D1686" s="73">
        <v>42004.0</v>
      </c>
      <c r="E1686" s="74">
        <v>1.954E10</v>
      </c>
      <c r="F1686" s="74">
        <v>1.3294E10</v>
      </c>
      <c r="G1686" s="74">
        <v>4.02E9</v>
      </c>
      <c r="H1686" s="74">
        <v>5.77E8</v>
      </c>
      <c r="I1686" s="74">
        <v>3.15E8</v>
      </c>
      <c r="J1686" s="11" t="s">
        <v>75</v>
      </c>
      <c r="K1686" s="71" t="s">
        <v>356</v>
      </c>
      <c r="L1686" s="51">
        <f t="shared" si="1"/>
        <v>6246000000</v>
      </c>
      <c r="M1686" s="75">
        <f t="shared" si="2"/>
        <v>1334000000</v>
      </c>
      <c r="N1686" s="9">
        <f t="shared" si="3"/>
        <v>0.3196519959</v>
      </c>
      <c r="O1686" s="9">
        <f t="shared" si="4"/>
        <v>0.06827021494</v>
      </c>
    </row>
    <row r="1687" hidden="1">
      <c r="A1687" s="68">
        <v>1756.0</v>
      </c>
      <c r="B1687" s="11" t="s">
        <v>603</v>
      </c>
      <c r="C1687" s="11" t="s">
        <v>11</v>
      </c>
      <c r="D1687" s="73">
        <v>42369.0</v>
      </c>
      <c r="E1687" s="74">
        <v>1.8045E10</v>
      </c>
      <c r="F1687" s="74">
        <v>1.2782E10</v>
      </c>
      <c r="G1687" s="74">
        <v>3.792E9</v>
      </c>
      <c r="H1687" s="74">
        <v>5.63E8</v>
      </c>
      <c r="I1687" s="74">
        <v>3.1E8</v>
      </c>
      <c r="J1687" s="11" t="s">
        <v>75</v>
      </c>
      <c r="K1687" s="71" t="s">
        <v>356</v>
      </c>
      <c r="L1687" s="51">
        <f t="shared" si="1"/>
        <v>5263000000</v>
      </c>
      <c r="M1687" s="75">
        <f t="shared" si="2"/>
        <v>598000000</v>
      </c>
      <c r="N1687" s="9">
        <f t="shared" si="3"/>
        <v>0.2916597395</v>
      </c>
      <c r="O1687" s="9">
        <f t="shared" si="4"/>
        <v>0.03313937379</v>
      </c>
    </row>
    <row r="1688" hidden="1">
      <c r="A1688" s="68">
        <v>1759.0</v>
      </c>
      <c r="B1688" s="11" t="s">
        <v>604</v>
      </c>
      <c r="C1688" s="11" t="s">
        <v>10</v>
      </c>
      <c r="D1688" s="73">
        <v>42004.0</v>
      </c>
      <c r="E1688" s="74">
        <v>3.916E9</v>
      </c>
      <c r="F1688" s="74">
        <v>2.403E9</v>
      </c>
      <c r="G1688" s="74">
        <v>9.2E8</v>
      </c>
      <c r="H1688" s="74">
        <v>1.04E8</v>
      </c>
      <c r="I1688" s="70">
        <v>0.0</v>
      </c>
      <c r="J1688" s="11" t="s">
        <v>69</v>
      </c>
      <c r="K1688" s="71" t="s">
        <v>347</v>
      </c>
      <c r="L1688" s="51">
        <f t="shared" si="1"/>
        <v>1513000000</v>
      </c>
      <c r="M1688" s="75">
        <f t="shared" si="2"/>
        <v>489000000</v>
      </c>
      <c r="N1688" s="9">
        <f t="shared" si="3"/>
        <v>0.3863636364</v>
      </c>
      <c r="O1688" s="9">
        <f t="shared" si="4"/>
        <v>0.1248723187</v>
      </c>
    </row>
    <row r="1689" hidden="1">
      <c r="A1689" s="68">
        <v>1758.0</v>
      </c>
      <c r="B1689" s="11" t="s">
        <v>604</v>
      </c>
      <c r="C1689" s="11" t="s">
        <v>9</v>
      </c>
      <c r="D1689" s="73">
        <v>41639.0</v>
      </c>
      <c r="E1689" s="74">
        <v>3.837E9</v>
      </c>
      <c r="F1689" s="74">
        <v>2.338E9</v>
      </c>
      <c r="G1689" s="74">
        <v>9.9E8</v>
      </c>
      <c r="H1689" s="74">
        <v>1.04E8</v>
      </c>
      <c r="I1689" s="70">
        <v>0.0</v>
      </c>
      <c r="J1689" s="11" t="s">
        <v>69</v>
      </c>
      <c r="K1689" s="71" t="s">
        <v>347</v>
      </c>
      <c r="L1689" s="51">
        <f t="shared" si="1"/>
        <v>1499000000</v>
      </c>
      <c r="M1689" s="75">
        <f t="shared" si="2"/>
        <v>405000000</v>
      </c>
      <c r="N1689" s="9">
        <f t="shared" si="3"/>
        <v>0.3906697941</v>
      </c>
      <c r="O1689" s="9">
        <f t="shared" si="4"/>
        <v>0.1055512119</v>
      </c>
    </row>
    <row r="1690" hidden="1">
      <c r="A1690" s="68">
        <v>1757.0</v>
      </c>
      <c r="B1690" s="11" t="s">
        <v>604</v>
      </c>
      <c r="C1690" s="11" t="s">
        <v>7</v>
      </c>
      <c r="D1690" s="73">
        <v>41274.0</v>
      </c>
      <c r="E1690" s="74">
        <v>3.791E9</v>
      </c>
      <c r="F1690" s="74">
        <v>2.289E9</v>
      </c>
      <c r="G1690" s="74">
        <v>9.36E8</v>
      </c>
      <c r="H1690" s="74">
        <v>1.06E8</v>
      </c>
      <c r="I1690" s="70">
        <v>0.0</v>
      </c>
      <c r="J1690" s="11" t="s">
        <v>69</v>
      </c>
      <c r="K1690" s="71" t="s">
        <v>347</v>
      </c>
      <c r="L1690" s="51">
        <f t="shared" si="1"/>
        <v>1502000000</v>
      </c>
      <c r="M1690" s="75">
        <f t="shared" si="2"/>
        <v>460000000</v>
      </c>
      <c r="N1690" s="9">
        <f t="shared" si="3"/>
        <v>0.3962015299</v>
      </c>
      <c r="O1690" s="9">
        <f t="shared" si="4"/>
        <v>0.1213400158</v>
      </c>
    </row>
    <row r="1691" hidden="1">
      <c r="A1691" s="68">
        <v>1760.0</v>
      </c>
      <c r="B1691" s="11" t="s">
        <v>604</v>
      </c>
      <c r="C1691" s="11" t="s">
        <v>11</v>
      </c>
      <c r="D1691" s="73">
        <v>42369.0</v>
      </c>
      <c r="E1691" s="74">
        <v>3.653E9</v>
      </c>
      <c r="F1691" s="74">
        <v>2.249E9</v>
      </c>
      <c r="G1691" s="74">
        <v>8.54E8</v>
      </c>
      <c r="H1691" s="74">
        <v>9.5E7</v>
      </c>
      <c r="I1691" s="70">
        <v>0.0</v>
      </c>
      <c r="J1691" s="11" t="s">
        <v>69</v>
      </c>
      <c r="K1691" s="71" t="s">
        <v>347</v>
      </c>
      <c r="L1691" s="51">
        <f t="shared" si="1"/>
        <v>1404000000</v>
      </c>
      <c r="M1691" s="75">
        <f t="shared" si="2"/>
        <v>455000000</v>
      </c>
      <c r="N1691" s="9">
        <f t="shared" si="3"/>
        <v>0.384341637</v>
      </c>
      <c r="O1691" s="9">
        <f t="shared" si="4"/>
        <v>0.1245551601</v>
      </c>
    </row>
    <row r="1692" hidden="1">
      <c r="A1692" s="68">
        <v>1761.0</v>
      </c>
      <c r="B1692" s="11" t="s">
        <v>605</v>
      </c>
      <c r="C1692" s="11" t="s">
        <v>7</v>
      </c>
      <c r="D1692" s="73">
        <v>41274.0</v>
      </c>
      <c r="E1692" s="74">
        <v>4.986566E9</v>
      </c>
      <c r="F1692" s="74">
        <v>1.620566E9</v>
      </c>
      <c r="G1692" s="74">
        <v>1.641819E9</v>
      </c>
      <c r="H1692" s="74">
        <v>8.85824E8</v>
      </c>
      <c r="I1692" s="74">
        <v>3.5819E7</v>
      </c>
      <c r="J1692" s="11" t="s">
        <v>75</v>
      </c>
      <c r="K1692" s="71" t="s">
        <v>116</v>
      </c>
      <c r="L1692" s="51">
        <f t="shared" si="1"/>
        <v>3366000000</v>
      </c>
      <c r="M1692" s="75">
        <f t="shared" si="2"/>
        <v>802538000</v>
      </c>
      <c r="N1692" s="9">
        <f t="shared" si="3"/>
        <v>0.6750136266</v>
      </c>
      <c r="O1692" s="9">
        <f t="shared" si="4"/>
        <v>0.1609400136</v>
      </c>
    </row>
    <row r="1693" hidden="1">
      <c r="A1693" s="68">
        <v>1764.0</v>
      </c>
      <c r="B1693" s="11" t="s">
        <v>605</v>
      </c>
      <c r="C1693" s="11" t="s">
        <v>11</v>
      </c>
      <c r="D1693" s="73">
        <v>42369.0</v>
      </c>
      <c r="E1693" s="74">
        <v>4.968301E9</v>
      </c>
      <c r="F1693" s="74">
        <v>2.077748E9</v>
      </c>
      <c r="G1693" s="74">
        <v>1.768522E9</v>
      </c>
      <c r="H1693" s="74">
        <v>1.177923E9</v>
      </c>
      <c r="I1693" s="74">
        <v>7.9042E7</v>
      </c>
      <c r="J1693" s="11" t="s">
        <v>75</v>
      </c>
      <c r="K1693" s="71" t="s">
        <v>116</v>
      </c>
      <c r="L1693" s="51">
        <f t="shared" si="1"/>
        <v>2890553000</v>
      </c>
      <c r="M1693" s="75">
        <f t="shared" si="2"/>
        <v>-134934000</v>
      </c>
      <c r="N1693" s="9">
        <f t="shared" si="3"/>
        <v>0.5817990899</v>
      </c>
      <c r="O1693" s="9">
        <f t="shared" si="4"/>
        <v>-0.02715898252</v>
      </c>
    </row>
    <row r="1694" hidden="1">
      <c r="A1694" s="68">
        <v>1762.0</v>
      </c>
      <c r="B1694" s="11" t="s">
        <v>605</v>
      </c>
      <c r="C1694" s="11" t="s">
        <v>9</v>
      </c>
      <c r="D1694" s="73">
        <v>41639.0</v>
      </c>
      <c r="E1694" s="74">
        <v>4.68038E9</v>
      </c>
      <c r="F1694" s="74">
        <v>1.34938E9</v>
      </c>
      <c r="G1694" s="74">
        <v>1.751275E9</v>
      </c>
      <c r="H1694" s="74">
        <v>9.57587E8</v>
      </c>
      <c r="I1694" s="74">
        <v>4.4841E7</v>
      </c>
      <c r="J1694" s="11" t="s">
        <v>75</v>
      </c>
      <c r="K1694" s="71" t="s">
        <v>116</v>
      </c>
      <c r="L1694" s="51">
        <f t="shared" si="1"/>
        <v>3331000000</v>
      </c>
      <c r="M1694" s="75">
        <f t="shared" si="2"/>
        <v>577297000</v>
      </c>
      <c r="N1694" s="9">
        <f t="shared" si="3"/>
        <v>0.7116943496</v>
      </c>
      <c r="O1694" s="9">
        <f t="shared" si="4"/>
        <v>0.1233440447</v>
      </c>
    </row>
    <row r="1695" hidden="1">
      <c r="A1695" s="68">
        <v>1763.0</v>
      </c>
      <c r="B1695" s="11" t="s">
        <v>605</v>
      </c>
      <c r="C1695" s="11" t="s">
        <v>10</v>
      </c>
      <c r="D1695" s="73">
        <v>42004.0</v>
      </c>
      <c r="E1695" s="74">
        <v>4.618133E9</v>
      </c>
      <c r="F1695" s="74">
        <v>1.387375E9</v>
      </c>
      <c r="G1695" s="74">
        <v>1.77071E9</v>
      </c>
      <c r="H1695" s="74">
        <v>1.156386E9</v>
      </c>
      <c r="I1695" s="74">
        <v>6.675E7</v>
      </c>
      <c r="J1695" s="11" t="s">
        <v>75</v>
      </c>
      <c r="K1695" s="71" t="s">
        <v>116</v>
      </c>
      <c r="L1695" s="51">
        <f t="shared" si="1"/>
        <v>3230758000</v>
      </c>
      <c r="M1695" s="75">
        <f t="shared" si="2"/>
        <v>236912000</v>
      </c>
      <c r="N1695" s="9">
        <f t="shared" si="3"/>
        <v>0.6995809779</v>
      </c>
      <c r="O1695" s="9">
        <f t="shared" si="4"/>
        <v>0.05130038481</v>
      </c>
    </row>
    <row r="1696" hidden="1">
      <c r="A1696" s="68">
        <v>1765.0</v>
      </c>
      <c r="B1696" s="11" t="s">
        <v>225</v>
      </c>
      <c r="C1696" s="11" t="s">
        <v>7</v>
      </c>
      <c r="D1696" s="73">
        <v>41272.0</v>
      </c>
      <c r="E1696" s="74">
        <v>1.3633E10</v>
      </c>
      <c r="F1696" s="74">
        <v>9.852E9</v>
      </c>
      <c r="G1696" s="74">
        <v>1.45E9</v>
      </c>
      <c r="H1696" s="70">
        <v>0.0</v>
      </c>
      <c r="I1696" s="70">
        <v>0.0</v>
      </c>
      <c r="J1696" s="11" t="s">
        <v>73</v>
      </c>
      <c r="K1696" s="11" t="s">
        <v>226</v>
      </c>
      <c r="L1696" s="51">
        <f t="shared" si="1"/>
        <v>3781000000</v>
      </c>
      <c r="M1696" s="75">
        <f t="shared" si="2"/>
        <v>2331000000</v>
      </c>
      <c r="N1696" s="9">
        <f t="shared" si="3"/>
        <v>0.2773417443</v>
      </c>
      <c r="O1696" s="9">
        <f t="shared" si="4"/>
        <v>0.1709821756</v>
      </c>
    </row>
    <row r="1697" hidden="1">
      <c r="A1697" s="68">
        <v>1767.0</v>
      </c>
      <c r="B1697" s="11" t="s">
        <v>225</v>
      </c>
      <c r="C1697" s="11" t="s">
        <v>10</v>
      </c>
      <c r="D1697" s="73">
        <v>42000.0</v>
      </c>
      <c r="E1697" s="74">
        <v>1.3279E10</v>
      </c>
      <c r="F1697" s="74">
        <v>9.682E9</v>
      </c>
      <c r="G1697" s="74">
        <v>1.505E9</v>
      </c>
      <c r="H1697" s="70">
        <v>0.0</v>
      </c>
      <c r="I1697" s="70">
        <v>0.0</v>
      </c>
      <c r="J1697" s="11" t="s">
        <v>73</v>
      </c>
      <c r="K1697" s="11" t="s">
        <v>226</v>
      </c>
      <c r="L1697" s="51">
        <f t="shared" si="1"/>
        <v>3597000000</v>
      </c>
      <c r="M1697" s="75">
        <f t="shared" si="2"/>
        <v>2092000000</v>
      </c>
      <c r="N1697" s="9">
        <f t="shared" si="3"/>
        <v>0.2708788312</v>
      </c>
      <c r="O1697" s="9">
        <f t="shared" si="4"/>
        <v>0.1575419836</v>
      </c>
    </row>
    <row r="1698" hidden="1">
      <c r="A1698" s="68">
        <v>1768.0</v>
      </c>
      <c r="B1698" s="11" t="s">
        <v>225</v>
      </c>
      <c r="C1698" s="11" t="s">
        <v>11</v>
      </c>
      <c r="D1698" s="73">
        <v>42364.0</v>
      </c>
      <c r="E1698" s="74">
        <v>1.3105E10</v>
      </c>
      <c r="F1698" s="74">
        <v>9.359E9</v>
      </c>
      <c r="G1698" s="74">
        <v>1.746E9</v>
      </c>
      <c r="H1698" s="70">
        <v>0.0</v>
      </c>
      <c r="I1698" s="70">
        <v>0.0</v>
      </c>
      <c r="J1698" s="11" t="s">
        <v>73</v>
      </c>
      <c r="K1698" s="11" t="s">
        <v>226</v>
      </c>
      <c r="L1698" s="51">
        <f t="shared" si="1"/>
        <v>3746000000</v>
      </c>
      <c r="M1698" s="75">
        <f t="shared" si="2"/>
        <v>2000000000</v>
      </c>
      <c r="N1698" s="9">
        <f t="shared" si="3"/>
        <v>0.2858450973</v>
      </c>
      <c r="O1698" s="9">
        <f t="shared" si="4"/>
        <v>0.1526135063</v>
      </c>
    </row>
    <row r="1699" hidden="1">
      <c r="A1699" s="68">
        <v>1766.0</v>
      </c>
      <c r="B1699" s="11" t="s">
        <v>225</v>
      </c>
      <c r="C1699" s="11" t="s">
        <v>9</v>
      </c>
      <c r="D1699" s="73">
        <v>41636.0</v>
      </c>
      <c r="E1699" s="74">
        <v>1.3084E10</v>
      </c>
      <c r="F1699" s="74">
        <v>9.501E9</v>
      </c>
      <c r="G1699" s="74">
        <v>1.454E9</v>
      </c>
      <c r="H1699" s="70">
        <v>0.0</v>
      </c>
      <c r="I1699" s="70">
        <v>0.0</v>
      </c>
      <c r="J1699" s="11" t="s">
        <v>73</v>
      </c>
      <c r="K1699" s="11" t="s">
        <v>226</v>
      </c>
      <c r="L1699" s="51">
        <f t="shared" si="1"/>
        <v>3583000000</v>
      </c>
      <c r="M1699" s="75">
        <f t="shared" si="2"/>
        <v>2129000000</v>
      </c>
      <c r="N1699" s="9">
        <f t="shared" si="3"/>
        <v>0.2738459187</v>
      </c>
      <c r="O1699" s="9">
        <f t="shared" si="4"/>
        <v>0.1627178233</v>
      </c>
    </row>
    <row r="1700" hidden="1">
      <c r="A1700" s="68">
        <v>1772.0</v>
      </c>
      <c r="B1700" s="11" t="s">
        <v>606</v>
      </c>
      <c r="C1700" s="11" t="s">
        <v>11</v>
      </c>
      <c r="D1700" s="73">
        <v>42369.0</v>
      </c>
      <c r="E1700" s="74">
        <v>5.9978E9</v>
      </c>
      <c r="F1700" s="74">
        <v>1.8006E9</v>
      </c>
      <c r="G1700" s="74">
        <v>2.2919E9</v>
      </c>
      <c r="H1700" s="74">
        <v>2.688E8</v>
      </c>
      <c r="I1700" s="74">
        <v>3.374E8</v>
      </c>
      <c r="J1700" s="11" t="s">
        <v>77</v>
      </c>
      <c r="K1700" s="71" t="s">
        <v>83</v>
      </c>
      <c r="L1700" s="51">
        <f t="shared" si="1"/>
        <v>4197200000</v>
      </c>
      <c r="M1700" s="75">
        <f t="shared" si="2"/>
        <v>1299100000</v>
      </c>
      <c r="N1700" s="9">
        <f t="shared" si="3"/>
        <v>0.699789923</v>
      </c>
      <c r="O1700" s="9">
        <f t="shared" si="4"/>
        <v>0.2165960852</v>
      </c>
    </row>
    <row r="1701" hidden="1">
      <c r="A1701" s="68">
        <v>1771.0</v>
      </c>
      <c r="B1701" s="11" t="s">
        <v>606</v>
      </c>
      <c r="C1701" s="11" t="s">
        <v>10</v>
      </c>
      <c r="D1701" s="73">
        <v>42004.0</v>
      </c>
      <c r="E1701" s="74">
        <v>4.6733E9</v>
      </c>
      <c r="F1701" s="74">
        <v>1.2428E9</v>
      </c>
      <c r="G1701" s="74">
        <v>1.7722E9</v>
      </c>
      <c r="H1701" s="74">
        <v>1.874E8</v>
      </c>
      <c r="I1701" s="74">
        <v>9.25E7</v>
      </c>
      <c r="J1701" s="11" t="s">
        <v>77</v>
      </c>
      <c r="K1701" s="71" t="s">
        <v>83</v>
      </c>
      <c r="L1701" s="51">
        <f t="shared" si="1"/>
        <v>3430500000</v>
      </c>
      <c r="M1701" s="75">
        <f t="shared" si="2"/>
        <v>1378400000</v>
      </c>
      <c r="N1701" s="9">
        <f t="shared" si="3"/>
        <v>0.7340637237</v>
      </c>
      <c r="O1701" s="9">
        <f t="shared" si="4"/>
        <v>0.2949521751</v>
      </c>
    </row>
    <row r="1702" hidden="1">
      <c r="A1702" s="68">
        <v>1770.0</v>
      </c>
      <c r="B1702" s="11" t="s">
        <v>606</v>
      </c>
      <c r="C1702" s="11" t="s">
        <v>9</v>
      </c>
      <c r="D1702" s="73">
        <v>41639.0</v>
      </c>
      <c r="E1702" s="74">
        <v>4.6234E9</v>
      </c>
      <c r="F1702" s="74">
        <v>1.2667E9</v>
      </c>
      <c r="G1702" s="74">
        <v>1.7963E9</v>
      </c>
      <c r="H1702" s="74">
        <v>2.03E8</v>
      </c>
      <c r="I1702" s="74">
        <v>7.85E7</v>
      </c>
      <c r="J1702" s="11" t="s">
        <v>77</v>
      </c>
      <c r="K1702" s="71" t="s">
        <v>83</v>
      </c>
      <c r="L1702" s="51">
        <f t="shared" si="1"/>
        <v>3356700000</v>
      </c>
      <c r="M1702" s="75">
        <f t="shared" si="2"/>
        <v>1278900000</v>
      </c>
      <c r="N1702" s="9">
        <f t="shared" si="3"/>
        <v>0.7260241381</v>
      </c>
      <c r="O1702" s="9">
        <f t="shared" si="4"/>
        <v>0.2766146126</v>
      </c>
    </row>
    <row r="1703" hidden="1">
      <c r="A1703" s="68">
        <v>1769.0</v>
      </c>
      <c r="B1703" s="11" t="s">
        <v>606</v>
      </c>
      <c r="C1703" s="11" t="s">
        <v>7</v>
      </c>
      <c r="D1703" s="73">
        <v>41274.0</v>
      </c>
      <c r="E1703" s="74">
        <v>4.4717E9</v>
      </c>
      <c r="F1703" s="74">
        <v>1.1252E9</v>
      </c>
      <c r="G1703" s="74">
        <v>1.8221E9</v>
      </c>
      <c r="H1703" s="74">
        <v>2.256E8</v>
      </c>
      <c r="I1703" s="70">
        <v>0.0</v>
      </c>
      <c r="J1703" s="11" t="s">
        <v>77</v>
      </c>
      <c r="K1703" s="71" t="s">
        <v>83</v>
      </c>
      <c r="L1703" s="51">
        <f t="shared" si="1"/>
        <v>3346500000</v>
      </c>
      <c r="M1703" s="75">
        <f t="shared" si="2"/>
        <v>1298800000</v>
      </c>
      <c r="N1703" s="9">
        <f t="shared" si="3"/>
        <v>0.748373102</v>
      </c>
      <c r="O1703" s="9">
        <f t="shared" si="4"/>
        <v>0.2904488226</v>
      </c>
    </row>
    <row r="1704" hidden="1">
      <c r="A1704" s="68">
        <v>1773.0</v>
      </c>
      <c r="B1704" s="11" t="s">
        <v>607</v>
      </c>
      <c r="C1704" s="11" t="s">
        <v>7</v>
      </c>
      <c r="D1704" s="73">
        <v>41274.0</v>
      </c>
      <c r="E1704" s="74">
        <v>2.458592E9</v>
      </c>
      <c r="F1704" s="74">
        <v>8.0146E7</v>
      </c>
      <c r="G1704" s="74">
        <v>1.579007E9</v>
      </c>
      <c r="H1704" s="70">
        <v>0.0</v>
      </c>
      <c r="I1704" s="74">
        <v>3.1237E7</v>
      </c>
      <c r="J1704" s="11" t="s">
        <v>106</v>
      </c>
      <c r="K1704" s="11" t="s">
        <v>319</v>
      </c>
      <c r="L1704" s="51">
        <f t="shared" si="1"/>
        <v>2378446000</v>
      </c>
      <c r="M1704" s="75">
        <f t="shared" si="2"/>
        <v>768202000</v>
      </c>
      <c r="N1704" s="9">
        <f t="shared" si="3"/>
        <v>0.9674016673</v>
      </c>
      <c r="O1704" s="9">
        <f t="shared" si="4"/>
        <v>0.3124560724</v>
      </c>
    </row>
    <row r="1705" hidden="1">
      <c r="A1705" s="68">
        <v>1775.0</v>
      </c>
      <c r="B1705" s="11" t="s">
        <v>607</v>
      </c>
      <c r="C1705" s="11" t="s">
        <v>10</v>
      </c>
      <c r="D1705" s="73">
        <v>42004.0</v>
      </c>
      <c r="E1705" s="74">
        <v>2.361631E9</v>
      </c>
      <c r="F1705" s="74">
        <v>4.9736E7</v>
      </c>
      <c r="G1705" s="74">
        <v>1.654369E9</v>
      </c>
      <c r="H1705" s="70">
        <v>0.0</v>
      </c>
      <c r="I1705" s="74">
        <v>-8.7159E7</v>
      </c>
      <c r="J1705" s="11" t="s">
        <v>106</v>
      </c>
      <c r="K1705" s="11" t="s">
        <v>319</v>
      </c>
      <c r="L1705" s="51">
        <f t="shared" si="1"/>
        <v>2311895000</v>
      </c>
      <c r="M1705" s="75">
        <f t="shared" si="2"/>
        <v>744685000</v>
      </c>
      <c r="N1705" s="9">
        <f t="shared" si="3"/>
        <v>0.9789399783</v>
      </c>
      <c r="O1705" s="9">
        <f t="shared" si="4"/>
        <v>0.3153265688</v>
      </c>
    </row>
    <row r="1706" hidden="1">
      <c r="A1706" s="68">
        <v>1774.0</v>
      </c>
      <c r="B1706" s="11" t="s">
        <v>607</v>
      </c>
      <c r="C1706" s="11" t="s">
        <v>9</v>
      </c>
      <c r="D1706" s="73">
        <v>41639.0</v>
      </c>
      <c r="E1706" s="74">
        <v>2.278812E9</v>
      </c>
      <c r="F1706" s="74">
        <v>5.8913E7</v>
      </c>
      <c r="G1706" s="74">
        <v>1.700064E9</v>
      </c>
      <c r="H1706" s="70">
        <v>0.0</v>
      </c>
      <c r="I1706" s="74">
        <v>-7.2761E7</v>
      </c>
      <c r="J1706" s="11" t="s">
        <v>106</v>
      </c>
      <c r="K1706" s="11" t="s">
        <v>319</v>
      </c>
      <c r="L1706" s="51">
        <f t="shared" si="1"/>
        <v>2219899000</v>
      </c>
      <c r="M1706" s="75">
        <f t="shared" si="2"/>
        <v>592596000</v>
      </c>
      <c r="N1706" s="9">
        <f t="shared" si="3"/>
        <v>0.9741474944</v>
      </c>
      <c r="O1706" s="9">
        <f t="shared" si="4"/>
        <v>0.260046024</v>
      </c>
    </row>
    <row r="1707" hidden="1">
      <c r="A1707" s="68">
        <v>1776.0</v>
      </c>
      <c r="B1707" s="11" t="s">
        <v>607</v>
      </c>
      <c r="C1707" s="11" t="s">
        <v>11</v>
      </c>
      <c r="D1707" s="73">
        <v>42369.0</v>
      </c>
      <c r="E1707" s="74">
        <v>2.210591E9</v>
      </c>
      <c r="F1707" s="74">
        <v>4.9344E7</v>
      </c>
      <c r="G1707" s="74">
        <v>1.591239E9</v>
      </c>
      <c r="H1707" s="70">
        <v>0.0</v>
      </c>
      <c r="I1707" s="74">
        <v>4.9282E7</v>
      </c>
      <c r="J1707" s="11" t="s">
        <v>106</v>
      </c>
      <c r="K1707" s="11" t="s">
        <v>319</v>
      </c>
      <c r="L1707" s="51">
        <f t="shared" si="1"/>
        <v>2161247000</v>
      </c>
      <c r="M1707" s="75">
        <f t="shared" si="2"/>
        <v>520726000</v>
      </c>
      <c r="N1707" s="9">
        <f t="shared" si="3"/>
        <v>0.9776783675</v>
      </c>
      <c r="O1707" s="9">
        <f t="shared" si="4"/>
        <v>0.2355596309</v>
      </c>
    </row>
    <row r="1708" hidden="1">
      <c r="A1708" s="68">
        <v>1780.0</v>
      </c>
      <c r="B1708" s="11" t="s">
        <v>608</v>
      </c>
      <c r="C1708" s="11" t="s">
        <v>11</v>
      </c>
      <c r="D1708" s="73">
        <v>42735.0</v>
      </c>
      <c r="E1708" s="74">
        <v>4.888E9</v>
      </c>
      <c r="F1708" s="74">
        <v>1.666E9</v>
      </c>
      <c r="G1708" s="74">
        <v>1.364E9</v>
      </c>
      <c r="H1708" s="74">
        <v>3.76E8</v>
      </c>
      <c r="I1708" s="74">
        <v>8.5E7</v>
      </c>
      <c r="J1708" s="11" t="s">
        <v>77</v>
      </c>
      <c r="K1708" s="11" t="s">
        <v>78</v>
      </c>
      <c r="L1708" s="51">
        <f t="shared" si="1"/>
        <v>3222000000</v>
      </c>
      <c r="M1708" s="75">
        <f t="shared" si="2"/>
        <v>1397000000</v>
      </c>
      <c r="N1708" s="9">
        <f t="shared" si="3"/>
        <v>0.6591653028</v>
      </c>
      <c r="O1708" s="9">
        <f t="shared" si="4"/>
        <v>0.285801964</v>
      </c>
    </row>
    <row r="1709" hidden="1">
      <c r="A1709" s="68">
        <v>1778.0</v>
      </c>
      <c r="B1709" s="11" t="s">
        <v>608</v>
      </c>
      <c r="C1709" s="11" t="s">
        <v>9</v>
      </c>
      <c r="D1709" s="73">
        <v>42004.0</v>
      </c>
      <c r="E1709" s="74">
        <v>4.785E9</v>
      </c>
      <c r="F1709" s="74">
        <v>1.717E9</v>
      </c>
      <c r="G1709" s="74">
        <v>1.643E9</v>
      </c>
      <c r="H1709" s="74">
        <v>3.96E8</v>
      </c>
      <c r="I1709" s="74">
        <v>6.0E7</v>
      </c>
      <c r="J1709" s="11" t="s">
        <v>77</v>
      </c>
      <c r="K1709" s="11" t="s">
        <v>78</v>
      </c>
      <c r="L1709" s="51">
        <f t="shared" si="1"/>
        <v>3068000000</v>
      </c>
      <c r="M1709" s="75">
        <f t="shared" si="2"/>
        <v>969000000</v>
      </c>
      <c r="N1709" s="9">
        <f t="shared" si="3"/>
        <v>0.6411703239</v>
      </c>
      <c r="O1709" s="9">
        <f t="shared" si="4"/>
        <v>0.202507837</v>
      </c>
    </row>
    <row r="1710" hidden="1">
      <c r="A1710" s="68">
        <v>1779.0</v>
      </c>
      <c r="B1710" s="11" t="s">
        <v>608</v>
      </c>
      <c r="C1710" s="11" t="s">
        <v>10</v>
      </c>
      <c r="D1710" s="73">
        <v>42369.0</v>
      </c>
      <c r="E1710" s="74">
        <v>4.765E9</v>
      </c>
      <c r="F1710" s="74">
        <v>1.738E9</v>
      </c>
      <c r="G1710" s="74">
        <v>1.532E9</v>
      </c>
      <c r="H1710" s="74">
        <v>3.64E8</v>
      </c>
      <c r="I1710" s="74">
        <v>6.1E7</v>
      </c>
      <c r="J1710" s="11" t="s">
        <v>77</v>
      </c>
      <c r="K1710" s="11" t="s">
        <v>78</v>
      </c>
      <c r="L1710" s="51">
        <f t="shared" si="1"/>
        <v>3027000000</v>
      </c>
      <c r="M1710" s="75">
        <f t="shared" si="2"/>
        <v>1070000000</v>
      </c>
      <c r="N1710" s="9">
        <f t="shared" si="3"/>
        <v>0.6352570829</v>
      </c>
      <c r="O1710" s="9">
        <f t="shared" si="4"/>
        <v>0.2245540399</v>
      </c>
    </row>
    <row r="1711" hidden="1">
      <c r="A1711" s="68">
        <v>1777.0</v>
      </c>
      <c r="B1711" s="11" t="s">
        <v>608</v>
      </c>
      <c r="C1711" s="11" t="s">
        <v>7</v>
      </c>
      <c r="D1711" s="73">
        <v>41639.0</v>
      </c>
      <c r="E1711" s="74">
        <v>4.561E9</v>
      </c>
      <c r="F1711" s="74">
        <v>1.669E9</v>
      </c>
      <c r="G1711" s="74">
        <v>1.613E9</v>
      </c>
      <c r="H1711" s="74">
        <v>3.99E8</v>
      </c>
      <c r="I1711" s="74">
        <v>6.0E7</v>
      </c>
      <c r="J1711" s="11" t="s">
        <v>77</v>
      </c>
      <c r="K1711" s="11" t="s">
        <v>78</v>
      </c>
      <c r="L1711" s="51">
        <f t="shared" si="1"/>
        <v>2892000000</v>
      </c>
      <c r="M1711" s="75">
        <f t="shared" si="2"/>
        <v>820000000</v>
      </c>
      <c r="N1711" s="9">
        <f t="shared" si="3"/>
        <v>0.6340714756</v>
      </c>
      <c r="O1711" s="9">
        <f t="shared" si="4"/>
        <v>0.1797851348</v>
      </c>
    </row>
    <row r="1712" hidden="1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9"/>
    </row>
    <row r="1713" hidden="1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9"/>
    </row>
  </sheetData>
  <autoFilter ref="$A$1:$Z$1713">
    <filterColumn colId="9">
      <filters>
        <filter val="Consumer Staples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20" max="24" width="14.43"/>
    <col customWidth="1" min="25" max="25" width="16.14"/>
  </cols>
  <sheetData>
    <row r="1">
      <c r="A1" s="68"/>
      <c r="B1" s="11" t="s">
        <v>54</v>
      </c>
      <c r="C1" s="11" t="s">
        <v>55</v>
      </c>
      <c r="D1" s="92" t="s">
        <v>56</v>
      </c>
      <c r="E1" s="11" t="s">
        <v>57</v>
      </c>
      <c r="F1" s="11" t="s">
        <v>58</v>
      </c>
      <c r="G1" s="70" t="s">
        <v>59</v>
      </c>
      <c r="H1" s="70" t="s">
        <v>60</v>
      </c>
      <c r="I1" s="70" t="s">
        <v>61</v>
      </c>
      <c r="J1" s="11" t="s">
        <v>62</v>
      </c>
      <c r="K1" s="71" t="s">
        <v>63</v>
      </c>
      <c r="L1" s="70" t="s">
        <v>64</v>
      </c>
      <c r="M1" s="70" t="s">
        <v>65</v>
      </c>
      <c r="N1" s="39" t="s">
        <v>66</v>
      </c>
      <c r="O1" s="3" t="s">
        <v>67</v>
      </c>
      <c r="P1" s="11"/>
      <c r="Q1" s="92"/>
      <c r="R1" s="11"/>
      <c r="S1" s="70" t="s">
        <v>117</v>
      </c>
      <c r="T1" s="11"/>
      <c r="U1" s="11"/>
      <c r="V1" s="11"/>
      <c r="W1" s="11"/>
      <c r="X1" s="71"/>
      <c r="Y1" s="70"/>
      <c r="Z1" s="39"/>
    </row>
    <row r="2" hidden="1">
      <c r="A2" s="68">
        <v>32.0</v>
      </c>
      <c r="B2" s="11" t="s">
        <v>91</v>
      </c>
      <c r="C2" s="11" t="s">
        <v>7</v>
      </c>
      <c r="D2" s="73">
        <v>41274.0</v>
      </c>
      <c r="E2" s="74">
        <v>9.0559E10</v>
      </c>
      <c r="F2" s="74">
        <v>8.6936E10</v>
      </c>
      <c r="G2" s="74">
        <v>1.665E9</v>
      </c>
      <c r="H2" s="70">
        <v>0.0</v>
      </c>
      <c r="I2" s="70">
        <v>0.0</v>
      </c>
      <c r="J2" s="11" t="s">
        <v>92</v>
      </c>
      <c r="K2" s="76" t="s">
        <v>93</v>
      </c>
      <c r="L2" s="51">
        <f t="shared" ref="L2:L129" si="1">E2-F2</f>
        <v>3623000000</v>
      </c>
      <c r="M2" s="75">
        <f t="shared" ref="M2:M129" si="2">L2-(SUM(G2:I2))</f>
        <v>1958000000</v>
      </c>
      <c r="N2" s="9">
        <f t="shared" ref="N2:N129" si="3">1-(F2/E2)</f>
        <v>0.04000706722</v>
      </c>
      <c r="O2" s="9">
        <f t="shared" ref="O2:O129" si="4">M2/E2</f>
        <v>0.02162126349</v>
      </c>
      <c r="S2" s="33">
        <v>0.040007067215848235</v>
      </c>
    </row>
    <row r="3" hidden="1">
      <c r="A3" s="68">
        <v>34.0</v>
      </c>
      <c r="B3" s="11" t="s">
        <v>91</v>
      </c>
      <c r="C3" s="11" t="s">
        <v>10</v>
      </c>
      <c r="D3" s="73">
        <v>42004.0</v>
      </c>
      <c r="E3" s="74">
        <v>8.1201E10</v>
      </c>
      <c r="F3" s="74">
        <v>7.6433E10</v>
      </c>
      <c r="G3" s="74">
        <v>1.907E9</v>
      </c>
      <c r="H3" s="70">
        <v>0.0</v>
      </c>
      <c r="I3" s="70">
        <v>0.0</v>
      </c>
      <c r="J3" s="11" t="s">
        <v>92</v>
      </c>
      <c r="K3" s="71" t="s">
        <v>93</v>
      </c>
      <c r="L3" s="51">
        <f t="shared" si="1"/>
        <v>4768000000</v>
      </c>
      <c r="M3" s="75">
        <f t="shared" si="2"/>
        <v>2861000000</v>
      </c>
      <c r="N3" s="9">
        <f t="shared" si="3"/>
        <v>0.05871848869</v>
      </c>
      <c r="O3" s="9">
        <f t="shared" si="4"/>
        <v>0.03523355624</v>
      </c>
      <c r="P3" s="33">
        <f>MIN(L:L)</f>
        <v>1065656000</v>
      </c>
    </row>
    <row r="4">
      <c r="A4" s="68">
        <v>35.0</v>
      </c>
      <c r="B4" s="11" t="s">
        <v>91</v>
      </c>
      <c r="C4" s="11" t="s">
        <v>11</v>
      </c>
      <c r="D4" s="73">
        <v>42369.0</v>
      </c>
      <c r="E4" s="74">
        <v>6.7702E10</v>
      </c>
      <c r="F4" s="74">
        <v>6.3682E10</v>
      </c>
      <c r="G4" s="74">
        <v>2.01E9</v>
      </c>
      <c r="H4" s="70">
        <v>0.0</v>
      </c>
      <c r="I4" s="70">
        <v>0.0</v>
      </c>
      <c r="J4" s="11" t="s">
        <v>92</v>
      </c>
      <c r="K4" s="71" t="s">
        <v>93</v>
      </c>
      <c r="L4" s="51">
        <f t="shared" si="1"/>
        <v>4020000000</v>
      </c>
      <c r="M4" s="75">
        <f t="shared" si="2"/>
        <v>2010000000</v>
      </c>
      <c r="N4" s="9">
        <f t="shared" si="3"/>
        <v>0.05937786181</v>
      </c>
      <c r="O4" s="9">
        <f t="shared" si="4"/>
        <v>0.0296889309</v>
      </c>
    </row>
    <row r="5" hidden="1">
      <c r="A5" s="68">
        <v>254.0</v>
      </c>
      <c r="B5" s="11" t="s">
        <v>121</v>
      </c>
      <c r="C5" s="11" t="s">
        <v>7</v>
      </c>
      <c r="D5" s="73">
        <v>41420.0</v>
      </c>
      <c r="E5" s="74">
        <v>1.34693E10</v>
      </c>
      <c r="F5" s="74">
        <v>1.01044E10</v>
      </c>
      <c r="G5" s="74">
        <v>2.0659E9</v>
      </c>
      <c r="H5" s="70">
        <v>0.0</v>
      </c>
      <c r="I5" s="70">
        <v>0.0</v>
      </c>
      <c r="J5" s="11" t="s">
        <v>92</v>
      </c>
      <c r="K5" s="76" t="s">
        <v>122</v>
      </c>
      <c r="L5" s="51">
        <f t="shared" si="1"/>
        <v>3364900000</v>
      </c>
      <c r="M5" s="75">
        <f t="shared" si="2"/>
        <v>1299000000</v>
      </c>
      <c r="N5" s="9">
        <f t="shared" si="3"/>
        <v>0.2498199609</v>
      </c>
      <c r="O5" s="9">
        <f t="shared" si="4"/>
        <v>0.09644153742</v>
      </c>
      <c r="Q5" s="3" t="s">
        <v>36</v>
      </c>
      <c r="R5" s="3" t="s">
        <v>124</v>
      </c>
      <c r="S5" s="33">
        <v>0.24981996094823045</v>
      </c>
    </row>
    <row r="6" hidden="1">
      <c r="A6" s="68">
        <v>256.0</v>
      </c>
      <c r="B6" s="11" t="s">
        <v>121</v>
      </c>
      <c r="C6" s="11" t="s">
        <v>10</v>
      </c>
      <c r="D6" s="73">
        <v>42155.0</v>
      </c>
      <c r="E6" s="74">
        <v>1.1937E10</v>
      </c>
      <c r="F6" s="74">
        <v>9.0614E9</v>
      </c>
      <c r="G6" s="74">
        <v>1.5453E9</v>
      </c>
      <c r="H6" s="70">
        <v>0.0</v>
      </c>
      <c r="I6" s="70">
        <v>0.0</v>
      </c>
      <c r="J6" s="11" t="s">
        <v>92</v>
      </c>
      <c r="K6" s="71" t="s">
        <v>122</v>
      </c>
      <c r="L6" s="51">
        <f t="shared" si="1"/>
        <v>2875600000</v>
      </c>
      <c r="M6" s="75">
        <f t="shared" si="2"/>
        <v>1330300000</v>
      </c>
      <c r="N6" s="9">
        <f t="shared" si="3"/>
        <v>0.2408980481</v>
      </c>
      <c r="O6" s="9">
        <f t="shared" si="4"/>
        <v>0.1114434112</v>
      </c>
      <c r="P6" s="11"/>
      <c r="Q6" s="95"/>
      <c r="R6" s="74"/>
      <c r="S6" s="74"/>
      <c r="T6" s="11"/>
      <c r="U6" s="11"/>
      <c r="V6" s="11"/>
      <c r="W6" s="11"/>
      <c r="X6" s="66"/>
      <c r="Y6" s="11"/>
      <c r="Z6" s="9"/>
    </row>
    <row r="7" hidden="1">
      <c r="A7" s="68">
        <v>892.0</v>
      </c>
      <c r="B7" s="11" t="s">
        <v>125</v>
      </c>
      <c r="C7" s="11" t="s">
        <v>9</v>
      </c>
      <c r="D7" s="96">
        <v>41636.0</v>
      </c>
      <c r="E7" s="74">
        <v>1.4792E10</v>
      </c>
      <c r="F7" s="74">
        <v>8.689E9</v>
      </c>
      <c r="G7" s="74">
        <v>3.266E9</v>
      </c>
      <c r="H7" s="70">
        <v>0.0</v>
      </c>
      <c r="I7" s="70">
        <v>0.0</v>
      </c>
      <c r="J7" s="11" t="s">
        <v>92</v>
      </c>
      <c r="K7" s="71" t="s">
        <v>122</v>
      </c>
      <c r="L7" s="51">
        <f t="shared" si="1"/>
        <v>6103000000</v>
      </c>
      <c r="M7" s="75">
        <f t="shared" si="2"/>
        <v>2837000000</v>
      </c>
      <c r="N7" s="9">
        <f t="shared" si="3"/>
        <v>0.4125878853</v>
      </c>
      <c r="O7" s="9">
        <f t="shared" si="4"/>
        <v>0.191792861</v>
      </c>
      <c r="Q7" s="97">
        <v>2013.0</v>
      </c>
    </row>
    <row r="8">
      <c r="A8" s="68">
        <v>301.0</v>
      </c>
      <c r="B8" s="11" t="s">
        <v>127</v>
      </c>
      <c r="C8" s="11" t="s">
        <v>11</v>
      </c>
      <c r="D8" s="73">
        <v>42369.0</v>
      </c>
      <c r="E8" s="74">
        <v>3.3948E9</v>
      </c>
      <c r="F8" s="74">
        <v>1.883E9</v>
      </c>
      <c r="G8" s="74">
        <v>8.376E8</v>
      </c>
      <c r="H8" s="70">
        <v>0.0</v>
      </c>
      <c r="I8" s="70">
        <v>0.0</v>
      </c>
      <c r="J8" s="11" t="s">
        <v>92</v>
      </c>
      <c r="K8" s="71" t="s">
        <v>128</v>
      </c>
      <c r="L8" s="51">
        <f t="shared" si="1"/>
        <v>1511800000</v>
      </c>
      <c r="M8" s="75">
        <f t="shared" si="2"/>
        <v>674200000</v>
      </c>
      <c r="N8" s="9">
        <f t="shared" si="3"/>
        <v>0.4453281489</v>
      </c>
      <c r="O8" s="9">
        <f t="shared" si="4"/>
        <v>0.1985978555</v>
      </c>
    </row>
    <row r="9">
      <c r="A9" s="68">
        <v>325.0</v>
      </c>
      <c r="B9" s="11" t="s">
        <v>129</v>
      </c>
      <c r="C9" s="11" t="s">
        <v>11</v>
      </c>
      <c r="D9" s="73">
        <v>42369.0</v>
      </c>
      <c r="E9" s="74">
        <v>1.6034E10</v>
      </c>
      <c r="F9" s="74">
        <v>6.635E9</v>
      </c>
      <c r="G9" s="74">
        <v>6.61E9</v>
      </c>
      <c r="H9" s="70">
        <v>0.0</v>
      </c>
      <c r="I9" s="70">
        <v>0.0</v>
      </c>
      <c r="J9" s="11" t="s">
        <v>92</v>
      </c>
      <c r="K9" s="76" t="s">
        <v>128</v>
      </c>
      <c r="L9" s="51">
        <f t="shared" si="1"/>
        <v>9399000000</v>
      </c>
      <c r="M9" s="75">
        <f t="shared" si="2"/>
        <v>2789000000</v>
      </c>
      <c r="N9" s="9">
        <f t="shared" si="3"/>
        <v>0.5861918423</v>
      </c>
      <c r="O9" s="9">
        <f t="shared" si="4"/>
        <v>0.1739428714</v>
      </c>
      <c r="P9" s="11"/>
      <c r="Q9" s="95"/>
      <c r="R9" s="74"/>
      <c r="S9" s="74"/>
      <c r="T9" s="74"/>
      <c r="U9" s="11"/>
      <c r="V9" s="11"/>
      <c r="W9" s="11"/>
      <c r="X9" s="76"/>
      <c r="Y9" s="11"/>
      <c r="Z9" s="9"/>
    </row>
    <row r="10" hidden="1">
      <c r="A10" s="68">
        <v>300.0</v>
      </c>
      <c r="B10" s="11" t="s">
        <v>127</v>
      </c>
      <c r="C10" s="11" t="s">
        <v>10</v>
      </c>
      <c r="D10" s="73">
        <v>42004.0</v>
      </c>
      <c r="E10" s="74">
        <v>3.2976E9</v>
      </c>
      <c r="F10" s="74">
        <v>1.8447E9</v>
      </c>
      <c r="G10" s="74">
        <v>8.117E8</v>
      </c>
      <c r="H10" s="70">
        <v>0.0</v>
      </c>
      <c r="I10" s="70">
        <v>0.0</v>
      </c>
      <c r="J10" s="11" t="s">
        <v>92</v>
      </c>
      <c r="K10" s="71" t="s">
        <v>128</v>
      </c>
      <c r="L10" s="51">
        <f t="shared" si="1"/>
        <v>1452900000</v>
      </c>
      <c r="M10" s="75">
        <f t="shared" si="2"/>
        <v>641200000</v>
      </c>
      <c r="N10" s="9">
        <f t="shared" si="3"/>
        <v>0.4405931587</v>
      </c>
      <c r="O10" s="9">
        <f t="shared" si="4"/>
        <v>0.1944444444</v>
      </c>
      <c r="P10" s="11"/>
      <c r="Q10" s="95"/>
      <c r="R10" s="74"/>
      <c r="S10" s="74"/>
      <c r="T10" s="74"/>
      <c r="U10" s="11"/>
      <c r="V10" s="74"/>
      <c r="W10" s="11"/>
      <c r="X10" s="66"/>
      <c r="Y10" s="11"/>
      <c r="Z10" s="9"/>
    </row>
    <row r="11" hidden="1">
      <c r="A11" s="68">
        <v>33.0</v>
      </c>
      <c r="B11" s="11" t="s">
        <v>91</v>
      </c>
      <c r="C11" s="11" t="s">
        <v>9</v>
      </c>
      <c r="D11" s="96">
        <v>41639.0</v>
      </c>
      <c r="E11" s="74">
        <v>8.9804E10</v>
      </c>
      <c r="F11" s="74">
        <v>8.5915E10</v>
      </c>
      <c r="G11" s="74">
        <v>1.759E9</v>
      </c>
      <c r="H11" s="70">
        <v>0.0</v>
      </c>
      <c r="I11" s="70">
        <v>0.0</v>
      </c>
      <c r="J11" s="11" t="s">
        <v>92</v>
      </c>
      <c r="K11" s="71" t="s">
        <v>93</v>
      </c>
      <c r="L11" s="51">
        <f t="shared" si="1"/>
        <v>3889000000</v>
      </c>
      <c r="M11" s="75">
        <f t="shared" si="2"/>
        <v>2130000000</v>
      </c>
      <c r="N11" s="9">
        <f t="shared" si="3"/>
        <v>0.04330542069</v>
      </c>
      <c r="O11" s="9">
        <f t="shared" si="4"/>
        <v>0.0237183199</v>
      </c>
      <c r="Q11" s="97">
        <v>2013.0</v>
      </c>
    </row>
    <row r="12" hidden="1">
      <c r="A12" s="68">
        <v>298.0</v>
      </c>
      <c r="B12" s="11" t="s">
        <v>127</v>
      </c>
      <c r="C12" s="11" t="s">
        <v>7</v>
      </c>
      <c r="D12" s="73">
        <v>41274.0</v>
      </c>
      <c r="E12" s="74">
        <v>2.9219E9</v>
      </c>
      <c r="F12" s="74">
        <v>1.6305E9</v>
      </c>
      <c r="G12" s="74">
        <v>7.463E8</v>
      </c>
      <c r="H12" s="70">
        <v>0.0</v>
      </c>
      <c r="I12" s="70">
        <v>0.0</v>
      </c>
      <c r="J12" s="11" t="s">
        <v>92</v>
      </c>
      <c r="K12" s="71" t="s">
        <v>128</v>
      </c>
      <c r="L12" s="51">
        <f t="shared" si="1"/>
        <v>1291400000</v>
      </c>
      <c r="M12" s="75">
        <f t="shared" si="2"/>
        <v>545100000</v>
      </c>
      <c r="N12" s="9">
        <f t="shared" si="3"/>
        <v>0.441972689</v>
      </c>
      <c r="O12" s="9">
        <f t="shared" si="4"/>
        <v>0.1865566926</v>
      </c>
      <c r="Q12" s="3">
        <v>1.0</v>
      </c>
      <c r="R12" s="33">
        <f>AVERAGE(S2:S129)</f>
        <v>0.3840942645</v>
      </c>
      <c r="S12" s="33">
        <v>0.44197268900373043</v>
      </c>
    </row>
    <row r="13" hidden="1">
      <c r="A13" s="68">
        <v>299.0</v>
      </c>
      <c r="B13" s="11" t="s">
        <v>127</v>
      </c>
      <c r="C13" s="11" t="s">
        <v>9</v>
      </c>
      <c r="D13" s="96">
        <v>41639.0</v>
      </c>
      <c r="E13" s="74">
        <v>3.1943E9</v>
      </c>
      <c r="F13" s="74">
        <v>1.7563E9</v>
      </c>
      <c r="G13" s="74">
        <v>8.158E8</v>
      </c>
      <c r="H13" s="70">
        <v>0.0</v>
      </c>
      <c r="I13" s="70">
        <v>0.0</v>
      </c>
      <c r="J13" s="11" t="s">
        <v>92</v>
      </c>
      <c r="K13" s="71" t="s">
        <v>128</v>
      </c>
      <c r="L13" s="51">
        <f t="shared" si="1"/>
        <v>1438000000</v>
      </c>
      <c r="M13" s="75">
        <f t="shared" si="2"/>
        <v>622200000</v>
      </c>
      <c r="N13" s="9">
        <f t="shared" si="3"/>
        <v>0.4501768776</v>
      </c>
      <c r="O13" s="9">
        <f t="shared" si="4"/>
        <v>0.1947844598</v>
      </c>
      <c r="Q13" s="97">
        <v>2013.0</v>
      </c>
      <c r="X13" s="98"/>
    </row>
    <row r="14" hidden="1">
      <c r="A14" s="68">
        <v>324.0</v>
      </c>
      <c r="B14" s="11" t="s">
        <v>129</v>
      </c>
      <c r="C14" s="11" t="s">
        <v>10</v>
      </c>
      <c r="D14" s="73">
        <v>42004.0</v>
      </c>
      <c r="E14" s="74">
        <v>1.7277E10</v>
      </c>
      <c r="F14" s="74">
        <v>7.168E9</v>
      </c>
      <c r="G14" s="74">
        <v>6.552E9</v>
      </c>
      <c r="H14" s="70">
        <v>0.0</v>
      </c>
      <c r="I14" s="70">
        <v>0.0</v>
      </c>
      <c r="J14" s="11" t="s">
        <v>92</v>
      </c>
      <c r="K14" s="71" t="s">
        <v>128</v>
      </c>
      <c r="L14" s="51">
        <f t="shared" si="1"/>
        <v>10109000000</v>
      </c>
      <c r="M14" s="75">
        <f t="shared" si="2"/>
        <v>3557000000</v>
      </c>
      <c r="N14" s="9">
        <f t="shared" si="3"/>
        <v>0.5851131562</v>
      </c>
      <c r="O14" s="9">
        <f t="shared" si="4"/>
        <v>0.2058806506</v>
      </c>
    </row>
    <row r="15" hidden="1">
      <c r="A15" s="68">
        <v>322.0</v>
      </c>
      <c r="B15" s="11" t="s">
        <v>129</v>
      </c>
      <c r="C15" s="11" t="s">
        <v>7</v>
      </c>
      <c r="D15" s="73">
        <v>41274.0</v>
      </c>
      <c r="E15" s="74">
        <v>1.7085E10</v>
      </c>
      <c r="F15" s="74">
        <v>7.153E9</v>
      </c>
      <c r="G15" s="74">
        <v>6.043E9</v>
      </c>
      <c r="H15" s="70">
        <v>0.0</v>
      </c>
      <c r="I15" s="70">
        <v>0.0</v>
      </c>
      <c r="J15" s="11" t="s">
        <v>92</v>
      </c>
      <c r="K15" s="71" t="s">
        <v>128</v>
      </c>
      <c r="L15" s="51">
        <f t="shared" si="1"/>
        <v>9932000000</v>
      </c>
      <c r="M15" s="75">
        <f t="shared" si="2"/>
        <v>3889000000</v>
      </c>
      <c r="N15" s="9">
        <f t="shared" si="3"/>
        <v>0.5813286509</v>
      </c>
      <c r="O15" s="9">
        <f t="shared" si="4"/>
        <v>0.227626573</v>
      </c>
      <c r="Q15" s="3">
        <v>2.0</v>
      </c>
      <c r="S15" s="33">
        <v>0.5813286508633304</v>
      </c>
    </row>
    <row r="16">
      <c r="A16" s="68">
        <v>818.0</v>
      </c>
      <c r="B16" s="11" t="s">
        <v>134</v>
      </c>
      <c r="C16" s="11" t="s">
        <v>11</v>
      </c>
      <c r="D16" s="73">
        <v>42369.0</v>
      </c>
      <c r="E16" s="74">
        <v>7.386626E9</v>
      </c>
      <c r="F16" s="74">
        <v>4.003951E9</v>
      </c>
      <c r="G16" s="74">
        <v>1.969308E9</v>
      </c>
      <c r="H16" s="70">
        <v>0.0</v>
      </c>
      <c r="I16" s="70">
        <v>0.0</v>
      </c>
      <c r="J16" s="11" t="s">
        <v>92</v>
      </c>
      <c r="K16" s="71" t="s">
        <v>122</v>
      </c>
      <c r="L16" s="51">
        <f t="shared" si="1"/>
        <v>3382675000</v>
      </c>
      <c r="M16" s="75">
        <f t="shared" si="2"/>
        <v>1413367000</v>
      </c>
      <c r="N16" s="9">
        <f t="shared" si="3"/>
        <v>0.4579458876</v>
      </c>
      <c r="O16" s="9">
        <f t="shared" si="4"/>
        <v>0.1913413512</v>
      </c>
      <c r="X16" s="98"/>
    </row>
    <row r="17">
      <c r="A17" s="68">
        <v>922.0</v>
      </c>
      <c r="B17" s="11" t="s">
        <v>135</v>
      </c>
      <c r="C17" s="11" t="s">
        <v>11</v>
      </c>
      <c r="D17" s="73">
        <v>42369.0</v>
      </c>
      <c r="E17" s="74">
        <v>4.4294E10</v>
      </c>
      <c r="F17" s="74">
        <v>1.7482E10</v>
      </c>
      <c r="G17" s="74">
        <v>1.8084E10</v>
      </c>
      <c r="H17" s="70">
        <v>0.0</v>
      </c>
      <c r="I17" s="70">
        <v>0.0</v>
      </c>
      <c r="J17" s="11" t="s">
        <v>92</v>
      </c>
      <c r="K17" s="66" t="s">
        <v>136</v>
      </c>
      <c r="L17" s="51">
        <f t="shared" si="1"/>
        <v>26812000000</v>
      </c>
      <c r="M17" s="75">
        <f t="shared" si="2"/>
        <v>8728000000</v>
      </c>
      <c r="N17" s="9">
        <f t="shared" si="3"/>
        <v>0.6053190048</v>
      </c>
      <c r="O17" s="9">
        <f t="shared" si="4"/>
        <v>0.1970470041</v>
      </c>
      <c r="Q17" s="59"/>
      <c r="Y17" s="11"/>
      <c r="Z17" s="9"/>
    </row>
    <row r="18" hidden="1">
      <c r="A18" s="68">
        <v>328.0</v>
      </c>
      <c r="B18" s="11" t="s">
        <v>138</v>
      </c>
      <c r="C18" s="11" t="s">
        <v>10</v>
      </c>
      <c r="D18" s="73">
        <v>42185.0</v>
      </c>
      <c r="E18" s="74">
        <v>5.655E9</v>
      </c>
      <c r="F18" s="74">
        <v>3.19E9</v>
      </c>
      <c r="G18" s="74">
        <v>1.321E9</v>
      </c>
      <c r="H18" s="74">
        <v>1.36E8</v>
      </c>
      <c r="I18" s="70">
        <v>0.0</v>
      </c>
      <c r="J18" s="11" t="s">
        <v>92</v>
      </c>
      <c r="K18" s="71" t="s">
        <v>128</v>
      </c>
      <c r="L18" s="51">
        <f t="shared" si="1"/>
        <v>2465000000</v>
      </c>
      <c r="M18" s="75">
        <f t="shared" si="2"/>
        <v>1008000000</v>
      </c>
      <c r="N18" s="9">
        <f t="shared" si="3"/>
        <v>0.4358974359</v>
      </c>
      <c r="O18" s="9">
        <f t="shared" si="4"/>
        <v>0.1782493369</v>
      </c>
    </row>
    <row r="19" hidden="1">
      <c r="A19" s="68">
        <v>326.0</v>
      </c>
      <c r="B19" s="11" t="s">
        <v>138</v>
      </c>
      <c r="C19" s="11" t="s">
        <v>7</v>
      </c>
      <c r="D19" s="73">
        <v>41455.0</v>
      </c>
      <c r="E19" s="74">
        <v>5.533E9</v>
      </c>
      <c r="F19" s="74">
        <v>3.142E9</v>
      </c>
      <c r="G19" s="74">
        <v>1.291E9</v>
      </c>
      <c r="H19" s="74">
        <v>1.3E8</v>
      </c>
      <c r="I19" s="70">
        <v>0.0</v>
      </c>
      <c r="J19" s="11" t="s">
        <v>92</v>
      </c>
      <c r="K19" s="71" t="s">
        <v>128</v>
      </c>
      <c r="L19" s="51">
        <f t="shared" si="1"/>
        <v>2391000000</v>
      </c>
      <c r="M19" s="75">
        <f t="shared" si="2"/>
        <v>970000000</v>
      </c>
      <c r="N19" s="9">
        <f t="shared" si="3"/>
        <v>0.4321344659</v>
      </c>
      <c r="O19" s="9">
        <f t="shared" si="4"/>
        <v>0.1753117658</v>
      </c>
      <c r="Q19" s="3">
        <v>3.0</v>
      </c>
      <c r="S19" s="33">
        <v>0.4321344659316826</v>
      </c>
    </row>
    <row r="20" hidden="1">
      <c r="A20" s="68">
        <v>323.0</v>
      </c>
      <c r="B20" s="11" t="s">
        <v>129</v>
      </c>
      <c r="C20" s="11" t="s">
        <v>9</v>
      </c>
      <c r="D20" s="96">
        <v>41639.0</v>
      </c>
      <c r="E20" s="74">
        <v>1.742E10</v>
      </c>
      <c r="F20" s="74">
        <v>7.219E9</v>
      </c>
      <c r="G20" s="74">
        <v>6.645E9</v>
      </c>
      <c r="H20" s="70">
        <v>0.0</v>
      </c>
      <c r="I20" s="70">
        <v>0.0</v>
      </c>
      <c r="J20" s="11" t="s">
        <v>92</v>
      </c>
      <c r="K20" s="71" t="s">
        <v>128</v>
      </c>
      <c r="L20" s="51">
        <f t="shared" si="1"/>
        <v>10201000000</v>
      </c>
      <c r="M20" s="75">
        <f t="shared" si="2"/>
        <v>3556000000</v>
      </c>
      <c r="N20" s="9">
        <f t="shared" si="3"/>
        <v>0.5855912744</v>
      </c>
      <c r="O20" s="9">
        <f t="shared" si="4"/>
        <v>0.2041331803</v>
      </c>
      <c r="P20" s="11"/>
      <c r="Q20" s="97">
        <v>2013.0</v>
      </c>
      <c r="R20" s="74"/>
      <c r="S20" s="74"/>
      <c r="T20" s="74"/>
      <c r="U20" s="11"/>
      <c r="V20" s="74"/>
      <c r="W20" s="11"/>
      <c r="X20" s="66"/>
      <c r="Y20" s="11"/>
      <c r="Z20" s="9"/>
    </row>
    <row r="21">
      <c r="A21" s="68">
        <v>1050.0</v>
      </c>
      <c r="B21" s="11" t="s">
        <v>140</v>
      </c>
      <c r="C21" s="11" t="s">
        <v>11</v>
      </c>
      <c r="D21" s="73">
        <v>42369.0</v>
      </c>
      <c r="E21" s="74">
        <v>2.9636E10</v>
      </c>
      <c r="F21" s="74">
        <v>1.8124E10</v>
      </c>
      <c r="G21" s="74">
        <v>7.577E9</v>
      </c>
      <c r="H21" s="70">
        <v>0.0</v>
      </c>
      <c r="I21" s="74">
        <v>1.81E8</v>
      </c>
      <c r="J21" s="11" t="s">
        <v>92</v>
      </c>
      <c r="K21" s="71" t="s">
        <v>122</v>
      </c>
      <c r="L21" s="51">
        <f t="shared" si="1"/>
        <v>11512000000</v>
      </c>
      <c r="M21" s="75">
        <f t="shared" si="2"/>
        <v>3754000000</v>
      </c>
      <c r="N21" s="9">
        <f t="shared" si="3"/>
        <v>0.388446484</v>
      </c>
      <c r="O21" s="9">
        <f t="shared" si="4"/>
        <v>0.1266702659</v>
      </c>
    </row>
    <row r="22" hidden="1">
      <c r="A22" s="68">
        <v>376.0</v>
      </c>
      <c r="B22" s="11" t="s">
        <v>143</v>
      </c>
      <c r="C22" s="11" t="s">
        <v>10</v>
      </c>
      <c r="D22" s="73">
        <v>42246.0</v>
      </c>
      <c r="E22" s="74">
        <v>1.16199E11</v>
      </c>
      <c r="F22" s="74">
        <v>1.01065E11</v>
      </c>
      <c r="G22" s="74">
        <v>1.1445E10</v>
      </c>
      <c r="H22" s="70">
        <v>0.0</v>
      </c>
      <c r="I22" s="70">
        <v>0.0</v>
      </c>
      <c r="J22" s="11" t="s">
        <v>92</v>
      </c>
      <c r="K22" s="71" t="s">
        <v>144</v>
      </c>
      <c r="L22" s="51">
        <f t="shared" si="1"/>
        <v>15134000000</v>
      </c>
      <c r="M22" s="75">
        <f t="shared" si="2"/>
        <v>3689000000</v>
      </c>
      <c r="N22" s="9">
        <f t="shared" si="3"/>
        <v>0.1302420847</v>
      </c>
      <c r="O22" s="9">
        <f t="shared" si="4"/>
        <v>0.03174726116</v>
      </c>
    </row>
    <row r="23" hidden="1">
      <c r="A23" s="68">
        <v>816.0</v>
      </c>
      <c r="B23" s="11" t="s">
        <v>134</v>
      </c>
      <c r="C23" s="11" t="s">
        <v>9</v>
      </c>
      <c r="D23" s="96">
        <v>41639.0</v>
      </c>
      <c r="E23" s="74">
        <v>7.146079E9</v>
      </c>
      <c r="F23" s="74">
        <v>3.865231E9</v>
      </c>
      <c r="G23" s="74">
        <v>1.924132E9</v>
      </c>
      <c r="H23" s="70">
        <v>0.0</v>
      </c>
      <c r="I23" s="70">
        <v>0.0</v>
      </c>
      <c r="J23" s="11" t="s">
        <v>92</v>
      </c>
      <c r="K23" s="71" t="s">
        <v>122</v>
      </c>
      <c r="L23" s="51">
        <f t="shared" si="1"/>
        <v>3280848000</v>
      </c>
      <c r="M23" s="75">
        <f t="shared" si="2"/>
        <v>1356716000</v>
      </c>
      <c r="N23" s="9">
        <f t="shared" si="3"/>
        <v>0.4591116331</v>
      </c>
      <c r="O23" s="9">
        <f t="shared" si="4"/>
        <v>0.1898546042</v>
      </c>
      <c r="Q23" s="97">
        <v>2013.0</v>
      </c>
    </row>
    <row r="24" hidden="1">
      <c r="A24" s="68">
        <v>374.0</v>
      </c>
      <c r="B24" s="11" t="s">
        <v>143</v>
      </c>
      <c r="C24" s="11" t="s">
        <v>7</v>
      </c>
      <c r="D24" s="73">
        <v>41518.0</v>
      </c>
      <c r="E24" s="74">
        <v>1.05156E11</v>
      </c>
      <c r="F24" s="74">
        <v>9.1948E10</v>
      </c>
      <c r="G24" s="74">
        <v>1.0104E10</v>
      </c>
      <c r="H24" s="70">
        <v>0.0</v>
      </c>
      <c r="I24" s="70">
        <v>0.0</v>
      </c>
      <c r="J24" s="11" t="s">
        <v>92</v>
      </c>
      <c r="K24" s="71" t="s">
        <v>144</v>
      </c>
      <c r="L24" s="51">
        <f t="shared" si="1"/>
        <v>13208000000</v>
      </c>
      <c r="M24" s="75">
        <f t="shared" si="2"/>
        <v>3104000000</v>
      </c>
      <c r="N24" s="9">
        <f t="shared" si="3"/>
        <v>0.1256038647</v>
      </c>
      <c r="O24" s="9">
        <f t="shared" si="4"/>
        <v>0.02951804937</v>
      </c>
      <c r="Q24" s="3">
        <v>4.0</v>
      </c>
      <c r="S24" s="33">
        <v>0.12560386473429952</v>
      </c>
    </row>
    <row r="25" hidden="1">
      <c r="A25" s="68">
        <v>920.0</v>
      </c>
      <c r="B25" s="11" t="s">
        <v>135</v>
      </c>
      <c r="C25" s="11" t="s">
        <v>9</v>
      </c>
      <c r="D25" s="96">
        <v>41639.0</v>
      </c>
      <c r="E25" s="74">
        <v>4.6854E10</v>
      </c>
      <c r="F25" s="74">
        <v>1.8421E10</v>
      </c>
      <c r="G25" s="74">
        <v>1.8205E10</v>
      </c>
      <c r="H25" s="70">
        <v>0.0</v>
      </c>
      <c r="I25" s="70">
        <v>0.0</v>
      </c>
      <c r="J25" s="11" t="s">
        <v>92</v>
      </c>
      <c r="K25" s="66" t="s">
        <v>136</v>
      </c>
      <c r="L25" s="51">
        <f t="shared" si="1"/>
        <v>28433000000</v>
      </c>
      <c r="M25" s="75">
        <f t="shared" si="2"/>
        <v>10228000000</v>
      </c>
      <c r="N25" s="9">
        <f t="shared" si="3"/>
        <v>0.6068425321</v>
      </c>
      <c r="O25" s="9">
        <f t="shared" si="4"/>
        <v>0.2182951296</v>
      </c>
      <c r="Q25" s="97">
        <v>2013.0</v>
      </c>
    </row>
    <row r="26" hidden="1">
      <c r="A26" s="68">
        <v>1048.0</v>
      </c>
      <c r="B26" s="11" t="s">
        <v>140</v>
      </c>
      <c r="C26" s="11" t="s">
        <v>9</v>
      </c>
      <c r="D26" s="96">
        <v>41639.0</v>
      </c>
      <c r="E26" s="74">
        <v>3.5299E10</v>
      </c>
      <c r="F26" s="74">
        <v>2.2189E10</v>
      </c>
      <c r="G26" s="74">
        <v>8.679E9</v>
      </c>
      <c r="H26" s="70">
        <v>0.0</v>
      </c>
      <c r="I26" s="74">
        <v>2.17E8</v>
      </c>
      <c r="J26" s="11" t="s">
        <v>92</v>
      </c>
      <c r="K26" s="71" t="s">
        <v>122</v>
      </c>
      <c r="L26" s="51">
        <f t="shared" si="1"/>
        <v>13110000000</v>
      </c>
      <c r="M26" s="75">
        <f t="shared" si="2"/>
        <v>4214000000</v>
      </c>
      <c r="N26" s="9">
        <f t="shared" si="3"/>
        <v>0.3713986232</v>
      </c>
      <c r="O26" s="9">
        <f t="shared" si="4"/>
        <v>0.1193801524</v>
      </c>
      <c r="Q26" s="97">
        <v>2013.0</v>
      </c>
      <c r="X26" s="98"/>
    </row>
    <row r="27" hidden="1">
      <c r="A27" s="68">
        <v>384.0</v>
      </c>
      <c r="B27" s="11" t="s">
        <v>146</v>
      </c>
      <c r="C27" s="11" t="s">
        <v>10</v>
      </c>
      <c r="D27" s="73">
        <v>42218.0</v>
      </c>
      <c r="E27" s="74">
        <v>8.082E9</v>
      </c>
      <c r="F27" s="74">
        <v>5.3E9</v>
      </c>
      <c r="G27" s="74">
        <v>1.509E9</v>
      </c>
      <c r="H27" s="74">
        <v>1.17E8</v>
      </c>
      <c r="I27" s="70">
        <v>0.0</v>
      </c>
      <c r="J27" s="11" t="s">
        <v>92</v>
      </c>
      <c r="K27" s="71" t="s">
        <v>122</v>
      </c>
      <c r="L27" s="51">
        <f t="shared" si="1"/>
        <v>2782000000</v>
      </c>
      <c r="M27" s="75">
        <f t="shared" si="2"/>
        <v>1156000000</v>
      </c>
      <c r="N27" s="9">
        <f t="shared" si="3"/>
        <v>0.3442217273</v>
      </c>
      <c r="O27" s="9">
        <f t="shared" si="4"/>
        <v>0.1430339025</v>
      </c>
    </row>
    <row r="28" hidden="1">
      <c r="A28" s="68">
        <v>382.0</v>
      </c>
      <c r="B28" s="11" t="s">
        <v>146</v>
      </c>
      <c r="C28" s="11" t="s">
        <v>7</v>
      </c>
      <c r="D28" s="73">
        <v>41483.0</v>
      </c>
      <c r="E28" s="74">
        <v>8.052E9</v>
      </c>
      <c r="F28" s="74">
        <v>5.14E9</v>
      </c>
      <c r="G28" s="74">
        <v>1.653E9</v>
      </c>
      <c r="H28" s="74">
        <v>1.28E8</v>
      </c>
      <c r="I28" s="70">
        <v>0.0</v>
      </c>
      <c r="J28" s="11" t="s">
        <v>92</v>
      </c>
      <c r="K28" s="71" t="s">
        <v>122</v>
      </c>
      <c r="L28" s="51">
        <f t="shared" si="1"/>
        <v>2912000000</v>
      </c>
      <c r="M28" s="75">
        <f t="shared" si="2"/>
        <v>1131000000</v>
      </c>
      <c r="N28" s="9">
        <f t="shared" si="3"/>
        <v>0.3616492797</v>
      </c>
      <c r="O28" s="9">
        <f t="shared" si="4"/>
        <v>0.140461997</v>
      </c>
      <c r="S28" s="33">
        <v>0.3616492796820666</v>
      </c>
    </row>
    <row r="29">
      <c r="A29" s="68">
        <v>1062.0</v>
      </c>
      <c r="B29" s="11" t="s">
        <v>149</v>
      </c>
      <c r="C29" s="11" t="s">
        <v>11</v>
      </c>
      <c r="D29" s="73">
        <v>42369.0</v>
      </c>
      <c r="E29" s="74">
        <v>4.0713E9</v>
      </c>
      <c r="F29" s="74">
        <v>1.4553E9</v>
      </c>
      <c r="G29" s="74">
        <v>1.5324E9</v>
      </c>
      <c r="H29" s="74">
        <v>1.084E8</v>
      </c>
      <c r="I29" s="70">
        <v>0.0</v>
      </c>
      <c r="J29" s="11" t="s">
        <v>92</v>
      </c>
      <c r="K29" s="71" t="s">
        <v>122</v>
      </c>
      <c r="L29" s="51">
        <f t="shared" si="1"/>
        <v>2616000000</v>
      </c>
      <c r="M29" s="75">
        <f t="shared" si="2"/>
        <v>975200000</v>
      </c>
      <c r="N29" s="9">
        <f t="shared" si="3"/>
        <v>0.6425466067</v>
      </c>
      <c r="O29" s="9">
        <f t="shared" si="4"/>
        <v>0.2395303711</v>
      </c>
    </row>
    <row r="30">
      <c r="A30" s="68">
        <v>1082.0</v>
      </c>
      <c r="B30" s="11" t="s">
        <v>150</v>
      </c>
      <c r="C30" s="11" t="s">
        <v>11</v>
      </c>
      <c r="D30" s="73">
        <v>42369.0</v>
      </c>
      <c r="E30" s="74">
        <v>2.722564E9</v>
      </c>
      <c r="F30" s="74">
        <v>1.090263E9</v>
      </c>
      <c r="G30" s="70">
        <v>0.0</v>
      </c>
      <c r="H30" s="70">
        <v>0.0</v>
      </c>
      <c r="I30" s="70">
        <v>0.0</v>
      </c>
      <c r="J30" s="11" t="s">
        <v>92</v>
      </c>
      <c r="K30" s="66" t="s">
        <v>136</v>
      </c>
      <c r="L30" s="51">
        <f t="shared" si="1"/>
        <v>1632301000</v>
      </c>
      <c r="M30" s="75">
        <f t="shared" si="2"/>
        <v>1632301000</v>
      </c>
      <c r="N30" s="9">
        <f t="shared" si="3"/>
        <v>0.599545502</v>
      </c>
      <c r="O30" s="9">
        <f t="shared" si="4"/>
        <v>0.599545502</v>
      </c>
    </row>
    <row r="31" hidden="1">
      <c r="A31" s="68">
        <v>418.0</v>
      </c>
      <c r="B31" s="11" t="s">
        <v>151</v>
      </c>
      <c r="C31" s="11" t="s">
        <v>10</v>
      </c>
      <c r="D31" s="73">
        <v>42369.0</v>
      </c>
      <c r="E31" s="74">
        <v>1.5329E11</v>
      </c>
      <c r="F31" s="74">
        <v>1.26762E11</v>
      </c>
      <c r="G31" s="70">
        <v>0.0</v>
      </c>
      <c r="H31" s="70">
        <v>0.0</v>
      </c>
      <c r="I31" s="70">
        <v>0.0</v>
      </c>
      <c r="J31" s="11" t="s">
        <v>92</v>
      </c>
      <c r="K31" s="11" t="s">
        <v>152</v>
      </c>
      <c r="L31" s="51">
        <f t="shared" si="1"/>
        <v>26528000000</v>
      </c>
      <c r="M31" s="75">
        <f t="shared" si="2"/>
        <v>26528000000</v>
      </c>
      <c r="N31" s="9">
        <f t="shared" si="3"/>
        <v>0.1730576032</v>
      </c>
      <c r="O31" s="9">
        <f t="shared" si="4"/>
        <v>0.1730576032</v>
      </c>
    </row>
    <row r="32" hidden="1">
      <c r="A32" s="68">
        <v>1060.0</v>
      </c>
      <c r="B32" s="11" t="s">
        <v>149</v>
      </c>
      <c r="C32" s="11" t="s">
        <v>9</v>
      </c>
      <c r="D32" s="96">
        <v>41639.0</v>
      </c>
      <c r="E32" s="74">
        <v>4.2007E9</v>
      </c>
      <c r="F32" s="74">
        <v>1.5285E9</v>
      </c>
      <c r="G32" s="74">
        <v>1.5486E9</v>
      </c>
      <c r="H32" s="74">
        <v>1.002E8</v>
      </c>
      <c r="I32" s="70">
        <v>0.0</v>
      </c>
      <c r="J32" s="11" t="s">
        <v>92</v>
      </c>
      <c r="K32" s="76" t="s">
        <v>122</v>
      </c>
      <c r="L32" s="51">
        <f t="shared" si="1"/>
        <v>2672200000</v>
      </c>
      <c r="M32" s="75">
        <f t="shared" si="2"/>
        <v>1023400000</v>
      </c>
      <c r="N32" s="9">
        <f t="shared" si="3"/>
        <v>0.6361320732</v>
      </c>
      <c r="O32" s="9">
        <f t="shared" si="4"/>
        <v>0.2436260623</v>
      </c>
      <c r="Q32" s="97">
        <v>2013.0</v>
      </c>
    </row>
    <row r="33" hidden="1">
      <c r="A33" s="68">
        <v>416.0</v>
      </c>
      <c r="B33" s="11" t="s">
        <v>151</v>
      </c>
      <c r="C33" s="11" t="s">
        <v>7</v>
      </c>
      <c r="D33" s="73">
        <v>41639.0</v>
      </c>
      <c r="E33" s="74">
        <v>1.26761E11</v>
      </c>
      <c r="F33" s="74">
        <v>1.02978E11</v>
      </c>
      <c r="G33" s="70">
        <v>0.0</v>
      </c>
      <c r="H33" s="70">
        <v>0.0</v>
      </c>
      <c r="I33" s="70">
        <v>0.0</v>
      </c>
      <c r="J33" s="11" t="s">
        <v>92</v>
      </c>
      <c r="K33" s="11" t="s">
        <v>152</v>
      </c>
      <c r="L33" s="51">
        <f t="shared" si="1"/>
        <v>23783000000</v>
      </c>
      <c r="M33" s="75">
        <f t="shared" si="2"/>
        <v>23783000000</v>
      </c>
      <c r="N33" s="9">
        <f t="shared" si="3"/>
        <v>0.1876207982</v>
      </c>
      <c r="O33" s="9">
        <f t="shared" si="4"/>
        <v>0.1876207982</v>
      </c>
      <c r="Q33" s="59"/>
      <c r="S33" s="33">
        <v>0.18762079819502842</v>
      </c>
      <c r="Y33" s="11"/>
      <c r="Z33" s="9"/>
    </row>
    <row r="34">
      <c r="A34" s="68">
        <v>1086.0</v>
      </c>
      <c r="B34" s="11" t="s">
        <v>155</v>
      </c>
      <c r="C34" s="11" t="s">
        <v>11</v>
      </c>
      <c r="D34" s="73">
        <v>42369.0</v>
      </c>
      <c r="E34" s="74">
        <v>2.5434E10</v>
      </c>
      <c r="F34" s="74">
        <v>1.432E10</v>
      </c>
      <c r="G34" s="74">
        <v>2.749E9</v>
      </c>
      <c r="H34" s="70">
        <v>0.0</v>
      </c>
      <c r="I34" s="70">
        <v>0.0</v>
      </c>
      <c r="J34" s="11" t="s">
        <v>92</v>
      </c>
      <c r="K34" s="66" t="s">
        <v>156</v>
      </c>
      <c r="L34" s="51">
        <f t="shared" si="1"/>
        <v>11114000000</v>
      </c>
      <c r="M34" s="75">
        <f t="shared" si="2"/>
        <v>8365000000</v>
      </c>
      <c r="N34" s="9">
        <f t="shared" si="3"/>
        <v>0.4369741291</v>
      </c>
      <c r="O34" s="9">
        <f t="shared" si="4"/>
        <v>0.3288904616</v>
      </c>
    </row>
    <row r="35" hidden="1">
      <c r="A35" s="68">
        <v>498.0</v>
      </c>
      <c r="B35" s="11" t="s">
        <v>157</v>
      </c>
      <c r="C35" s="11" t="s">
        <v>10</v>
      </c>
      <c r="D35" s="73">
        <v>42369.0</v>
      </c>
      <c r="E35" s="74">
        <v>6.282E9</v>
      </c>
      <c r="F35" s="74">
        <v>2.559E9</v>
      </c>
      <c r="G35" s="74">
        <v>2.32E9</v>
      </c>
      <c r="H35" s="70">
        <v>0.0</v>
      </c>
      <c r="I35" s="74">
        <v>1.05E8</v>
      </c>
      <c r="J35" s="11" t="s">
        <v>92</v>
      </c>
      <c r="K35" s="11" t="s">
        <v>136</v>
      </c>
      <c r="L35" s="51">
        <f t="shared" si="1"/>
        <v>3723000000</v>
      </c>
      <c r="M35" s="75">
        <f t="shared" si="2"/>
        <v>1298000000</v>
      </c>
      <c r="N35" s="9">
        <f t="shared" si="3"/>
        <v>0.5926456543</v>
      </c>
      <c r="O35" s="9">
        <f t="shared" si="4"/>
        <v>0.2066220949</v>
      </c>
    </row>
    <row r="36" hidden="1">
      <c r="A36" s="68">
        <v>1080.0</v>
      </c>
      <c r="B36" s="11" t="s">
        <v>150</v>
      </c>
      <c r="C36" s="11" t="s">
        <v>9</v>
      </c>
      <c r="D36" s="96">
        <v>41639.0</v>
      </c>
      <c r="E36" s="74">
        <v>2.246428E9</v>
      </c>
      <c r="F36" s="74">
        <v>1.073497E9</v>
      </c>
      <c r="G36" s="70">
        <v>0.0</v>
      </c>
      <c r="H36" s="70">
        <v>0.0</v>
      </c>
      <c r="I36" s="70">
        <v>0.0</v>
      </c>
      <c r="J36" s="11" t="s">
        <v>92</v>
      </c>
      <c r="K36" s="11" t="s">
        <v>136</v>
      </c>
      <c r="L36" s="51">
        <f t="shared" si="1"/>
        <v>1172931000</v>
      </c>
      <c r="M36" s="75">
        <f t="shared" si="2"/>
        <v>1172931000</v>
      </c>
      <c r="N36" s="9">
        <f t="shared" si="3"/>
        <v>0.5221315796</v>
      </c>
      <c r="O36" s="9">
        <f t="shared" si="4"/>
        <v>0.5221315796</v>
      </c>
      <c r="Q36" s="97">
        <v>2013.0</v>
      </c>
    </row>
    <row r="37" hidden="1">
      <c r="A37" s="68">
        <v>496.0</v>
      </c>
      <c r="B37" s="11" t="s">
        <v>157</v>
      </c>
      <c r="C37" s="11" t="s">
        <v>7</v>
      </c>
      <c r="D37" s="73">
        <v>41639.0</v>
      </c>
      <c r="E37" s="74">
        <v>5.997E9</v>
      </c>
      <c r="F37" s="74">
        <v>2.499E9</v>
      </c>
      <c r="G37" s="74">
        <v>2.337E9</v>
      </c>
      <c r="H37" s="70">
        <v>0.0</v>
      </c>
      <c r="I37" s="74">
        <v>1.15E8</v>
      </c>
      <c r="J37" s="11" t="s">
        <v>92</v>
      </c>
      <c r="K37" s="11" t="s">
        <v>136</v>
      </c>
      <c r="L37" s="51">
        <f t="shared" si="1"/>
        <v>3498000000</v>
      </c>
      <c r="M37" s="75">
        <f t="shared" si="2"/>
        <v>1046000000</v>
      </c>
      <c r="N37" s="9">
        <f t="shared" si="3"/>
        <v>0.5832916458</v>
      </c>
      <c r="O37" s="9">
        <f t="shared" si="4"/>
        <v>0.1744205436</v>
      </c>
      <c r="Q37" s="59"/>
      <c r="S37" s="33">
        <v>0.5832916458229114</v>
      </c>
      <c r="X37" s="98"/>
      <c r="Y37" s="11"/>
      <c r="Z37" s="9"/>
    </row>
    <row r="38">
      <c r="A38" s="68">
        <v>894.0</v>
      </c>
      <c r="B38" s="11" t="s">
        <v>125</v>
      </c>
      <c r="C38" s="11" t="s">
        <v>11</v>
      </c>
      <c r="D38" s="73">
        <v>42371.0</v>
      </c>
      <c r="E38" s="74">
        <v>1.3525E10</v>
      </c>
      <c r="F38" s="74">
        <v>8.844E9</v>
      </c>
      <c r="G38" s="74">
        <v>3.59E9</v>
      </c>
      <c r="H38" s="70">
        <v>0.0</v>
      </c>
      <c r="I38" s="70">
        <v>0.0</v>
      </c>
      <c r="J38" s="11" t="s">
        <v>92</v>
      </c>
      <c r="K38" s="76" t="s">
        <v>122</v>
      </c>
      <c r="L38" s="51">
        <f t="shared" si="1"/>
        <v>4681000000</v>
      </c>
      <c r="M38" s="75">
        <f t="shared" si="2"/>
        <v>1091000000</v>
      </c>
      <c r="N38" s="9">
        <f t="shared" si="3"/>
        <v>0.3460998152</v>
      </c>
      <c r="O38" s="9">
        <f t="shared" si="4"/>
        <v>0.08066543438</v>
      </c>
      <c r="Q38" s="59"/>
      <c r="Y38" s="11"/>
      <c r="Z38" s="9"/>
    </row>
    <row r="39" hidden="1">
      <c r="A39" s="68">
        <v>1084.0</v>
      </c>
      <c r="B39" s="11" t="s">
        <v>155</v>
      </c>
      <c r="C39" s="11" t="s">
        <v>9</v>
      </c>
      <c r="D39" s="96">
        <v>41639.0</v>
      </c>
      <c r="E39" s="74">
        <v>2.4466E10</v>
      </c>
      <c r="F39" s="74">
        <v>1.4009E10</v>
      </c>
      <c r="G39" s="74">
        <v>2.362E9</v>
      </c>
      <c r="H39" s="70">
        <v>0.0</v>
      </c>
      <c r="I39" s="70">
        <v>0.0</v>
      </c>
      <c r="J39" s="11" t="s">
        <v>92</v>
      </c>
      <c r="K39" s="66" t="s">
        <v>156</v>
      </c>
      <c r="L39" s="51">
        <f t="shared" si="1"/>
        <v>10457000000</v>
      </c>
      <c r="M39" s="75">
        <f t="shared" si="2"/>
        <v>8095000000</v>
      </c>
      <c r="N39" s="9">
        <f t="shared" si="3"/>
        <v>0.4274094662</v>
      </c>
      <c r="O39" s="9">
        <f t="shared" si="4"/>
        <v>0.3308673261</v>
      </c>
      <c r="P39" s="11"/>
      <c r="Q39" s="97">
        <v>2013.0</v>
      </c>
      <c r="R39" s="74"/>
      <c r="S39" s="74"/>
      <c r="T39" s="74"/>
      <c r="U39" s="74"/>
      <c r="V39" s="11"/>
      <c r="W39" s="11"/>
      <c r="X39" s="76"/>
      <c r="Y39" s="11"/>
      <c r="Z39" s="9"/>
    </row>
    <row r="40" hidden="1">
      <c r="A40" s="68">
        <v>542.0</v>
      </c>
      <c r="B40" s="11" t="s">
        <v>160</v>
      </c>
      <c r="C40" s="11" t="s">
        <v>10</v>
      </c>
      <c r="D40" s="73">
        <v>42185.0</v>
      </c>
      <c r="E40" s="74">
        <v>1.07804E10</v>
      </c>
      <c r="F40" s="74">
        <v>2.1006E9</v>
      </c>
      <c r="G40" s="74">
        <v>7.0735E9</v>
      </c>
      <c r="H40" s="70">
        <v>0.0</v>
      </c>
      <c r="I40" s="70">
        <v>0.0</v>
      </c>
      <c r="J40" s="11" t="s">
        <v>92</v>
      </c>
      <c r="K40" s="71" t="s">
        <v>161</v>
      </c>
      <c r="L40" s="51">
        <f t="shared" si="1"/>
        <v>8679800000</v>
      </c>
      <c r="M40" s="75">
        <f t="shared" si="2"/>
        <v>1606300000</v>
      </c>
      <c r="N40" s="9">
        <f t="shared" si="3"/>
        <v>0.8051463768</v>
      </c>
      <c r="O40" s="9">
        <f t="shared" si="4"/>
        <v>0.1490018923</v>
      </c>
    </row>
    <row r="41" hidden="1">
      <c r="A41" s="68">
        <v>540.0</v>
      </c>
      <c r="B41" s="11" t="s">
        <v>160</v>
      </c>
      <c r="C41" s="11" t="s">
        <v>7</v>
      </c>
      <c r="D41" s="73">
        <v>41455.0</v>
      </c>
      <c r="E41" s="74">
        <v>1.01817E10</v>
      </c>
      <c r="F41" s="74">
        <v>2.0259E9</v>
      </c>
      <c r="G41" s="74">
        <v>6.597E9</v>
      </c>
      <c r="H41" s="70">
        <v>0.0</v>
      </c>
      <c r="I41" s="70">
        <v>0.0</v>
      </c>
      <c r="J41" s="11" t="s">
        <v>92</v>
      </c>
      <c r="K41" s="71" t="s">
        <v>161</v>
      </c>
      <c r="L41" s="51">
        <f t="shared" si="1"/>
        <v>8155800000</v>
      </c>
      <c r="M41" s="75">
        <f t="shared" si="2"/>
        <v>1558800000</v>
      </c>
      <c r="N41" s="9">
        <f t="shared" si="3"/>
        <v>0.801025369</v>
      </c>
      <c r="O41" s="9">
        <f t="shared" si="4"/>
        <v>0.1530982056</v>
      </c>
      <c r="S41" s="33">
        <v>0.8010253690444621</v>
      </c>
    </row>
    <row r="42" hidden="1">
      <c r="A42" s="68">
        <v>1707.0</v>
      </c>
      <c r="B42" s="11" t="s">
        <v>164</v>
      </c>
      <c r="C42" s="11" t="s">
        <v>9</v>
      </c>
      <c r="D42" s="96">
        <v>41670.0</v>
      </c>
      <c r="E42" s="74">
        <v>4.76294E11</v>
      </c>
      <c r="F42" s="74">
        <v>3.58069E11</v>
      </c>
      <c r="G42" s="74">
        <v>9.1353E10</v>
      </c>
      <c r="H42" s="70">
        <v>0.0</v>
      </c>
      <c r="I42" s="70">
        <v>0.0</v>
      </c>
      <c r="J42" s="11" t="s">
        <v>92</v>
      </c>
      <c r="K42" s="76" t="s">
        <v>144</v>
      </c>
      <c r="L42" s="51">
        <f t="shared" si="1"/>
        <v>118225000000</v>
      </c>
      <c r="M42" s="75">
        <f t="shared" si="2"/>
        <v>26872000000</v>
      </c>
      <c r="N42" s="9">
        <f t="shared" si="3"/>
        <v>0.2482185373</v>
      </c>
      <c r="O42" s="9">
        <f t="shared" si="4"/>
        <v>0.05641893452</v>
      </c>
      <c r="P42" s="11"/>
      <c r="Q42" s="97">
        <v>2014.0</v>
      </c>
      <c r="R42" s="74"/>
      <c r="S42" s="74"/>
      <c r="T42" s="74"/>
      <c r="U42" s="11"/>
      <c r="V42" s="11"/>
      <c r="W42" s="11"/>
      <c r="X42" s="11"/>
      <c r="Y42" s="11"/>
      <c r="Z42" s="9"/>
    </row>
    <row r="43" hidden="1">
      <c r="A43" s="68">
        <v>692.0</v>
      </c>
      <c r="B43" s="11" t="s">
        <v>165</v>
      </c>
      <c r="C43" s="11" t="s">
        <v>7</v>
      </c>
      <c r="D43" s="73">
        <v>41420.0</v>
      </c>
      <c r="E43" s="74">
        <v>1.77741E10</v>
      </c>
      <c r="F43" s="74">
        <v>1.13502E10</v>
      </c>
      <c r="G43" s="74">
        <v>3.5523E9</v>
      </c>
      <c r="H43" s="70">
        <v>0.0</v>
      </c>
      <c r="I43" s="70">
        <v>0.0</v>
      </c>
      <c r="J43" s="11" t="s">
        <v>92</v>
      </c>
      <c r="K43" s="71" t="s">
        <v>122</v>
      </c>
      <c r="L43" s="51">
        <f t="shared" si="1"/>
        <v>6423900000</v>
      </c>
      <c r="M43" s="75">
        <f t="shared" si="2"/>
        <v>2871600000</v>
      </c>
      <c r="N43" s="9">
        <f t="shared" si="3"/>
        <v>0.3614191436</v>
      </c>
      <c r="O43" s="9">
        <f t="shared" si="4"/>
        <v>0.1615609229</v>
      </c>
      <c r="S43" s="33">
        <v>0.36141914358532923</v>
      </c>
    </row>
    <row r="44" hidden="1">
      <c r="A44" s="68">
        <v>694.0</v>
      </c>
      <c r="B44" s="11" t="s">
        <v>165</v>
      </c>
      <c r="C44" s="11" t="s">
        <v>10</v>
      </c>
      <c r="D44" s="73">
        <v>42155.0</v>
      </c>
      <c r="E44" s="74">
        <v>1.76303E10</v>
      </c>
      <c r="F44" s="74">
        <v>1.16811E10</v>
      </c>
      <c r="G44" s="74">
        <v>3.328E9</v>
      </c>
      <c r="H44" s="70">
        <v>0.0</v>
      </c>
      <c r="I44" s="70">
        <v>0.0</v>
      </c>
      <c r="J44" s="11" t="s">
        <v>92</v>
      </c>
      <c r="K44" s="71" t="s">
        <v>122</v>
      </c>
      <c r="L44" s="51">
        <f t="shared" si="1"/>
        <v>5949200000</v>
      </c>
      <c r="M44" s="75">
        <f t="shared" si="2"/>
        <v>2621200000</v>
      </c>
      <c r="N44" s="9">
        <f t="shared" si="3"/>
        <v>0.3374417906</v>
      </c>
      <c r="O44" s="9">
        <f t="shared" si="4"/>
        <v>0.1486758592</v>
      </c>
      <c r="Q44" s="59"/>
      <c r="X44" s="98"/>
      <c r="Y44" s="11"/>
      <c r="Z44" s="9"/>
    </row>
    <row r="45">
      <c r="A45" s="68">
        <v>930.0</v>
      </c>
      <c r="B45" s="11" t="s">
        <v>168</v>
      </c>
      <c r="C45" s="11" t="s">
        <v>11</v>
      </c>
      <c r="D45" s="73">
        <v>42399.0</v>
      </c>
      <c r="E45" s="74">
        <v>1.0983E11</v>
      </c>
      <c r="F45" s="74">
        <v>8.5496E10</v>
      </c>
      <c r="G45" s="74">
        <v>1.8669E10</v>
      </c>
      <c r="H45" s="70">
        <v>0.0</v>
      </c>
      <c r="I45" s="74">
        <v>2.089E9</v>
      </c>
      <c r="J45" s="11" t="s">
        <v>92</v>
      </c>
      <c r="K45" s="66" t="s">
        <v>169</v>
      </c>
      <c r="L45" s="51">
        <f t="shared" si="1"/>
        <v>24334000000</v>
      </c>
      <c r="M45" s="75">
        <f t="shared" si="2"/>
        <v>3576000000</v>
      </c>
      <c r="N45" s="9">
        <f t="shared" si="3"/>
        <v>0.2215605936</v>
      </c>
      <c r="O45" s="9">
        <f t="shared" si="4"/>
        <v>0.03255941</v>
      </c>
      <c r="X45" s="98"/>
    </row>
    <row r="46">
      <c r="A46" s="68">
        <v>1709.0</v>
      </c>
      <c r="B46" s="11" t="s">
        <v>164</v>
      </c>
      <c r="C46" s="11" t="s">
        <v>11</v>
      </c>
      <c r="D46" s="73">
        <v>42400.0</v>
      </c>
      <c r="E46" s="74">
        <v>4.8213E11</v>
      </c>
      <c r="F46" s="74">
        <v>3.60984E11</v>
      </c>
      <c r="G46" s="74">
        <v>9.7041E10</v>
      </c>
      <c r="H46" s="70">
        <v>0.0</v>
      </c>
      <c r="I46" s="70">
        <v>0.0</v>
      </c>
      <c r="J46" s="11" t="s">
        <v>92</v>
      </c>
      <c r="K46" s="71" t="s">
        <v>144</v>
      </c>
      <c r="L46" s="51">
        <f t="shared" si="1"/>
        <v>121146000000</v>
      </c>
      <c r="M46" s="75">
        <f t="shared" si="2"/>
        <v>24105000000</v>
      </c>
      <c r="N46" s="9">
        <f t="shared" si="3"/>
        <v>0.2512724784</v>
      </c>
      <c r="O46" s="9">
        <f t="shared" si="4"/>
        <v>0.04999688881</v>
      </c>
    </row>
    <row r="47" hidden="1">
      <c r="A47" s="68">
        <v>928.0</v>
      </c>
      <c r="B47" s="11" t="s">
        <v>168</v>
      </c>
      <c r="C47" s="11" t="s">
        <v>9</v>
      </c>
      <c r="D47" s="96">
        <v>41671.0</v>
      </c>
      <c r="E47" s="74">
        <v>9.8375E10</v>
      </c>
      <c r="F47" s="74">
        <v>7.8138E10</v>
      </c>
      <c r="G47" s="74">
        <v>1.5809E10</v>
      </c>
      <c r="H47" s="70">
        <v>0.0</v>
      </c>
      <c r="I47" s="74">
        <v>1.703E9</v>
      </c>
      <c r="J47" s="11" t="s">
        <v>92</v>
      </c>
      <c r="K47" s="66" t="s">
        <v>169</v>
      </c>
      <c r="L47" s="51">
        <f t="shared" si="1"/>
        <v>20237000000</v>
      </c>
      <c r="M47" s="75">
        <f t="shared" si="2"/>
        <v>2725000000</v>
      </c>
      <c r="N47" s="9">
        <f t="shared" si="3"/>
        <v>0.2057128335</v>
      </c>
      <c r="O47" s="9">
        <f t="shared" si="4"/>
        <v>0.02770012706</v>
      </c>
      <c r="Q47" s="97">
        <v>2014.0</v>
      </c>
    </row>
    <row r="48" hidden="1">
      <c r="A48" s="68">
        <v>801.0</v>
      </c>
      <c r="B48" s="11" t="s">
        <v>171</v>
      </c>
      <c r="C48" s="11" t="s">
        <v>10</v>
      </c>
      <c r="D48" s="73">
        <v>42308.0</v>
      </c>
      <c r="E48" s="74">
        <v>9.263863E9</v>
      </c>
      <c r="F48" s="74">
        <v>7.455282E9</v>
      </c>
      <c r="G48" s="74">
        <v>7.43611E8</v>
      </c>
      <c r="H48" s="70">
        <v>0.0</v>
      </c>
      <c r="I48" s="70">
        <v>0.0</v>
      </c>
      <c r="J48" s="11" t="s">
        <v>92</v>
      </c>
      <c r="K48" s="71" t="s">
        <v>122</v>
      </c>
      <c r="L48" s="51">
        <f t="shared" si="1"/>
        <v>1808581000</v>
      </c>
      <c r="M48" s="75">
        <f t="shared" si="2"/>
        <v>1064970000</v>
      </c>
      <c r="N48" s="9">
        <f t="shared" si="3"/>
        <v>0.195229679</v>
      </c>
      <c r="O48" s="9">
        <f t="shared" si="4"/>
        <v>0.1149596016</v>
      </c>
    </row>
    <row r="49" hidden="1">
      <c r="A49" s="68">
        <v>799.0</v>
      </c>
      <c r="B49" s="11" t="s">
        <v>171</v>
      </c>
      <c r="C49" s="11" t="s">
        <v>7</v>
      </c>
      <c r="D49" s="73">
        <v>41574.0</v>
      </c>
      <c r="E49" s="74">
        <v>8.751654E9</v>
      </c>
      <c r="F49" s="74">
        <v>7.338838E9</v>
      </c>
      <c r="G49" s="74">
        <v>6.2734E8</v>
      </c>
      <c r="H49" s="70">
        <v>0.0</v>
      </c>
      <c r="I49" s="70">
        <v>0.0</v>
      </c>
      <c r="J49" s="11" t="s">
        <v>92</v>
      </c>
      <c r="K49" s="71" t="s">
        <v>122</v>
      </c>
      <c r="L49" s="51">
        <f t="shared" si="1"/>
        <v>1412816000</v>
      </c>
      <c r="M49" s="75">
        <f t="shared" si="2"/>
        <v>785476000</v>
      </c>
      <c r="N49" s="9">
        <f t="shared" si="3"/>
        <v>0.16143417</v>
      </c>
      <c r="O49" s="9">
        <f t="shared" si="4"/>
        <v>0.08975172007</v>
      </c>
      <c r="S49" s="33">
        <v>0.1614341700437426</v>
      </c>
    </row>
    <row r="50" hidden="1">
      <c r="A50" s="68">
        <v>817.0</v>
      </c>
      <c r="B50" s="11" t="s">
        <v>134</v>
      </c>
      <c r="C50" s="11" t="s">
        <v>10</v>
      </c>
      <c r="D50" s="73">
        <v>42004.0</v>
      </c>
      <c r="E50" s="74">
        <v>7.421768E9</v>
      </c>
      <c r="F50" s="74">
        <v>4.085602E9</v>
      </c>
      <c r="G50" s="74">
        <v>1.898284E9</v>
      </c>
      <c r="H50" s="70">
        <v>0.0</v>
      </c>
      <c r="I50" s="70">
        <v>0.0</v>
      </c>
      <c r="J50" s="11" t="s">
        <v>92</v>
      </c>
      <c r="K50" s="76" t="s">
        <v>122</v>
      </c>
      <c r="L50" s="51">
        <f t="shared" si="1"/>
        <v>3336166000</v>
      </c>
      <c r="M50" s="75">
        <f t="shared" si="2"/>
        <v>1437882000</v>
      </c>
      <c r="N50" s="9">
        <f t="shared" si="3"/>
        <v>0.4495109521</v>
      </c>
      <c r="O50" s="9">
        <f t="shared" si="4"/>
        <v>0.1937384731</v>
      </c>
      <c r="Q50" s="59"/>
      <c r="X50" s="98"/>
      <c r="Y50" s="11"/>
      <c r="Z50" s="9"/>
    </row>
    <row r="51">
      <c r="A51" s="68">
        <v>1465.0</v>
      </c>
      <c r="B51" s="11" t="s">
        <v>174</v>
      </c>
      <c r="C51" s="11" t="s">
        <v>11</v>
      </c>
      <c r="D51" s="73">
        <v>42429.0</v>
      </c>
      <c r="E51" s="74">
        <v>6.5484E9</v>
      </c>
      <c r="F51" s="74">
        <v>3.6061E9</v>
      </c>
      <c r="G51" s="74">
        <v>1.1772E9</v>
      </c>
      <c r="H51" s="70">
        <v>0.0</v>
      </c>
      <c r="I51" s="70">
        <v>0.0</v>
      </c>
      <c r="J51" s="11" t="s">
        <v>92</v>
      </c>
      <c r="K51" s="71" t="s">
        <v>175</v>
      </c>
      <c r="L51" s="51">
        <f t="shared" si="1"/>
        <v>2942300000</v>
      </c>
      <c r="M51" s="75">
        <f t="shared" si="2"/>
        <v>1765100000</v>
      </c>
      <c r="N51" s="9">
        <f t="shared" si="3"/>
        <v>0.4493158634</v>
      </c>
      <c r="O51" s="9">
        <f t="shared" si="4"/>
        <v>0.2695467595</v>
      </c>
    </row>
    <row r="52" hidden="1">
      <c r="A52" s="68">
        <v>1463.0</v>
      </c>
      <c r="B52" s="11" t="s">
        <v>174</v>
      </c>
      <c r="C52" s="11" t="s">
        <v>9</v>
      </c>
      <c r="D52" s="96">
        <v>41698.0</v>
      </c>
      <c r="E52" s="74">
        <v>4.8677E9</v>
      </c>
      <c r="F52" s="74">
        <v>2.876E9</v>
      </c>
      <c r="G52" s="74">
        <v>8.951E8</v>
      </c>
      <c r="H52" s="70">
        <v>0.0</v>
      </c>
      <c r="I52" s="70">
        <v>0.0</v>
      </c>
      <c r="J52" s="11" t="s">
        <v>92</v>
      </c>
      <c r="K52" s="71" t="s">
        <v>175</v>
      </c>
      <c r="L52" s="51">
        <f t="shared" si="1"/>
        <v>1991700000</v>
      </c>
      <c r="M52" s="75">
        <f t="shared" si="2"/>
        <v>1096600000</v>
      </c>
      <c r="N52" s="9">
        <f t="shared" si="3"/>
        <v>0.4091665468</v>
      </c>
      <c r="O52" s="9">
        <f t="shared" si="4"/>
        <v>0.2252809335</v>
      </c>
      <c r="Q52" s="97">
        <v>2014.0</v>
      </c>
    </row>
    <row r="53" hidden="1">
      <c r="A53" s="68">
        <v>815.0</v>
      </c>
      <c r="B53" s="11" t="s">
        <v>134</v>
      </c>
      <c r="C53" s="11" t="s">
        <v>7</v>
      </c>
      <c r="D53" s="73">
        <v>41274.0</v>
      </c>
      <c r="E53" s="74">
        <v>6.644252E9</v>
      </c>
      <c r="F53" s="74">
        <v>3.78437E9</v>
      </c>
      <c r="G53" s="74">
        <v>1.703796E9</v>
      </c>
      <c r="H53" s="70">
        <v>0.0</v>
      </c>
      <c r="I53" s="70">
        <v>0.0</v>
      </c>
      <c r="J53" s="11" t="s">
        <v>92</v>
      </c>
      <c r="K53" s="71" t="s">
        <v>122</v>
      </c>
      <c r="L53" s="51">
        <f t="shared" si="1"/>
        <v>2859882000</v>
      </c>
      <c r="M53" s="75">
        <f t="shared" si="2"/>
        <v>1156086000</v>
      </c>
      <c r="N53" s="9">
        <f t="shared" si="3"/>
        <v>0.43042949</v>
      </c>
      <c r="O53" s="9">
        <f t="shared" si="4"/>
        <v>0.1739979158</v>
      </c>
      <c r="S53" s="33">
        <v>0.43042949003138353</v>
      </c>
    </row>
    <row r="54" hidden="1">
      <c r="A54" s="68">
        <v>1411.0</v>
      </c>
      <c r="B54" s="11" t="s">
        <v>177</v>
      </c>
      <c r="C54" s="11" t="s">
        <v>9</v>
      </c>
      <c r="D54" s="96">
        <v>41759.0</v>
      </c>
      <c r="E54" s="74">
        <v>5.6106E9</v>
      </c>
      <c r="F54" s="74">
        <v>3.5796E9</v>
      </c>
      <c r="G54" s="74">
        <v>1.0131E9</v>
      </c>
      <c r="H54" s="70">
        <v>0.0</v>
      </c>
      <c r="I54" s="74">
        <v>9.89E7</v>
      </c>
      <c r="J54" s="11" t="s">
        <v>92</v>
      </c>
      <c r="K54" s="71" t="s">
        <v>122</v>
      </c>
      <c r="L54" s="51">
        <f t="shared" si="1"/>
        <v>2031000000</v>
      </c>
      <c r="M54" s="75">
        <f t="shared" si="2"/>
        <v>919000000</v>
      </c>
      <c r="N54" s="9">
        <f t="shared" si="3"/>
        <v>0.3619933697</v>
      </c>
      <c r="O54" s="9">
        <f t="shared" si="4"/>
        <v>0.1637970983</v>
      </c>
      <c r="Q54" s="97">
        <v>2014.0</v>
      </c>
      <c r="Y54" s="11"/>
      <c r="Z54" s="9"/>
    </row>
    <row r="55" hidden="1">
      <c r="A55" s="68">
        <v>893.0</v>
      </c>
      <c r="B55" s="11" t="s">
        <v>125</v>
      </c>
      <c r="C55" s="11" t="s">
        <v>10</v>
      </c>
      <c r="D55" s="73">
        <v>42007.0</v>
      </c>
      <c r="E55" s="74">
        <v>1.458E10</v>
      </c>
      <c r="F55" s="74">
        <v>9.517E9</v>
      </c>
      <c r="G55" s="74">
        <v>4.039E9</v>
      </c>
      <c r="H55" s="70">
        <v>0.0</v>
      </c>
      <c r="I55" s="70">
        <v>0.0</v>
      </c>
      <c r="J55" s="11" t="s">
        <v>92</v>
      </c>
      <c r="K55" s="71" t="s">
        <v>122</v>
      </c>
      <c r="L55" s="51">
        <f t="shared" si="1"/>
        <v>5063000000</v>
      </c>
      <c r="M55" s="75">
        <f t="shared" si="2"/>
        <v>1024000000</v>
      </c>
      <c r="N55" s="9">
        <f t="shared" si="3"/>
        <v>0.3472565158</v>
      </c>
      <c r="O55" s="9">
        <f t="shared" si="4"/>
        <v>0.07023319616</v>
      </c>
    </row>
    <row r="56" hidden="1">
      <c r="A56" s="68">
        <v>891.0</v>
      </c>
      <c r="B56" s="11" t="s">
        <v>125</v>
      </c>
      <c r="C56" s="11" t="s">
        <v>7</v>
      </c>
      <c r="D56" s="73">
        <v>41272.0</v>
      </c>
      <c r="E56" s="74">
        <v>1.4197E10</v>
      </c>
      <c r="F56" s="74">
        <v>8.763E9</v>
      </c>
      <c r="G56" s="74">
        <v>3.872E9</v>
      </c>
      <c r="H56" s="70">
        <v>0.0</v>
      </c>
      <c r="I56" s="70">
        <v>0.0</v>
      </c>
      <c r="J56" s="11" t="s">
        <v>92</v>
      </c>
      <c r="K56" s="71" t="s">
        <v>122</v>
      </c>
      <c r="L56" s="51">
        <f t="shared" si="1"/>
        <v>5434000000</v>
      </c>
      <c r="M56" s="75">
        <f t="shared" si="2"/>
        <v>1562000000</v>
      </c>
      <c r="N56" s="9">
        <f t="shared" si="3"/>
        <v>0.3827569205</v>
      </c>
      <c r="O56" s="9">
        <f t="shared" si="4"/>
        <v>0.1100232443</v>
      </c>
      <c r="S56" s="33">
        <v>0.38275692047615695</v>
      </c>
    </row>
    <row r="57">
      <c r="A57" s="68">
        <v>1413.0</v>
      </c>
      <c r="B57" s="11" t="s">
        <v>177</v>
      </c>
      <c r="C57" s="11" t="s">
        <v>11</v>
      </c>
      <c r="D57" s="73">
        <v>42490.0</v>
      </c>
      <c r="E57" s="74">
        <v>7.8112E9</v>
      </c>
      <c r="F57" s="74">
        <v>4.8434E9</v>
      </c>
      <c r="G57" s="74">
        <v>1.6141E9</v>
      </c>
      <c r="H57" s="70">
        <v>0.0</v>
      </c>
      <c r="I57" s="74">
        <v>2.084E8</v>
      </c>
      <c r="J57" s="11" t="s">
        <v>92</v>
      </c>
      <c r="K57" s="71" t="s">
        <v>122</v>
      </c>
      <c r="L57" s="51">
        <f t="shared" si="1"/>
        <v>2967800000</v>
      </c>
      <c r="M57" s="75">
        <f t="shared" si="2"/>
        <v>1145300000</v>
      </c>
      <c r="N57" s="9">
        <f t="shared" si="3"/>
        <v>0.3799416223</v>
      </c>
      <c r="O57" s="9">
        <f t="shared" si="4"/>
        <v>0.146622798</v>
      </c>
      <c r="X57" s="98"/>
    </row>
    <row r="58" hidden="1">
      <c r="A58" s="68">
        <v>255.0</v>
      </c>
      <c r="B58" s="11" t="s">
        <v>121</v>
      </c>
      <c r="C58" s="11" t="s">
        <v>9</v>
      </c>
      <c r="D58" s="96">
        <v>41784.0</v>
      </c>
      <c r="E58" s="74">
        <v>1.18382E10</v>
      </c>
      <c r="F58" s="74">
        <v>8.9108E9</v>
      </c>
      <c r="G58" s="74">
        <v>1.7789E9</v>
      </c>
      <c r="H58" s="70">
        <v>0.0</v>
      </c>
      <c r="I58" s="70">
        <v>0.0</v>
      </c>
      <c r="J58" s="11" t="s">
        <v>92</v>
      </c>
      <c r="K58" s="71" t="s">
        <v>122</v>
      </c>
      <c r="L58" s="51">
        <f t="shared" si="1"/>
        <v>2927400000</v>
      </c>
      <c r="M58" s="75">
        <f t="shared" si="2"/>
        <v>1148500000</v>
      </c>
      <c r="N58" s="9">
        <f t="shared" si="3"/>
        <v>0.2472842155</v>
      </c>
      <c r="O58" s="9">
        <f t="shared" si="4"/>
        <v>0.09701643831</v>
      </c>
      <c r="Q58" s="97">
        <v>2014.0</v>
      </c>
    </row>
    <row r="59" hidden="1">
      <c r="A59" s="68">
        <v>907.0</v>
      </c>
      <c r="B59" s="11" t="s">
        <v>180</v>
      </c>
      <c r="C59" s="11" t="s">
        <v>7</v>
      </c>
      <c r="D59" s="73">
        <v>41639.0</v>
      </c>
      <c r="E59" s="74">
        <v>1.9561E10</v>
      </c>
      <c r="F59" s="74">
        <v>1.2952E10</v>
      </c>
      <c r="G59" s="74">
        <v>3.706E9</v>
      </c>
      <c r="H59" s="70">
        <v>0.0</v>
      </c>
      <c r="I59" s="70">
        <v>0.0</v>
      </c>
      <c r="J59" s="11" t="s">
        <v>92</v>
      </c>
      <c r="K59" s="71" t="s">
        <v>128</v>
      </c>
      <c r="L59" s="51">
        <f t="shared" si="1"/>
        <v>6609000000</v>
      </c>
      <c r="M59" s="75">
        <f t="shared" si="2"/>
        <v>2903000000</v>
      </c>
      <c r="N59" s="9">
        <f t="shared" si="3"/>
        <v>0.3378661623</v>
      </c>
      <c r="O59" s="9">
        <f t="shared" si="4"/>
        <v>0.1484075456</v>
      </c>
      <c r="Q59" s="59"/>
      <c r="S59" s="33">
        <v>0.337866162261643</v>
      </c>
      <c r="X59" s="98"/>
      <c r="Y59" s="11"/>
      <c r="Z59" s="9"/>
    </row>
    <row r="60" hidden="1">
      <c r="A60" s="68">
        <v>909.0</v>
      </c>
      <c r="B60" s="11" t="s">
        <v>180</v>
      </c>
      <c r="C60" s="11" t="s">
        <v>10</v>
      </c>
      <c r="D60" s="73">
        <v>42369.0</v>
      </c>
      <c r="E60" s="74">
        <v>1.8591E10</v>
      </c>
      <c r="F60" s="74">
        <v>1.1967E10</v>
      </c>
      <c r="G60" s="74">
        <v>5.011E9</v>
      </c>
      <c r="H60" s="70">
        <v>0.0</v>
      </c>
      <c r="I60" s="70">
        <v>0.0</v>
      </c>
      <c r="J60" s="11" t="s">
        <v>92</v>
      </c>
      <c r="K60" s="71" t="s">
        <v>128</v>
      </c>
      <c r="L60" s="51">
        <f t="shared" si="1"/>
        <v>6624000000</v>
      </c>
      <c r="M60" s="75">
        <f t="shared" si="2"/>
        <v>1613000000</v>
      </c>
      <c r="N60" s="9">
        <f t="shared" si="3"/>
        <v>0.3563014362</v>
      </c>
      <c r="O60" s="9">
        <f t="shared" si="4"/>
        <v>0.08676241192</v>
      </c>
    </row>
    <row r="61">
      <c r="A61" s="68">
        <v>257.0</v>
      </c>
      <c r="B61" s="11" t="s">
        <v>121</v>
      </c>
      <c r="C61" s="11" t="s">
        <v>11</v>
      </c>
      <c r="D61" s="73">
        <v>42519.0</v>
      </c>
      <c r="E61" s="74">
        <v>1.16429E10</v>
      </c>
      <c r="F61" s="74">
        <v>8.5521E9</v>
      </c>
      <c r="G61" s="74">
        <v>2.2094E9</v>
      </c>
      <c r="H61" s="70">
        <v>0.0</v>
      </c>
      <c r="I61" s="70">
        <v>0.0</v>
      </c>
      <c r="J61" s="11" t="s">
        <v>92</v>
      </c>
      <c r="K61" s="71" t="s">
        <v>122</v>
      </c>
      <c r="L61" s="51">
        <f t="shared" si="1"/>
        <v>3090800000</v>
      </c>
      <c r="M61" s="75">
        <f t="shared" si="2"/>
        <v>881400000</v>
      </c>
      <c r="N61" s="9">
        <f t="shared" si="3"/>
        <v>0.2654665075</v>
      </c>
      <c r="O61" s="9">
        <f t="shared" si="4"/>
        <v>0.07570278882</v>
      </c>
    </row>
    <row r="62" hidden="1">
      <c r="A62" s="68">
        <v>919.0</v>
      </c>
      <c r="B62" s="11" t="s">
        <v>135</v>
      </c>
      <c r="C62" s="11" t="s">
        <v>7</v>
      </c>
      <c r="D62" s="73">
        <v>41274.0</v>
      </c>
      <c r="E62" s="74">
        <v>4.8017E10</v>
      </c>
      <c r="F62" s="74">
        <v>1.9053E10</v>
      </c>
      <c r="G62" s="74">
        <v>1.8185E10</v>
      </c>
      <c r="H62" s="70">
        <v>0.0</v>
      </c>
      <c r="I62" s="70">
        <v>0.0</v>
      </c>
      <c r="J62" s="11" t="s">
        <v>92</v>
      </c>
      <c r="K62" s="11" t="s">
        <v>136</v>
      </c>
      <c r="L62" s="51">
        <f t="shared" si="1"/>
        <v>28964000000</v>
      </c>
      <c r="M62" s="75">
        <f t="shared" si="2"/>
        <v>10779000000</v>
      </c>
      <c r="N62" s="9">
        <f t="shared" si="3"/>
        <v>0.6032030323</v>
      </c>
      <c r="O62" s="9">
        <f t="shared" si="4"/>
        <v>0.2244829956</v>
      </c>
      <c r="Q62" s="59"/>
      <c r="S62" s="33">
        <v>0.6032030322594082</v>
      </c>
      <c r="Y62" s="11"/>
      <c r="Z62" s="9"/>
    </row>
    <row r="63" hidden="1">
      <c r="A63" s="68">
        <v>693.0</v>
      </c>
      <c r="B63" s="11" t="s">
        <v>165</v>
      </c>
      <c r="C63" s="11" t="s">
        <v>9</v>
      </c>
      <c r="D63" s="96">
        <v>41784.0</v>
      </c>
      <c r="E63" s="74">
        <v>1.79096E10</v>
      </c>
      <c r="F63" s="74">
        <v>1.15398E10</v>
      </c>
      <c r="G63" s="74">
        <v>3.4743E9</v>
      </c>
      <c r="H63" s="70">
        <v>0.0</v>
      </c>
      <c r="I63" s="70">
        <v>0.0</v>
      </c>
      <c r="J63" s="11" t="s">
        <v>92</v>
      </c>
      <c r="K63" s="76" t="s">
        <v>122</v>
      </c>
      <c r="L63" s="51">
        <f t="shared" si="1"/>
        <v>6369800000</v>
      </c>
      <c r="M63" s="75">
        <f t="shared" si="2"/>
        <v>2895500000</v>
      </c>
      <c r="N63" s="9">
        <f t="shared" si="3"/>
        <v>0.3556640014</v>
      </c>
      <c r="O63" s="9">
        <f t="shared" si="4"/>
        <v>0.1616730692</v>
      </c>
      <c r="Q63" s="97">
        <v>2014.0</v>
      </c>
    </row>
    <row r="64" hidden="1">
      <c r="A64" s="68">
        <v>921.0</v>
      </c>
      <c r="B64" s="11" t="s">
        <v>135</v>
      </c>
      <c r="C64" s="11" t="s">
        <v>10</v>
      </c>
      <c r="D64" s="73">
        <v>42004.0</v>
      </c>
      <c r="E64" s="74">
        <v>4.5998E10</v>
      </c>
      <c r="F64" s="74">
        <v>1.7889E10</v>
      </c>
      <c r="G64" s="74">
        <v>1.8401E10</v>
      </c>
      <c r="H64" s="70">
        <v>0.0</v>
      </c>
      <c r="I64" s="70">
        <v>0.0</v>
      </c>
      <c r="J64" s="11" t="s">
        <v>92</v>
      </c>
      <c r="K64" s="11" t="s">
        <v>136</v>
      </c>
      <c r="L64" s="51">
        <f t="shared" si="1"/>
        <v>28109000000</v>
      </c>
      <c r="M64" s="75">
        <f t="shared" si="2"/>
        <v>9708000000</v>
      </c>
      <c r="N64" s="9">
        <f t="shared" si="3"/>
        <v>0.6110917866</v>
      </c>
      <c r="O64" s="9">
        <f t="shared" si="4"/>
        <v>0.2110526545</v>
      </c>
    </row>
    <row r="65">
      <c r="A65" s="68">
        <v>695.0</v>
      </c>
      <c r="B65" s="11" t="s">
        <v>165</v>
      </c>
      <c r="C65" s="11" t="s">
        <v>11</v>
      </c>
      <c r="D65" s="73">
        <v>42519.0</v>
      </c>
      <c r="E65" s="74">
        <v>1.65631E10</v>
      </c>
      <c r="F65" s="74">
        <v>1.07336E10</v>
      </c>
      <c r="G65" s="74">
        <v>3.1189E9</v>
      </c>
      <c r="H65" s="70">
        <v>0.0</v>
      </c>
      <c r="I65" s="70">
        <v>0.0</v>
      </c>
      <c r="J65" s="11" t="s">
        <v>92</v>
      </c>
      <c r="K65" s="76" t="s">
        <v>122</v>
      </c>
      <c r="L65" s="51">
        <f t="shared" si="1"/>
        <v>5829500000</v>
      </c>
      <c r="M65" s="75">
        <f t="shared" si="2"/>
        <v>2710600000</v>
      </c>
      <c r="N65" s="9">
        <f t="shared" si="3"/>
        <v>0.3519570612</v>
      </c>
      <c r="O65" s="9">
        <f t="shared" si="4"/>
        <v>0.1636529394</v>
      </c>
      <c r="Q65" s="59"/>
      <c r="Y65" s="11"/>
      <c r="Z65" s="9"/>
    </row>
    <row r="66">
      <c r="A66" s="68">
        <v>329.0</v>
      </c>
      <c r="B66" s="11" t="s">
        <v>138</v>
      </c>
      <c r="C66" s="11" t="s">
        <v>11</v>
      </c>
      <c r="D66" s="73">
        <v>42551.0</v>
      </c>
      <c r="E66" s="74">
        <v>5.761E9</v>
      </c>
      <c r="F66" s="74">
        <v>3.163E9</v>
      </c>
      <c r="G66" s="74">
        <v>1.393E9</v>
      </c>
      <c r="H66" s="74">
        <v>1.41E8</v>
      </c>
      <c r="I66" s="70">
        <v>0.0</v>
      </c>
      <c r="J66" s="11" t="s">
        <v>92</v>
      </c>
      <c r="K66" s="71" t="s">
        <v>128</v>
      </c>
      <c r="L66" s="51">
        <f t="shared" si="1"/>
        <v>2598000000</v>
      </c>
      <c r="M66" s="75">
        <f t="shared" si="2"/>
        <v>1064000000</v>
      </c>
      <c r="N66" s="9">
        <f t="shared" si="3"/>
        <v>0.4509633744</v>
      </c>
      <c r="O66" s="9">
        <f t="shared" si="4"/>
        <v>0.184690158</v>
      </c>
    </row>
    <row r="67" hidden="1">
      <c r="A67" s="68">
        <v>929.0</v>
      </c>
      <c r="B67" s="11" t="s">
        <v>168</v>
      </c>
      <c r="C67" s="11" t="s">
        <v>10</v>
      </c>
      <c r="D67" s="73">
        <v>42035.0</v>
      </c>
      <c r="E67" s="74">
        <v>1.08465E11</v>
      </c>
      <c r="F67" s="74">
        <v>8.5512E10</v>
      </c>
      <c r="G67" s="74">
        <v>1.7868E10</v>
      </c>
      <c r="H67" s="70">
        <v>0.0</v>
      </c>
      <c r="I67" s="74">
        <v>1.948E9</v>
      </c>
      <c r="J67" s="11" t="s">
        <v>92</v>
      </c>
      <c r="K67" s="11" t="s">
        <v>169</v>
      </c>
      <c r="L67" s="51">
        <f t="shared" si="1"/>
        <v>22953000000</v>
      </c>
      <c r="M67" s="75">
        <f t="shared" si="2"/>
        <v>3137000000</v>
      </c>
      <c r="N67" s="9">
        <f t="shared" si="3"/>
        <v>0.2116166505</v>
      </c>
      <c r="O67" s="9">
        <f t="shared" si="4"/>
        <v>0.028921772</v>
      </c>
    </row>
    <row r="68" hidden="1">
      <c r="A68" s="68">
        <v>1491.0</v>
      </c>
      <c r="B68" s="11" t="s">
        <v>187</v>
      </c>
      <c r="C68" s="11" t="s">
        <v>9</v>
      </c>
      <c r="D68" s="96">
        <v>41818.0</v>
      </c>
      <c r="E68" s="74">
        <v>4.6516712E10</v>
      </c>
      <c r="F68" s="74">
        <v>3.8335677E10</v>
      </c>
      <c r="G68" s="70">
        <v>0.0</v>
      </c>
      <c r="H68" s="70">
        <v>0.0</v>
      </c>
      <c r="I68" s="70">
        <v>0.0</v>
      </c>
      <c r="J68" s="11" t="s">
        <v>92</v>
      </c>
      <c r="K68" s="76" t="s">
        <v>188</v>
      </c>
      <c r="L68" s="51">
        <f t="shared" si="1"/>
        <v>8181035000</v>
      </c>
      <c r="M68" s="75">
        <f t="shared" si="2"/>
        <v>8181035000</v>
      </c>
      <c r="N68" s="9">
        <f t="shared" si="3"/>
        <v>0.1758730282</v>
      </c>
      <c r="O68" s="9">
        <f t="shared" si="4"/>
        <v>0.1758730282</v>
      </c>
      <c r="Q68" s="97">
        <v>2014.0</v>
      </c>
    </row>
    <row r="69" hidden="1">
      <c r="A69" s="68">
        <v>927.0</v>
      </c>
      <c r="B69" s="11" t="s">
        <v>168</v>
      </c>
      <c r="C69" s="11" t="s">
        <v>7</v>
      </c>
      <c r="D69" s="73">
        <v>41307.0</v>
      </c>
      <c r="E69" s="74">
        <v>9.6619E10</v>
      </c>
      <c r="F69" s="74">
        <v>7.6726E10</v>
      </c>
      <c r="G69" s="74">
        <v>1.5477E10</v>
      </c>
      <c r="H69" s="70">
        <v>0.0</v>
      </c>
      <c r="I69" s="74">
        <v>1.652E9</v>
      </c>
      <c r="J69" s="11" t="s">
        <v>92</v>
      </c>
      <c r="K69" s="11" t="s">
        <v>169</v>
      </c>
      <c r="L69" s="51">
        <f t="shared" si="1"/>
        <v>19893000000</v>
      </c>
      <c r="M69" s="75">
        <f t="shared" si="2"/>
        <v>2764000000</v>
      </c>
      <c r="N69" s="9">
        <f t="shared" si="3"/>
        <v>0.2058911808</v>
      </c>
      <c r="O69" s="9">
        <f t="shared" si="4"/>
        <v>0.02860720976</v>
      </c>
      <c r="Q69" s="59"/>
      <c r="S69" s="33">
        <v>0.20589118082364755</v>
      </c>
      <c r="X69" s="98"/>
      <c r="Y69" s="11"/>
      <c r="Z69" s="9"/>
    </row>
    <row r="70" hidden="1">
      <c r="A70" s="68">
        <v>327.0</v>
      </c>
      <c r="B70" s="11" t="s">
        <v>138</v>
      </c>
      <c r="C70" s="11" t="s">
        <v>9</v>
      </c>
      <c r="D70" s="96">
        <v>41820.0</v>
      </c>
      <c r="E70" s="74">
        <v>5.514E9</v>
      </c>
      <c r="F70" s="74">
        <v>3.158E9</v>
      </c>
      <c r="G70" s="74">
        <v>1.254E9</v>
      </c>
      <c r="H70" s="74">
        <v>1.25E8</v>
      </c>
      <c r="I70" s="70">
        <v>0.0</v>
      </c>
      <c r="J70" s="11" t="s">
        <v>92</v>
      </c>
      <c r="K70" s="71" t="s">
        <v>128</v>
      </c>
      <c r="L70" s="51">
        <f t="shared" si="1"/>
        <v>2356000000</v>
      </c>
      <c r="M70" s="75">
        <f t="shared" si="2"/>
        <v>977000000</v>
      </c>
      <c r="N70" s="9">
        <f t="shared" si="3"/>
        <v>0.4272760247</v>
      </c>
      <c r="O70" s="9">
        <f t="shared" si="4"/>
        <v>0.1771853464</v>
      </c>
      <c r="Q70" s="97">
        <v>2014.0</v>
      </c>
      <c r="Y70" s="11"/>
      <c r="Z70" s="9"/>
    </row>
    <row r="71" hidden="1">
      <c r="A71" s="68">
        <v>1047.0</v>
      </c>
      <c r="B71" s="11" t="s">
        <v>140</v>
      </c>
      <c r="C71" s="11" t="s">
        <v>7</v>
      </c>
      <c r="D71" s="73">
        <v>41274.0</v>
      </c>
      <c r="E71" s="74">
        <v>3.5015E10</v>
      </c>
      <c r="F71" s="74">
        <v>2.1939E10</v>
      </c>
      <c r="G71" s="74">
        <v>9.176E9</v>
      </c>
      <c r="H71" s="70">
        <v>0.0</v>
      </c>
      <c r="I71" s="74">
        <v>2.17E8</v>
      </c>
      <c r="J71" s="11" t="s">
        <v>92</v>
      </c>
      <c r="K71" s="71" t="s">
        <v>122</v>
      </c>
      <c r="L71" s="51">
        <f t="shared" si="1"/>
        <v>13076000000</v>
      </c>
      <c r="M71" s="75">
        <f t="shared" si="2"/>
        <v>3683000000</v>
      </c>
      <c r="N71" s="9">
        <f t="shared" si="3"/>
        <v>0.3734399543</v>
      </c>
      <c r="O71" s="9">
        <f t="shared" si="4"/>
        <v>0.1051834928</v>
      </c>
      <c r="S71" s="33">
        <v>0.37343995430529775</v>
      </c>
    </row>
    <row r="72" hidden="1">
      <c r="A72" s="68">
        <v>1049.0</v>
      </c>
      <c r="B72" s="11" t="s">
        <v>140</v>
      </c>
      <c r="C72" s="11" t="s">
        <v>10</v>
      </c>
      <c r="D72" s="73">
        <v>42004.0</v>
      </c>
      <c r="E72" s="74">
        <v>3.4244E10</v>
      </c>
      <c r="F72" s="74">
        <v>2.1647E10</v>
      </c>
      <c r="G72" s="74">
        <v>8.457E9</v>
      </c>
      <c r="H72" s="70">
        <v>0.0</v>
      </c>
      <c r="I72" s="74">
        <v>2.06E8</v>
      </c>
      <c r="J72" s="11" t="s">
        <v>92</v>
      </c>
      <c r="K72" s="71" t="s">
        <v>122</v>
      </c>
      <c r="L72" s="51">
        <f t="shared" si="1"/>
        <v>12597000000</v>
      </c>
      <c r="M72" s="75">
        <f t="shared" si="2"/>
        <v>3934000000</v>
      </c>
      <c r="N72" s="9">
        <f t="shared" si="3"/>
        <v>0.3678600631</v>
      </c>
      <c r="O72" s="9">
        <f t="shared" si="4"/>
        <v>0.1148814391</v>
      </c>
    </row>
    <row r="73">
      <c r="A73" s="68">
        <v>543.0</v>
      </c>
      <c r="B73" s="11" t="s">
        <v>160</v>
      </c>
      <c r="C73" s="11" t="s">
        <v>11</v>
      </c>
      <c r="D73" s="73">
        <v>42551.0</v>
      </c>
      <c r="E73" s="74">
        <v>1.12623E10</v>
      </c>
      <c r="F73" s="74">
        <v>2.1811E9</v>
      </c>
      <c r="G73" s="74">
        <v>7.3378E9</v>
      </c>
      <c r="H73" s="70">
        <v>0.0</v>
      </c>
      <c r="I73" s="70">
        <v>0.0</v>
      </c>
      <c r="J73" s="11" t="s">
        <v>92</v>
      </c>
      <c r="K73" s="71" t="s">
        <v>161</v>
      </c>
      <c r="L73" s="51">
        <f t="shared" si="1"/>
        <v>9081200000</v>
      </c>
      <c r="M73" s="75">
        <f t="shared" si="2"/>
        <v>1743400000</v>
      </c>
      <c r="N73" s="9">
        <f t="shared" si="3"/>
        <v>0.8063361836</v>
      </c>
      <c r="O73" s="9">
        <f t="shared" si="4"/>
        <v>0.1547996413</v>
      </c>
    </row>
    <row r="74" hidden="1">
      <c r="A74" s="68">
        <v>1061.0</v>
      </c>
      <c r="B74" s="11" t="s">
        <v>149</v>
      </c>
      <c r="C74" s="11" t="s">
        <v>10</v>
      </c>
      <c r="D74" s="73">
        <v>42004.0</v>
      </c>
      <c r="E74" s="74">
        <v>4.4093E9</v>
      </c>
      <c r="F74" s="74">
        <v>1.7006E9</v>
      </c>
      <c r="G74" s="74">
        <v>1.6176E9</v>
      </c>
      <c r="H74" s="74">
        <v>1.151E8</v>
      </c>
      <c r="I74" s="70">
        <v>0.0</v>
      </c>
      <c r="J74" s="11" t="s">
        <v>92</v>
      </c>
      <c r="K74" s="71" t="s">
        <v>122</v>
      </c>
      <c r="L74" s="51">
        <f t="shared" si="1"/>
        <v>2708700000</v>
      </c>
      <c r="M74" s="75">
        <f t="shared" si="2"/>
        <v>976000000</v>
      </c>
      <c r="N74" s="9">
        <f t="shared" si="3"/>
        <v>0.6143151974</v>
      </c>
      <c r="O74" s="9">
        <f t="shared" si="4"/>
        <v>0.2213503277</v>
      </c>
      <c r="P74" s="11"/>
      <c r="Q74" s="95"/>
      <c r="R74" s="74"/>
      <c r="S74" s="74"/>
      <c r="T74" s="74"/>
      <c r="U74" s="11"/>
      <c r="V74" s="11"/>
      <c r="W74" s="11"/>
      <c r="X74" s="71"/>
      <c r="Y74" s="11"/>
      <c r="Z74" s="9"/>
    </row>
    <row r="75" hidden="1">
      <c r="A75" s="68">
        <v>541.0</v>
      </c>
      <c r="B75" s="11" t="s">
        <v>160</v>
      </c>
      <c r="C75" s="11" t="s">
        <v>9</v>
      </c>
      <c r="D75" s="96">
        <v>41820.0</v>
      </c>
      <c r="E75" s="74">
        <v>1.09688E10</v>
      </c>
      <c r="F75" s="74">
        <v>2.1582E9</v>
      </c>
      <c r="G75" s="74">
        <v>6.9859E9</v>
      </c>
      <c r="H75" s="70">
        <v>0.0</v>
      </c>
      <c r="I75" s="70">
        <v>0.0</v>
      </c>
      <c r="J75" s="11" t="s">
        <v>92</v>
      </c>
      <c r="K75" s="71" t="s">
        <v>161</v>
      </c>
      <c r="L75" s="51">
        <f t="shared" si="1"/>
        <v>8810600000</v>
      </c>
      <c r="M75" s="75">
        <f t="shared" si="2"/>
        <v>1824700000</v>
      </c>
      <c r="N75" s="9">
        <f t="shared" si="3"/>
        <v>0.8032419225</v>
      </c>
      <c r="O75" s="9">
        <f t="shared" si="4"/>
        <v>0.1663536576</v>
      </c>
      <c r="Q75" s="97">
        <v>2014.0</v>
      </c>
    </row>
    <row r="76">
      <c r="A76" s="68">
        <v>1493.0</v>
      </c>
      <c r="B76" s="11" t="s">
        <v>187</v>
      </c>
      <c r="C76" s="11" t="s">
        <v>11</v>
      </c>
      <c r="D76" s="73">
        <v>42553.0</v>
      </c>
      <c r="E76" s="74">
        <v>5.0366919E10</v>
      </c>
      <c r="F76" s="74">
        <v>4.1326447E10</v>
      </c>
      <c r="G76" s="70">
        <v>0.0</v>
      </c>
      <c r="H76" s="70">
        <v>0.0</v>
      </c>
      <c r="I76" s="70">
        <v>0.0</v>
      </c>
      <c r="J76" s="11" t="s">
        <v>92</v>
      </c>
      <c r="K76" s="71" t="s">
        <v>188</v>
      </c>
      <c r="L76" s="51">
        <f t="shared" si="1"/>
        <v>9040472000</v>
      </c>
      <c r="M76" s="75">
        <f t="shared" si="2"/>
        <v>9040472000</v>
      </c>
      <c r="N76" s="9">
        <f t="shared" si="3"/>
        <v>0.1794922576</v>
      </c>
      <c r="O76" s="9">
        <f t="shared" si="4"/>
        <v>0.1794922576</v>
      </c>
      <c r="Q76" s="59"/>
      <c r="Y76" s="11"/>
      <c r="Z76" s="9"/>
    </row>
    <row r="77" hidden="1">
      <c r="A77" s="68">
        <v>1059.0</v>
      </c>
      <c r="B77" s="11" t="s">
        <v>149</v>
      </c>
      <c r="C77" s="11" t="s">
        <v>7</v>
      </c>
      <c r="D77" s="73">
        <v>41274.0</v>
      </c>
      <c r="E77" s="74">
        <v>3.9013E9</v>
      </c>
      <c r="F77" s="74">
        <v>1.5038E9</v>
      </c>
      <c r="G77" s="74">
        <v>1.4573E9</v>
      </c>
      <c r="H77" s="74">
        <v>1.001E8</v>
      </c>
      <c r="I77" s="70">
        <v>0.0</v>
      </c>
      <c r="J77" s="11" t="s">
        <v>92</v>
      </c>
      <c r="K77" s="71" t="s">
        <v>122</v>
      </c>
      <c r="L77" s="51">
        <f t="shared" si="1"/>
        <v>2397500000</v>
      </c>
      <c r="M77" s="75">
        <f t="shared" si="2"/>
        <v>840100000</v>
      </c>
      <c r="N77" s="9">
        <f t="shared" si="3"/>
        <v>0.6145387435</v>
      </c>
      <c r="O77" s="9">
        <f t="shared" si="4"/>
        <v>0.2153384769</v>
      </c>
      <c r="S77" s="33">
        <v>0.6145387434957579</v>
      </c>
    </row>
    <row r="78">
      <c r="A78" s="68">
        <v>385.0</v>
      </c>
      <c r="B78" s="11" t="s">
        <v>146</v>
      </c>
      <c r="C78" s="11" t="s">
        <v>11</v>
      </c>
      <c r="D78" s="73">
        <v>42582.0</v>
      </c>
      <c r="E78" s="74">
        <v>7.961E9</v>
      </c>
      <c r="F78" s="74">
        <v>5.181E9</v>
      </c>
      <c r="G78" s="74">
        <v>1.665E9</v>
      </c>
      <c r="H78" s="74">
        <v>1.24E8</v>
      </c>
      <c r="I78" s="70">
        <v>0.0</v>
      </c>
      <c r="J78" s="11" t="s">
        <v>92</v>
      </c>
      <c r="K78" s="71" t="s">
        <v>122</v>
      </c>
      <c r="L78" s="51">
        <f t="shared" si="1"/>
        <v>2780000000</v>
      </c>
      <c r="M78" s="75">
        <f t="shared" si="2"/>
        <v>991000000</v>
      </c>
      <c r="N78" s="9">
        <f t="shared" si="3"/>
        <v>0.3492023615</v>
      </c>
      <c r="O78" s="9">
        <f t="shared" si="4"/>
        <v>0.124481849</v>
      </c>
    </row>
    <row r="79" hidden="1">
      <c r="A79" s="68">
        <v>1065.0</v>
      </c>
      <c r="B79" s="11" t="s">
        <v>194</v>
      </c>
      <c r="C79" s="11" t="s">
        <v>10</v>
      </c>
      <c r="D79" s="73">
        <v>42338.0</v>
      </c>
      <c r="E79" s="74">
        <v>4.2963E9</v>
      </c>
      <c r="F79" s="74">
        <v>2.559E9</v>
      </c>
      <c r="G79" s="74">
        <v>1.1274E9</v>
      </c>
      <c r="H79" s="70">
        <v>0.0</v>
      </c>
      <c r="I79" s="70">
        <v>0.0</v>
      </c>
      <c r="J79" s="11" t="s">
        <v>92</v>
      </c>
      <c r="K79" s="71" t="s">
        <v>122</v>
      </c>
      <c r="L79" s="51">
        <f t="shared" si="1"/>
        <v>1737300000</v>
      </c>
      <c r="M79" s="75">
        <f t="shared" si="2"/>
        <v>609900000</v>
      </c>
      <c r="N79" s="9">
        <f t="shared" si="3"/>
        <v>0.4043712031</v>
      </c>
      <c r="O79" s="9">
        <f t="shared" si="4"/>
        <v>0.1419593604</v>
      </c>
    </row>
    <row r="80" hidden="1">
      <c r="A80" s="68">
        <v>383.0</v>
      </c>
      <c r="B80" s="11" t="s">
        <v>146</v>
      </c>
      <c r="C80" s="11" t="s">
        <v>9</v>
      </c>
      <c r="D80" s="96">
        <v>41854.0</v>
      </c>
      <c r="E80" s="74">
        <v>8.268E9</v>
      </c>
      <c r="F80" s="74">
        <v>5.297E9</v>
      </c>
      <c r="G80" s="74">
        <v>1.527E9</v>
      </c>
      <c r="H80" s="74">
        <v>1.22E8</v>
      </c>
      <c r="I80" s="70">
        <v>0.0</v>
      </c>
      <c r="J80" s="11" t="s">
        <v>92</v>
      </c>
      <c r="K80" s="71" t="s">
        <v>122</v>
      </c>
      <c r="L80" s="51">
        <f t="shared" si="1"/>
        <v>2971000000</v>
      </c>
      <c r="M80" s="75">
        <f t="shared" si="2"/>
        <v>1322000000</v>
      </c>
      <c r="N80" s="9">
        <f t="shared" si="3"/>
        <v>0.3593372037</v>
      </c>
      <c r="O80" s="9">
        <f t="shared" si="4"/>
        <v>0.1598935656</v>
      </c>
      <c r="P80" s="11"/>
      <c r="Q80" s="97">
        <v>2014.0</v>
      </c>
      <c r="R80" s="74"/>
      <c r="S80" s="74"/>
      <c r="T80" s="74"/>
      <c r="U80" s="11"/>
      <c r="V80" s="74"/>
      <c r="W80" s="11"/>
      <c r="X80" s="11"/>
      <c r="Y80" s="11"/>
      <c r="Z80" s="9"/>
    </row>
    <row r="81" hidden="1">
      <c r="A81" s="68">
        <v>1063.0</v>
      </c>
      <c r="B81" s="11" t="s">
        <v>194</v>
      </c>
      <c r="C81" s="11" t="s">
        <v>7</v>
      </c>
      <c r="D81" s="73">
        <v>41608.0</v>
      </c>
      <c r="E81" s="74">
        <v>4.1234E9</v>
      </c>
      <c r="F81" s="74">
        <v>2.4576E9</v>
      </c>
      <c r="G81" s="74">
        <v>1.0903E9</v>
      </c>
      <c r="H81" s="70">
        <v>0.0</v>
      </c>
      <c r="I81" s="70">
        <v>0.0</v>
      </c>
      <c r="J81" s="11" t="s">
        <v>92</v>
      </c>
      <c r="K81" s="71" t="s">
        <v>122</v>
      </c>
      <c r="L81" s="51">
        <f t="shared" si="1"/>
        <v>1665800000</v>
      </c>
      <c r="M81" s="75">
        <f t="shared" si="2"/>
        <v>575500000</v>
      </c>
      <c r="N81" s="9">
        <f t="shared" si="3"/>
        <v>0.403987001</v>
      </c>
      <c r="O81" s="9">
        <f t="shared" si="4"/>
        <v>0.1395692875</v>
      </c>
      <c r="Q81" s="59"/>
      <c r="S81" s="33">
        <v>0.4039870010185769</v>
      </c>
      <c r="Y81" s="11"/>
      <c r="Z81" s="9"/>
    </row>
    <row r="82">
      <c r="A82" s="68">
        <v>377.0</v>
      </c>
      <c r="B82" s="11" t="s">
        <v>143</v>
      </c>
      <c r="C82" s="11" t="s">
        <v>11</v>
      </c>
      <c r="D82" s="73">
        <v>42610.0</v>
      </c>
      <c r="E82" s="74">
        <v>1.18719E11</v>
      </c>
      <c r="F82" s="74">
        <v>1.02901E11</v>
      </c>
      <c r="G82" s="74">
        <v>1.2068E10</v>
      </c>
      <c r="H82" s="70">
        <v>0.0</v>
      </c>
      <c r="I82" s="70">
        <v>0.0</v>
      </c>
      <c r="J82" s="11" t="s">
        <v>92</v>
      </c>
      <c r="K82" s="71" t="s">
        <v>144</v>
      </c>
      <c r="L82" s="51">
        <f t="shared" si="1"/>
        <v>15818000000</v>
      </c>
      <c r="M82" s="75">
        <f t="shared" si="2"/>
        <v>3750000000</v>
      </c>
      <c r="N82" s="9">
        <f t="shared" si="3"/>
        <v>0.1332389929</v>
      </c>
      <c r="O82" s="9">
        <f t="shared" si="4"/>
        <v>0.03158719329</v>
      </c>
    </row>
    <row r="83" hidden="1">
      <c r="A83" s="68">
        <v>1081.0</v>
      </c>
      <c r="B83" s="11" t="s">
        <v>150</v>
      </c>
      <c r="C83" s="11" t="s">
        <v>10</v>
      </c>
      <c r="D83" s="73">
        <v>42004.0</v>
      </c>
      <c r="E83" s="74">
        <v>2.464867E9</v>
      </c>
      <c r="F83" s="74">
        <v>1.125057E9</v>
      </c>
      <c r="G83" s="70">
        <v>0.0</v>
      </c>
      <c r="H83" s="70">
        <v>0.0</v>
      </c>
      <c r="I83" s="70">
        <v>0.0</v>
      </c>
      <c r="J83" s="11" t="s">
        <v>92</v>
      </c>
      <c r="K83" s="11" t="s">
        <v>136</v>
      </c>
      <c r="L83" s="51">
        <f t="shared" si="1"/>
        <v>1339810000</v>
      </c>
      <c r="M83" s="75">
        <f t="shared" si="2"/>
        <v>1339810000</v>
      </c>
      <c r="N83" s="9">
        <f t="shared" si="3"/>
        <v>0.5435627967</v>
      </c>
      <c r="O83" s="9">
        <f t="shared" si="4"/>
        <v>0.5435627967</v>
      </c>
    </row>
    <row r="84" hidden="1">
      <c r="A84" s="68">
        <v>375.0</v>
      </c>
      <c r="B84" s="11" t="s">
        <v>143</v>
      </c>
      <c r="C84" s="11" t="s">
        <v>9</v>
      </c>
      <c r="D84" s="96">
        <v>41882.0</v>
      </c>
      <c r="E84" s="74">
        <v>1.1264E11</v>
      </c>
      <c r="F84" s="74">
        <v>9.8458E10</v>
      </c>
      <c r="G84" s="74">
        <v>1.0899E10</v>
      </c>
      <c r="H84" s="70">
        <v>0.0</v>
      </c>
      <c r="I84" s="70">
        <v>0.0</v>
      </c>
      <c r="J84" s="11" t="s">
        <v>92</v>
      </c>
      <c r="K84" s="76" t="s">
        <v>144</v>
      </c>
      <c r="L84" s="51">
        <f t="shared" si="1"/>
        <v>14182000000</v>
      </c>
      <c r="M84" s="75">
        <f t="shared" si="2"/>
        <v>3283000000</v>
      </c>
      <c r="N84" s="9">
        <f t="shared" si="3"/>
        <v>0.1259055398</v>
      </c>
      <c r="O84" s="9">
        <f t="shared" si="4"/>
        <v>0.0291459517</v>
      </c>
      <c r="Q84" s="97">
        <v>2014.0</v>
      </c>
    </row>
    <row r="85" hidden="1">
      <c r="A85" s="68">
        <v>1079.0</v>
      </c>
      <c r="B85" s="11" t="s">
        <v>150</v>
      </c>
      <c r="C85" s="11" t="s">
        <v>7</v>
      </c>
      <c r="D85" s="73">
        <v>41274.0</v>
      </c>
      <c r="E85" s="74">
        <v>2.060702E9</v>
      </c>
      <c r="F85" s="74">
        <v>9.95046E8</v>
      </c>
      <c r="G85" s="70">
        <v>0.0</v>
      </c>
      <c r="H85" s="70">
        <v>0.0</v>
      </c>
      <c r="I85" s="70">
        <v>0.0</v>
      </c>
      <c r="J85" s="11" t="s">
        <v>92</v>
      </c>
      <c r="K85" s="11" t="s">
        <v>136</v>
      </c>
      <c r="L85" s="51">
        <f t="shared" si="1"/>
        <v>1065656000</v>
      </c>
      <c r="M85" s="75">
        <f t="shared" si="2"/>
        <v>1065656000</v>
      </c>
      <c r="N85" s="9">
        <f t="shared" si="3"/>
        <v>0.5171325112</v>
      </c>
      <c r="O85" s="9">
        <f t="shared" si="4"/>
        <v>0.5171325112</v>
      </c>
      <c r="Q85" s="59"/>
      <c r="S85" s="33">
        <v>0.517132511153966</v>
      </c>
      <c r="Y85" s="11"/>
      <c r="Z85" s="9"/>
    </row>
    <row r="86">
      <c r="A86" s="68">
        <v>1689.0</v>
      </c>
      <c r="B86" s="11" t="s">
        <v>198</v>
      </c>
      <c r="C86" s="11" t="s">
        <v>11</v>
      </c>
      <c r="D86" s="73">
        <v>42638.0</v>
      </c>
      <c r="E86" s="74">
        <v>1.5724E10</v>
      </c>
      <c r="F86" s="74">
        <v>1.0313E10</v>
      </c>
      <c r="G86" s="74">
        <v>4.477E9</v>
      </c>
      <c r="H86" s="70">
        <v>0.0</v>
      </c>
      <c r="I86" s="70">
        <v>0.0</v>
      </c>
      <c r="J86" s="11" t="s">
        <v>92</v>
      </c>
      <c r="K86" s="11" t="s">
        <v>169</v>
      </c>
      <c r="L86" s="51">
        <f t="shared" si="1"/>
        <v>5411000000</v>
      </c>
      <c r="M86" s="75">
        <f t="shared" si="2"/>
        <v>934000000</v>
      </c>
      <c r="N86" s="9">
        <f t="shared" si="3"/>
        <v>0.3441236327</v>
      </c>
      <c r="O86" s="9">
        <f t="shared" si="4"/>
        <v>0.05939964386</v>
      </c>
    </row>
    <row r="87" hidden="1">
      <c r="A87" s="68">
        <v>1083.0</v>
      </c>
      <c r="B87" s="11" t="s">
        <v>155</v>
      </c>
      <c r="C87" s="11" t="s">
        <v>7</v>
      </c>
      <c r="D87" s="73">
        <v>41274.0</v>
      </c>
      <c r="E87" s="74">
        <v>2.4618E10</v>
      </c>
      <c r="F87" s="74">
        <v>1.5055E10</v>
      </c>
      <c r="G87" s="74">
        <v>2.249E9</v>
      </c>
      <c r="H87" s="70">
        <v>0.0</v>
      </c>
      <c r="I87" s="70">
        <v>0.0</v>
      </c>
      <c r="J87" s="11" t="s">
        <v>92</v>
      </c>
      <c r="K87" s="11" t="s">
        <v>156</v>
      </c>
      <c r="L87" s="51">
        <f t="shared" si="1"/>
        <v>9563000000</v>
      </c>
      <c r="M87" s="75">
        <f t="shared" si="2"/>
        <v>7314000000</v>
      </c>
      <c r="N87" s="9">
        <f t="shared" si="3"/>
        <v>0.3884556016</v>
      </c>
      <c r="O87" s="9">
        <f t="shared" si="4"/>
        <v>0.2970996832</v>
      </c>
      <c r="S87" s="33">
        <v>0.38845560159233083</v>
      </c>
    </row>
    <row r="88" hidden="1">
      <c r="A88" s="68">
        <v>1085.0</v>
      </c>
      <c r="B88" s="11" t="s">
        <v>155</v>
      </c>
      <c r="C88" s="11" t="s">
        <v>10</v>
      </c>
      <c r="D88" s="73">
        <v>42004.0</v>
      </c>
      <c r="E88" s="74">
        <v>2.4522E10</v>
      </c>
      <c r="F88" s="74">
        <v>1.4362E10</v>
      </c>
      <c r="G88" s="74">
        <v>2.541E9</v>
      </c>
      <c r="H88" s="70">
        <v>0.0</v>
      </c>
      <c r="I88" s="70">
        <v>0.0</v>
      </c>
      <c r="J88" s="11" t="s">
        <v>92</v>
      </c>
      <c r="K88" s="11" t="s">
        <v>156</v>
      </c>
      <c r="L88" s="51">
        <f t="shared" si="1"/>
        <v>10160000000</v>
      </c>
      <c r="M88" s="75">
        <f t="shared" si="2"/>
        <v>7619000000</v>
      </c>
      <c r="N88" s="9">
        <f t="shared" si="3"/>
        <v>0.4143218335</v>
      </c>
      <c r="O88" s="9">
        <f t="shared" si="4"/>
        <v>0.3107005954</v>
      </c>
    </row>
    <row r="89" hidden="1">
      <c r="A89" s="68">
        <v>1687.0</v>
      </c>
      <c r="B89" s="11" t="s">
        <v>198</v>
      </c>
      <c r="C89" s="11" t="s">
        <v>9</v>
      </c>
      <c r="D89" s="96">
        <v>41910.0</v>
      </c>
      <c r="E89" s="74">
        <v>1.4194E10</v>
      </c>
      <c r="F89" s="74">
        <v>9.15E9</v>
      </c>
      <c r="G89" s="74">
        <v>4.032E9</v>
      </c>
      <c r="H89" s="70">
        <v>0.0</v>
      </c>
      <c r="I89" s="70">
        <v>0.0</v>
      </c>
      <c r="J89" s="11" t="s">
        <v>92</v>
      </c>
      <c r="K89" s="11" t="s">
        <v>169</v>
      </c>
      <c r="L89" s="51">
        <f t="shared" si="1"/>
        <v>5044000000</v>
      </c>
      <c r="M89" s="75">
        <f t="shared" si="2"/>
        <v>1012000000</v>
      </c>
      <c r="N89" s="9">
        <f t="shared" si="3"/>
        <v>0.3553614203</v>
      </c>
      <c r="O89" s="9">
        <f t="shared" si="4"/>
        <v>0.07129773144</v>
      </c>
      <c r="Q89" s="97">
        <v>2014.0</v>
      </c>
    </row>
    <row r="90" hidden="1">
      <c r="A90" s="68">
        <v>1551.0</v>
      </c>
      <c r="B90" s="11" t="s">
        <v>200</v>
      </c>
      <c r="C90" s="11" t="s">
        <v>9</v>
      </c>
      <c r="D90" s="96">
        <v>41915.0</v>
      </c>
      <c r="E90" s="74">
        <v>3.758E10</v>
      </c>
      <c r="F90" s="74">
        <v>3.4895E10</v>
      </c>
      <c r="G90" s="74">
        <v>1.255E9</v>
      </c>
      <c r="H90" s="70">
        <v>0.0</v>
      </c>
      <c r="I90" s="70">
        <v>0.0</v>
      </c>
      <c r="J90" s="11" t="s">
        <v>92</v>
      </c>
      <c r="K90" s="76" t="s">
        <v>122</v>
      </c>
      <c r="L90" s="51">
        <f t="shared" si="1"/>
        <v>2685000000</v>
      </c>
      <c r="M90" s="75">
        <f t="shared" si="2"/>
        <v>1430000000</v>
      </c>
      <c r="N90" s="9">
        <f t="shared" si="3"/>
        <v>0.0714475785</v>
      </c>
      <c r="O90" s="9">
        <f t="shared" si="4"/>
        <v>0.0380521554</v>
      </c>
      <c r="Q90" s="97">
        <v>2014.0</v>
      </c>
      <c r="Y90" s="11"/>
      <c r="Z90" s="9"/>
    </row>
    <row r="91" hidden="1">
      <c r="A91" s="68">
        <v>1252.0</v>
      </c>
      <c r="B91" s="11" t="s">
        <v>201</v>
      </c>
      <c r="C91" s="11" t="s">
        <v>7</v>
      </c>
      <c r="D91" s="73">
        <v>41636.0</v>
      </c>
      <c r="E91" s="74">
        <v>6.6415E10</v>
      </c>
      <c r="F91" s="74">
        <v>3.1243E10</v>
      </c>
      <c r="G91" s="74">
        <v>2.5357E10</v>
      </c>
      <c r="H91" s="70">
        <v>0.0</v>
      </c>
      <c r="I91" s="74">
        <v>1.1E8</v>
      </c>
      <c r="J91" s="11" t="s">
        <v>92</v>
      </c>
      <c r="K91" s="11" t="s">
        <v>136</v>
      </c>
      <c r="L91" s="51">
        <f t="shared" si="1"/>
        <v>35172000000</v>
      </c>
      <c r="M91" s="75">
        <f t="shared" si="2"/>
        <v>9705000000</v>
      </c>
      <c r="N91" s="9">
        <f t="shared" si="3"/>
        <v>0.5295791613</v>
      </c>
      <c r="O91" s="9">
        <f t="shared" si="4"/>
        <v>0.146126628</v>
      </c>
      <c r="S91" s="33">
        <v>0.5295791613340359</v>
      </c>
    </row>
    <row r="92" hidden="1">
      <c r="A92" s="68">
        <v>1254.0</v>
      </c>
      <c r="B92" s="11" t="s">
        <v>201</v>
      </c>
      <c r="C92" s="11" t="s">
        <v>10</v>
      </c>
      <c r="D92" s="73">
        <v>42364.0</v>
      </c>
      <c r="E92" s="74">
        <v>6.3056E10</v>
      </c>
      <c r="F92" s="74">
        <v>2.8731E10</v>
      </c>
      <c r="G92" s="74">
        <v>2.4538E10</v>
      </c>
      <c r="H92" s="70">
        <v>0.0</v>
      </c>
      <c r="I92" s="74">
        <v>7.5E7</v>
      </c>
      <c r="J92" s="11" t="s">
        <v>92</v>
      </c>
      <c r="K92" s="11" t="s">
        <v>136</v>
      </c>
      <c r="L92" s="51">
        <f t="shared" si="1"/>
        <v>34325000000</v>
      </c>
      <c r="M92" s="75">
        <f t="shared" si="2"/>
        <v>9712000000</v>
      </c>
      <c r="N92" s="9">
        <f t="shared" si="3"/>
        <v>0.5443573966</v>
      </c>
      <c r="O92" s="9">
        <f t="shared" si="4"/>
        <v>0.1540218219</v>
      </c>
      <c r="Q92" s="59"/>
      <c r="Y92" s="11"/>
      <c r="Z92" s="9"/>
    </row>
    <row r="93">
      <c r="A93" s="68">
        <v>1553.0</v>
      </c>
      <c r="B93" s="11" t="s">
        <v>200</v>
      </c>
      <c r="C93" s="11" t="s">
        <v>11</v>
      </c>
      <c r="D93" s="73">
        <v>42644.0</v>
      </c>
      <c r="E93" s="74">
        <v>3.6881E10</v>
      </c>
      <c r="F93" s="74">
        <v>3.2184E10</v>
      </c>
      <c r="G93" s="74">
        <v>1.864E9</v>
      </c>
      <c r="H93" s="70">
        <v>0.0</v>
      </c>
      <c r="I93" s="70">
        <v>0.0</v>
      </c>
      <c r="J93" s="11" t="s">
        <v>92</v>
      </c>
      <c r="K93" s="76" t="s">
        <v>122</v>
      </c>
      <c r="L93" s="51">
        <f t="shared" si="1"/>
        <v>4697000000</v>
      </c>
      <c r="M93" s="75">
        <f t="shared" si="2"/>
        <v>2833000000</v>
      </c>
      <c r="N93" s="9">
        <f t="shared" si="3"/>
        <v>0.1273555489</v>
      </c>
      <c r="O93" s="9">
        <f t="shared" si="4"/>
        <v>0.07681461999</v>
      </c>
    </row>
    <row r="94">
      <c r="A94" s="68">
        <v>802.0</v>
      </c>
      <c r="B94" s="11" t="s">
        <v>171</v>
      </c>
      <c r="C94" s="11" t="s">
        <v>11</v>
      </c>
      <c r="D94" s="73">
        <v>42673.0</v>
      </c>
      <c r="E94" s="74">
        <v>9.523224E9</v>
      </c>
      <c r="F94" s="74">
        <v>7.365049E9</v>
      </c>
      <c r="G94" s="74">
        <v>8.71974E8</v>
      </c>
      <c r="H94" s="70">
        <v>0.0</v>
      </c>
      <c r="I94" s="70">
        <v>0.0</v>
      </c>
      <c r="J94" s="11" t="s">
        <v>92</v>
      </c>
      <c r="K94" s="71" t="s">
        <v>122</v>
      </c>
      <c r="L94" s="51">
        <f t="shared" si="1"/>
        <v>2158175000</v>
      </c>
      <c r="M94" s="75">
        <f t="shared" si="2"/>
        <v>1286201000</v>
      </c>
      <c r="N94" s="9">
        <f t="shared" si="3"/>
        <v>0.2266223077</v>
      </c>
      <c r="O94" s="9">
        <f t="shared" si="4"/>
        <v>0.1350594085</v>
      </c>
    </row>
    <row r="95" hidden="1">
      <c r="A95" s="68">
        <v>1266.0</v>
      </c>
      <c r="B95" s="11" t="s">
        <v>203</v>
      </c>
      <c r="C95" s="11" t="s">
        <v>10</v>
      </c>
      <c r="D95" s="73">
        <v>42369.0</v>
      </c>
      <c r="E95" s="74">
        <v>4.103728E9</v>
      </c>
      <c r="F95" s="74">
        <v>3.92709E8</v>
      </c>
      <c r="G95" s="74">
        <v>8.38526E8</v>
      </c>
      <c r="H95" s="74">
        <v>1.620577E9</v>
      </c>
      <c r="I95" s="70">
        <v>0.0</v>
      </c>
      <c r="J95" s="11" t="s">
        <v>92</v>
      </c>
      <c r="K95" s="71" t="s">
        <v>161</v>
      </c>
      <c r="L95" s="51">
        <f t="shared" si="1"/>
        <v>3711019000</v>
      </c>
      <c r="M95" s="75">
        <f t="shared" si="2"/>
        <v>1251916000</v>
      </c>
      <c r="N95" s="9">
        <f t="shared" si="3"/>
        <v>0.9043043301</v>
      </c>
      <c r="O95" s="9">
        <f t="shared" si="4"/>
        <v>0.3050679772</v>
      </c>
    </row>
    <row r="96" hidden="1">
      <c r="A96" s="68">
        <v>800.0</v>
      </c>
      <c r="B96" s="11" t="s">
        <v>171</v>
      </c>
      <c r="C96" s="11" t="s">
        <v>9</v>
      </c>
      <c r="D96" s="96">
        <v>41938.0</v>
      </c>
      <c r="E96" s="74">
        <v>9.316256E9</v>
      </c>
      <c r="F96" s="74">
        <v>7.751273E9</v>
      </c>
      <c r="G96" s="74">
        <v>6.50948E8</v>
      </c>
      <c r="H96" s="70">
        <v>0.0</v>
      </c>
      <c r="I96" s="70">
        <v>0.0</v>
      </c>
      <c r="J96" s="11" t="s">
        <v>92</v>
      </c>
      <c r="K96" s="71" t="s">
        <v>122</v>
      </c>
      <c r="L96" s="51">
        <f t="shared" si="1"/>
        <v>1564983000</v>
      </c>
      <c r="M96" s="75">
        <f t="shared" si="2"/>
        <v>914035000</v>
      </c>
      <c r="N96" s="9">
        <f t="shared" si="3"/>
        <v>0.1679841129</v>
      </c>
      <c r="O96" s="9">
        <f t="shared" si="4"/>
        <v>0.09811183806</v>
      </c>
      <c r="Q96" s="97">
        <v>2014.0</v>
      </c>
    </row>
    <row r="97" hidden="1">
      <c r="A97" s="68">
        <v>1264.0</v>
      </c>
      <c r="B97" s="11" t="s">
        <v>203</v>
      </c>
      <c r="C97" s="11" t="s">
        <v>7</v>
      </c>
      <c r="D97" s="73">
        <v>41639.0</v>
      </c>
      <c r="E97" s="74">
        <v>2.104745E9</v>
      </c>
      <c r="F97" s="74">
        <v>1.55355E8</v>
      </c>
      <c r="G97" s="74">
        <v>3.46393E8</v>
      </c>
      <c r="H97" s="74">
        <v>8.59947E8</v>
      </c>
      <c r="I97" s="70">
        <v>0.0</v>
      </c>
      <c r="J97" s="11" t="s">
        <v>92</v>
      </c>
      <c r="K97" s="71" t="s">
        <v>161</v>
      </c>
      <c r="L97" s="51">
        <f t="shared" si="1"/>
        <v>1949390000</v>
      </c>
      <c r="M97" s="75">
        <f t="shared" si="2"/>
        <v>743050000</v>
      </c>
      <c r="N97" s="9">
        <f t="shared" si="3"/>
        <v>0.9261882081</v>
      </c>
      <c r="O97" s="9">
        <f t="shared" si="4"/>
        <v>0.3530356409</v>
      </c>
      <c r="S97" s="33">
        <v>0.9261882080727118</v>
      </c>
    </row>
    <row r="98" hidden="1">
      <c r="A98" s="68">
        <v>1064.0</v>
      </c>
      <c r="B98" s="11" t="s">
        <v>194</v>
      </c>
      <c r="C98" s="11" t="s">
        <v>9</v>
      </c>
      <c r="D98" s="96">
        <v>41973.0</v>
      </c>
      <c r="E98" s="74">
        <v>4.2432E9</v>
      </c>
      <c r="F98" s="74">
        <v>2.513E9</v>
      </c>
      <c r="G98" s="74">
        <v>1.122E9</v>
      </c>
      <c r="H98" s="70">
        <v>0.0</v>
      </c>
      <c r="I98" s="70">
        <v>0.0</v>
      </c>
      <c r="J98" s="11" t="s">
        <v>92</v>
      </c>
      <c r="K98" s="71" t="s">
        <v>122</v>
      </c>
      <c r="L98" s="51">
        <f t="shared" si="1"/>
        <v>1730200000</v>
      </c>
      <c r="M98" s="75">
        <f t="shared" si="2"/>
        <v>608200000</v>
      </c>
      <c r="N98" s="9">
        <f t="shared" si="3"/>
        <v>0.4077582956</v>
      </c>
      <c r="O98" s="9">
        <f t="shared" si="4"/>
        <v>0.1433352187</v>
      </c>
      <c r="Q98" s="97">
        <v>2014.0</v>
      </c>
    </row>
    <row r="99" hidden="1">
      <c r="A99" s="68">
        <v>1284.0</v>
      </c>
      <c r="B99" s="11" t="s">
        <v>206</v>
      </c>
      <c r="C99" s="11" t="s">
        <v>7</v>
      </c>
      <c r="D99" s="73">
        <v>41639.0</v>
      </c>
      <c r="E99" s="74">
        <v>8.0029E10</v>
      </c>
      <c r="F99" s="74">
        <v>5.9222E10</v>
      </c>
      <c r="G99" s="74">
        <v>6.89E9</v>
      </c>
      <c r="H99" s="70">
        <v>0.0</v>
      </c>
      <c r="I99" s="74">
        <v>9.3E7</v>
      </c>
      <c r="J99" s="11" t="s">
        <v>92</v>
      </c>
      <c r="K99" s="11" t="s">
        <v>156</v>
      </c>
      <c r="L99" s="51">
        <f t="shared" si="1"/>
        <v>20807000000</v>
      </c>
      <c r="M99" s="75">
        <f t="shared" si="2"/>
        <v>13824000000</v>
      </c>
      <c r="N99" s="9">
        <f t="shared" si="3"/>
        <v>0.2599932524</v>
      </c>
      <c r="O99" s="9">
        <f t="shared" si="4"/>
        <v>0.1727373827</v>
      </c>
      <c r="S99" s="33">
        <v>0.25999325244598837</v>
      </c>
    </row>
    <row r="100">
      <c r="A100" s="68">
        <v>1066.0</v>
      </c>
      <c r="B100" s="11" t="s">
        <v>194</v>
      </c>
      <c r="C100" s="11" t="s">
        <v>11</v>
      </c>
      <c r="D100" s="73">
        <v>42704.0</v>
      </c>
      <c r="E100" s="74">
        <v>4.4115E9</v>
      </c>
      <c r="F100" s="74">
        <v>2.5798E9</v>
      </c>
      <c r="G100" s="74">
        <v>1.175E9</v>
      </c>
      <c r="H100" s="70">
        <v>0.0</v>
      </c>
      <c r="I100" s="70">
        <v>0.0</v>
      </c>
      <c r="J100" s="11" t="s">
        <v>92</v>
      </c>
      <c r="K100" s="76" t="s">
        <v>122</v>
      </c>
      <c r="L100" s="51">
        <f t="shared" si="1"/>
        <v>1831700000</v>
      </c>
      <c r="M100" s="75">
        <f t="shared" si="2"/>
        <v>656700000</v>
      </c>
      <c r="N100" s="9">
        <f t="shared" si="3"/>
        <v>0.4152102459</v>
      </c>
      <c r="O100" s="9">
        <f t="shared" si="4"/>
        <v>0.1488609317</v>
      </c>
    </row>
    <row r="101" hidden="1">
      <c r="A101" s="68">
        <v>1286.0</v>
      </c>
      <c r="B101" s="11" t="s">
        <v>206</v>
      </c>
      <c r="C101" s="11" t="s">
        <v>10</v>
      </c>
      <c r="D101" s="73">
        <v>42369.0</v>
      </c>
      <c r="E101" s="74">
        <v>7.3908E10</v>
      </c>
      <c r="F101" s="74">
        <v>5.6479E10</v>
      </c>
      <c r="G101" s="74">
        <v>6.656E9</v>
      </c>
      <c r="H101" s="70">
        <v>0.0</v>
      </c>
      <c r="I101" s="74">
        <v>8.2E7</v>
      </c>
      <c r="J101" s="11" t="s">
        <v>92</v>
      </c>
      <c r="K101" s="11" t="s">
        <v>156</v>
      </c>
      <c r="L101" s="51">
        <f t="shared" si="1"/>
        <v>17429000000</v>
      </c>
      <c r="M101" s="75">
        <f t="shared" si="2"/>
        <v>10691000000</v>
      </c>
      <c r="N101" s="9">
        <f t="shared" si="3"/>
        <v>0.2358202089</v>
      </c>
      <c r="O101" s="9">
        <f t="shared" si="4"/>
        <v>0.1446528116</v>
      </c>
      <c r="Q101" s="59"/>
      <c r="X101" s="98"/>
      <c r="Y101" s="11"/>
      <c r="Z101" s="9"/>
    </row>
    <row r="102">
      <c r="A102" s="68">
        <v>419.0</v>
      </c>
      <c r="B102" s="11" t="s">
        <v>151</v>
      </c>
      <c r="C102" s="11" t="s">
        <v>11</v>
      </c>
      <c r="D102" s="73">
        <v>42735.0</v>
      </c>
      <c r="E102" s="74">
        <v>1.77526E11</v>
      </c>
      <c r="F102" s="74">
        <v>1.48669E11</v>
      </c>
      <c r="G102" s="70">
        <v>0.0</v>
      </c>
      <c r="H102" s="70">
        <v>0.0</v>
      </c>
      <c r="I102" s="70">
        <v>0.0</v>
      </c>
      <c r="J102" s="11" t="s">
        <v>92</v>
      </c>
      <c r="K102" s="11" t="s">
        <v>152</v>
      </c>
      <c r="L102" s="51">
        <f t="shared" si="1"/>
        <v>28857000000</v>
      </c>
      <c r="M102" s="75">
        <f t="shared" si="2"/>
        <v>28857000000</v>
      </c>
      <c r="N102" s="9">
        <f t="shared" si="3"/>
        <v>0.1625508376</v>
      </c>
      <c r="O102" s="9">
        <f t="shared" si="4"/>
        <v>0.1625508376</v>
      </c>
      <c r="P102" s="11"/>
      <c r="Q102" s="95"/>
      <c r="R102" s="74"/>
      <c r="S102" s="74"/>
      <c r="T102" s="74"/>
      <c r="U102" s="11"/>
      <c r="V102" s="11"/>
      <c r="W102" s="11"/>
      <c r="X102" s="76"/>
      <c r="Y102" s="11"/>
      <c r="Z102" s="9"/>
    </row>
    <row r="103" hidden="1">
      <c r="A103" s="68">
        <v>1410.0</v>
      </c>
      <c r="B103" s="11" t="s">
        <v>177</v>
      </c>
      <c r="C103" s="11" t="s">
        <v>7</v>
      </c>
      <c r="D103" s="73">
        <v>41394.0</v>
      </c>
      <c r="E103" s="74">
        <v>5.8977E9</v>
      </c>
      <c r="F103" s="74">
        <v>3.8701E9</v>
      </c>
      <c r="G103" s="74">
        <v>1.0204E9</v>
      </c>
      <c r="H103" s="70">
        <v>0.0</v>
      </c>
      <c r="I103" s="74">
        <v>9.68E7</v>
      </c>
      <c r="J103" s="11" t="s">
        <v>92</v>
      </c>
      <c r="K103" s="71" t="s">
        <v>122</v>
      </c>
      <c r="L103" s="51">
        <f t="shared" si="1"/>
        <v>2027600000</v>
      </c>
      <c r="M103" s="75">
        <f t="shared" si="2"/>
        <v>910400000</v>
      </c>
      <c r="N103" s="9">
        <f t="shared" si="3"/>
        <v>0.3437950387</v>
      </c>
      <c r="O103" s="9">
        <f t="shared" si="4"/>
        <v>0.154365261</v>
      </c>
      <c r="S103" s="33">
        <v>0.34379503874391715</v>
      </c>
    </row>
    <row r="104" hidden="1">
      <c r="A104" s="68">
        <v>1412.0</v>
      </c>
      <c r="B104" s="11" t="s">
        <v>177</v>
      </c>
      <c r="C104" s="11" t="s">
        <v>10</v>
      </c>
      <c r="D104" s="73">
        <v>42124.0</v>
      </c>
      <c r="E104" s="74">
        <v>5.6927E9</v>
      </c>
      <c r="F104" s="74">
        <v>3.724E9</v>
      </c>
      <c r="G104" s="74">
        <v>1.0858E9</v>
      </c>
      <c r="H104" s="70">
        <v>0.0</v>
      </c>
      <c r="I104" s="74">
        <v>1.109E8</v>
      </c>
      <c r="J104" s="11" t="s">
        <v>92</v>
      </c>
      <c r="K104" s="71" t="s">
        <v>122</v>
      </c>
      <c r="L104" s="51">
        <f t="shared" si="1"/>
        <v>1968700000</v>
      </c>
      <c r="M104" s="75">
        <f t="shared" si="2"/>
        <v>772000000</v>
      </c>
      <c r="N104" s="9">
        <f t="shared" si="3"/>
        <v>0.3458288686</v>
      </c>
      <c r="O104" s="9">
        <f t="shared" si="4"/>
        <v>0.1356122754</v>
      </c>
    </row>
    <row r="105" hidden="1">
      <c r="A105" s="68">
        <v>1253.0</v>
      </c>
      <c r="B105" s="11" t="s">
        <v>201</v>
      </c>
      <c r="C105" s="11" t="s">
        <v>9</v>
      </c>
      <c r="D105" s="96">
        <v>42000.0</v>
      </c>
      <c r="E105" s="74">
        <v>6.6683E10</v>
      </c>
      <c r="F105" s="74">
        <v>3.1238E10</v>
      </c>
      <c r="G105" s="74">
        <v>2.5772E10</v>
      </c>
      <c r="H105" s="70">
        <v>0.0</v>
      </c>
      <c r="I105" s="74">
        <v>9.2E7</v>
      </c>
      <c r="J105" s="11" t="s">
        <v>92</v>
      </c>
      <c r="K105" s="66" t="s">
        <v>136</v>
      </c>
      <c r="L105" s="51">
        <f t="shared" si="1"/>
        <v>35445000000</v>
      </c>
      <c r="M105" s="75">
        <f t="shared" si="2"/>
        <v>9581000000</v>
      </c>
      <c r="N105" s="9">
        <f t="shared" si="3"/>
        <v>0.5315447715</v>
      </c>
      <c r="O105" s="9">
        <f t="shared" si="4"/>
        <v>0.1436797984</v>
      </c>
      <c r="Q105" s="97">
        <v>2014.0</v>
      </c>
      <c r="X105" s="98"/>
    </row>
    <row r="106">
      <c r="A106" s="68">
        <v>499.0</v>
      </c>
      <c r="B106" s="11" t="s">
        <v>157</v>
      </c>
      <c r="C106" s="11" t="s">
        <v>11</v>
      </c>
      <c r="D106" s="73">
        <v>42735.0</v>
      </c>
      <c r="E106" s="74">
        <v>6.44E9</v>
      </c>
      <c r="F106" s="74">
        <v>2.582E9</v>
      </c>
      <c r="G106" s="74">
        <v>2.326E9</v>
      </c>
      <c r="H106" s="70">
        <v>0.0</v>
      </c>
      <c r="I106" s="74">
        <v>9.9E7</v>
      </c>
      <c r="J106" s="11" t="s">
        <v>92</v>
      </c>
      <c r="K106" s="66" t="s">
        <v>136</v>
      </c>
      <c r="L106" s="51">
        <f t="shared" si="1"/>
        <v>3858000000</v>
      </c>
      <c r="M106" s="75">
        <f t="shared" si="2"/>
        <v>1433000000</v>
      </c>
      <c r="N106" s="9">
        <f t="shared" si="3"/>
        <v>0.599068323</v>
      </c>
      <c r="O106" s="9">
        <f t="shared" si="4"/>
        <v>0.222515528</v>
      </c>
    </row>
    <row r="107" hidden="1">
      <c r="A107" s="68">
        <v>1464.0</v>
      </c>
      <c r="B107" s="11" t="s">
        <v>174</v>
      </c>
      <c r="C107" s="11" t="s">
        <v>10</v>
      </c>
      <c r="D107" s="73">
        <v>42063.0</v>
      </c>
      <c r="E107" s="74">
        <v>6.028E9</v>
      </c>
      <c r="F107" s="74">
        <v>3.4494E9</v>
      </c>
      <c r="G107" s="74">
        <v>1.0784E9</v>
      </c>
      <c r="H107" s="70">
        <v>0.0</v>
      </c>
      <c r="I107" s="70">
        <v>0.0</v>
      </c>
      <c r="J107" s="11" t="s">
        <v>92</v>
      </c>
      <c r="K107" s="71" t="s">
        <v>175</v>
      </c>
      <c r="L107" s="51">
        <f t="shared" si="1"/>
        <v>2578600000</v>
      </c>
      <c r="M107" s="75">
        <f t="shared" si="2"/>
        <v>1500200000</v>
      </c>
      <c r="N107" s="9">
        <f t="shared" si="3"/>
        <v>0.4277704048</v>
      </c>
      <c r="O107" s="9">
        <f t="shared" si="4"/>
        <v>0.248871931</v>
      </c>
    </row>
    <row r="108" hidden="1">
      <c r="A108" s="68">
        <v>417.0</v>
      </c>
      <c r="B108" s="11" t="s">
        <v>151</v>
      </c>
      <c r="C108" s="11" t="s">
        <v>9</v>
      </c>
      <c r="D108" s="96">
        <v>42004.0</v>
      </c>
      <c r="E108" s="74">
        <v>1.39367E11</v>
      </c>
      <c r="F108" s="74">
        <v>1.14E11</v>
      </c>
      <c r="G108" s="70">
        <v>0.0</v>
      </c>
      <c r="H108" s="70">
        <v>0.0</v>
      </c>
      <c r="I108" s="70">
        <v>0.0</v>
      </c>
      <c r="J108" s="11" t="s">
        <v>92</v>
      </c>
      <c r="K108" s="66" t="s">
        <v>152</v>
      </c>
      <c r="L108" s="51">
        <f t="shared" si="1"/>
        <v>25367000000</v>
      </c>
      <c r="M108" s="75">
        <f t="shared" si="2"/>
        <v>25367000000</v>
      </c>
      <c r="N108" s="9">
        <f t="shared" si="3"/>
        <v>0.1820158287</v>
      </c>
      <c r="O108" s="9">
        <f t="shared" si="4"/>
        <v>0.1820158287</v>
      </c>
      <c r="Q108" s="97">
        <v>2014.0</v>
      </c>
    </row>
    <row r="109" hidden="1">
      <c r="A109" s="68">
        <v>1462.0</v>
      </c>
      <c r="B109" s="11" t="s">
        <v>174</v>
      </c>
      <c r="C109" s="11" t="s">
        <v>7</v>
      </c>
      <c r="D109" s="73">
        <v>41333.0</v>
      </c>
      <c r="E109" s="74">
        <v>2.7961E9</v>
      </c>
      <c r="F109" s="74">
        <v>1.6878E9</v>
      </c>
      <c r="G109" s="74">
        <v>5.854E8</v>
      </c>
      <c r="H109" s="70">
        <v>0.0</v>
      </c>
      <c r="I109" s="70">
        <v>0.0</v>
      </c>
      <c r="J109" s="11" t="s">
        <v>92</v>
      </c>
      <c r="K109" s="71" t="s">
        <v>175</v>
      </c>
      <c r="L109" s="51">
        <f t="shared" si="1"/>
        <v>1108300000</v>
      </c>
      <c r="M109" s="75">
        <f t="shared" si="2"/>
        <v>522900000</v>
      </c>
      <c r="N109" s="9">
        <f t="shared" si="3"/>
        <v>0.3963735203</v>
      </c>
      <c r="O109" s="9">
        <f t="shared" si="4"/>
        <v>0.1870104789</v>
      </c>
      <c r="S109" s="33">
        <v>0.39637352026036266</v>
      </c>
    </row>
    <row r="110">
      <c r="A110" s="68">
        <v>910.0</v>
      </c>
      <c r="B110" s="11" t="s">
        <v>180</v>
      </c>
      <c r="C110" s="11" t="s">
        <v>11</v>
      </c>
      <c r="D110" s="73">
        <v>42735.0</v>
      </c>
      <c r="E110" s="74">
        <v>1.8202E10</v>
      </c>
      <c r="F110" s="74">
        <v>1.1551E10</v>
      </c>
      <c r="G110" s="74">
        <v>3.334E9</v>
      </c>
      <c r="H110" s="70">
        <v>0.0</v>
      </c>
      <c r="I110" s="70">
        <v>0.0</v>
      </c>
      <c r="J110" s="11" t="s">
        <v>92</v>
      </c>
      <c r="K110" s="71" t="s">
        <v>128</v>
      </c>
      <c r="L110" s="51">
        <f t="shared" si="1"/>
        <v>6651000000</v>
      </c>
      <c r="M110" s="75">
        <f t="shared" si="2"/>
        <v>3317000000</v>
      </c>
      <c r="N110" s="9">
        <f t="shared" si="3"/>
        <v>0.3653994067</v>
      </c>
      <c r="O110" s="9">
        <f t="shared" si="4"/>
        <v>0.1822327217</v>
      </c>
      <c r="X110" s="98"/>
    </row>
    <row r="111" hidden="1">
      <c r="A111" s="68">
        <v>1492.0</v>
      </c>
      <c r="B111" s="11" t="s">
        <v>187</v>
      </c>
      <c r="C111" s="11" t="s">
        <v>10</v>
      </c>
      <c r="D111" s="73">
        <v>42182.0</v>
      </c>
      <c r="E111" s="74">
        <v>4.8680752E10</v>
      </c>
      <c r="F111" s="74">
        <v>4.0129236E10</v>
      </c>
      <c r="G111" s="70">
        <v>0.0</v>
      </c>
      <c r="H111" s="70">
        <v>0.0</v>
      </c>
      <c r="I111" s="70">
        <v>0.0</v>
      </c>
      <c r="J111" s="11" t="s">
        <v>92</v>
      </c>
      <c r="K111" s="71" t="s">
        <v>188</v>
      </c>
      <c r="L111" s="51">
        <f t="shared" si="1"/>
        <v>8551516000</v>
      </c>
      <c r="M111" s="75">
        <f t="shared" si="2"/>
        <v>8551516000</v>
      </c>
      <c r="N111" s="9">
        <f t="shared" si="3"/>
        <v>0.1756652403</v>
      </c>
      <c r="O111" s="9">
        <f t="shared" si="4"/>
        <v>0.1756652403</v>
      </c>
    </row>
    <row r="112" hidden="1">
      <c r="A112" s="68">
        <v>497.0</v>
      </c>
      <c r="B112" s="11" t="s">
        <v>157</v>
      </c>
      <c r="C112" s="11" t="s">
        <v>9</v>
      </c>
      <c r="D112" s="96">
        <v>42004.0</v>
      </c>
      <c r="E112" s="74">
        <v>6.121E9</v>
      </c>
      <c r="F112" s="74">
        <v>2.491E9</v>
      </c>
      <c r="G112" s="74">
        <v>2.335E9</v>
      </c>
      <c r="H112" s="70">
        <v>0.0</v>
      </c>
      <c r="I112" s="74">
        <v>1.15E8</v>
      </c>
      <c r="J112" s="11" t="s">
        <v>92</v>
      </c>
      <c r="K112" s="66" t="s">
        <v>136</v>
      </c>
      <c r="L112" s="51">
        <f t="shared" si="1"/>
        <v>3630000000</v>
      </c>
      <c r="M112" s="75">
        <f t="shared" si="2"/>
        <v>1180000000</v>
      </c>
      <c r="N112" s="9">
        <f t="shared" si="3"/>
        <v>0.5930403529</v>
      </c>
      <c r="O112" s="9">
        <f t="shared" si="4"/>
        <v>0.1927789577</v>
      </c>
      <c r="Q112" s="97">
        <v>2014.0</v>
      </c>
    </row>
    <row r="113" hidden="1">
      <c r="A113" s="68">
        <v>1490.0</v>
      </c>
      <c r="B113" s="11" t="s">
        <v>187</v>
      </c>
      <c r="C113" s="11" t="s">
        <v>7</v>
      </c>
      <c r="D113" s="73">
        <v>41454.0</v>
      </c>
      <c r="E113" s="74">
        <v>4.4411233E10</v>
      </c>
      <c r="F113" s="74">
        <v>3.6414626E10</v>
      </c>
      <c r="G113" s="74">
        <v>6.338129E9</v>
      </c>
      <c r="H113" s="70">
        <v>0.0</v>
      </c>
      <c r="I113" s="70">
        <v>0.0</v>
      </c>
      <c r="J113" s="11" t="s">
        <v>92</v>
      </c>
      <c r="K113" s="71" t="s">
        <v>188</v>
      </c>
      <c r="L113" s="51">
        <f t="shared" si="1"/>
        <v>7996607000</v>
      </c>
      <c r="M113" s="75">
        <f t="shared" si="2"/>
        <v>1658478000</v>
      </c>
      <c r="N113" s="9">
        <f t="shared" si="3"/>
        <v>0.1800582073</v>
      </c>
      <c r="O113" s="9">
        <f t="shared" si="4"/>
        <v>0.03734366033</v>
      </c>
      <c r="S113" s="33">
        <v>0.18005820734587574</v>
      </c>
    </row>
    <row r="114">
      <c r="A114" s="68">
        <v>1255.0</v>
      </c>
      <c r="B114" s="11" t="s">
        <v>201</v>
      </c>
      <c r="C114" s="11" t="s">
        <v>11</v>
      </c>
      <c r="D114" s="73">
        <v>42735.0</v>
      </c>
      <c r="E114" s="74">
        <v>6.2799E10</v>
      </c>
      <c r="F114" s="74">
        <v>2.8209E10</v>
      </c>
      <c r="G114" s="74">
        <v>2.4735E10</v>
      </c>
      <c r="H114" s="70">
        <v>0.0</v>
      </c>
      <c r="I114" s="74">
        <v>7.0E7</v>
      </c>
      <c r="J114" s="11" t="s">
        <v>92</v>
      </c>
      <c r="K114" s="66" t="s">
        <v>136</v>
      </c>
      <c r="L114" s="51">
        <f t="shared" si="1"/>
        <v>34590000000</v>
      </c>
      <c r="M114" s="75">
        <f t="shared" si="2"/>
        <v>9785000000</v>
      </c>
      <c r="N114" s="9">
        <f t="shared" si="3"/>
        <v>0.5508049491</v>
      </c>
      <c r="O114" s="9">
        <f t="shared" si="4"/>
        <v>0.155814583</v>
      </c>
    </row>
    <row r="115" hidden="1">
      <c r="A115" s="68">
        <v>1498.0</v>
      </c>
      <c r="B115" s="11" t="s">
        <v>212</v>
      </c>
      <c r="C115" s="11" t="s">
        <v>7</v>
      </c>
      <c r="D115" s="73">
        <v>41639.0</v>
      </c>
      <c r="E115" s="74">
        <v>4.2061E9</v>
      </c>
      <c r="F115" s="74">
        <v>2.5456E9</v>
      </c>
      <c r="G115" s="74">
        <v>1.1938E9</v>
      </c>
      <c r="H115" s="70">
        <v>0.0</v>
      </c>
      <c r="I115" s="70">
        <v>0.0</v>
      </c>
      <c r="J115" s="11" t="s">
        <v>92</v>
      </c>
      <c r="K115" s="11" t="s">
        <v>213</v>
      </c>
      <c r="L115" s="51">
        <f t="shared" si="1"/>
        <v>1660500000</v>
      </c>
      <c r="M115" s="75">
        <f t="shared" si="2"/>
        <v>466700000</v>
      </c>
      <c r="N115" s="9">
        <f t="shared" si="3"/>
        <v>0.3947837664</v>
      </c>
      <c r="O115" s="9">
        <f t="shared" si="4"/>
        <v>0.1109578945</v>
      </c>
      <c r="S115" s="33">
        <v>0.3947837664344642</v>
      </c>
    </row>
    <row r="116" hidden="1">
      <c r="A116" s="68">
        <v>908.0</v>
      </c>
      <c r="B116" s="11" t="s">
        <v>180</v>
      </c>
      <c r="C116" s="11" t="s">
        <v>9</v>
      </c>
      <c r="D116" s="96">
        <v>42004.0</v>
      </c>
      <c r="E116" s="74">
        <v>1.9724E10</v>
      </c>
      <c r="F116" s="74">
        <v>1.3041E10</v>
      </c>
      <c r="G116" s="74">
        <v>4.162E9</v>
      </c>
      <c r="H116" s="70">
        <v>0.0</v>
      </c>
      <c r="I116" s="70">
        <v>0.0</v>
      </c>
      <c r="J116" s="11" t="s">
        <v>92</v>
      </c>
      <c r="K116" s="76" t="s">
        <v>128</v>
      </c>
      <c r="L116" s="51">
        <f t="shared" si="1"/>
        <v>6683000000</v>
      </c>
      <c r="M116" s="75">
        <f t="shared" si="2"/>
        <v>2521000000</v>
      </c>
      <c r="N116" s="9">
        <f t="shared" si="3"/>
        <v>0.338825796</v>
      </c>
      <c r="O116" s="9">
        <f t="shared" si="4"/>
        <v>0.1278138309</v>
      </c>
      <c r="Q116" s="97">
        <v>2014.0</v>
      </c>
    </row>
    <row r="117" hidden="1">
      <c r="A117" s="68">
        <v>1500.0</v>
      </c>
      <c r="B117" s="11" t="s">
        <v>212</v>
      </c>
      <c r="C117" s="11" t="s">
        <v>10</v>
      </c>
      <c r="D117" s="73">
        <v>42369.0</v>
      </c>
      <c r="E117" s="74">
        <v>3.5675E9</v>
      </c>
      <c r="F117" s="74">
        <v>2.1635E9</v>
      </c>
      <c r="G117" s="74">
        <v>1.0518E9</v>
      </c>
      <c r="H117" s="70">
        <v>0.0</v>
      </c>
      <c r="I117" s="70">
        <v>0.0</v>
      </c>
      <c r="J117" s="11" t="s">
        <v>92</v>
      </c>
      <c r="K117" s="11" t="s">
        <v>213</v>
      </c>
      <c r="L117" s="51">
        <f t="shared" si="1"/>
        <v>1404000000</v>
      </c>
      <c r="M117" s="75">
        <f t="shared" si="2"/>
        <v>352200000</v>
      </c>
      <c r="N117" s="9">
        <f t="shared" si="3"/>
        <v>0.3935529082</v>
      </c>
      <c r="O117" s="9">
        <f t="shared" si="4"/>
        <v>0.09872459706</v>
      </c>
    </row>
    <row r="118" hidden="1">
      <c r="A118" s="68">
        <v>1552.0</v>
      </c>
      <c r="B118" s="11" t="s">
        <v>200</v>
      </c>
      <c r="C118" s="11" t="s">
        <v>10</v>
      </c>
      <c r="D118" s="73">
        <v>42280.0</v>
      </c>
      <c r="E118" s="74">
        <v>4.1373E10</v>
      </c>
      <c r="F118" s="74">
        <v>3.7456E10</v>
      </c>
      <c r="G118" s="74">
        <v>1.748E9</v>
      </c>
      <c r="H118" s="70">
        <v>0.0</v>
      </c>
      <c r="I118" s="70">
        <v>0.0</v>
      </c>
      <c r="J118" s="11" t="s">
        <v>92</v>
      </c>
      <c r="K118" s="71" t="s">
        <v>122</v>
      </c>
      <c r="L118" s="51">
        <f t="shared" si="1"/>
        <v>3917000000</v>
      </c>
      <c r="M118" s="75">
        <f t="shared" si="2"/>
        <v>2169000000</v>
      </c>
      <c r="N118" s="9">
        <f t="shared" si="3"/>
        <v>0.09467527131</v>
      </c>
      <c r="O118" s="9">
        <f t="shared" si="4"/>
        <v>0.05242549489</v>
      </c>
    </row>
    <row r="119" hidden="1">
      <c r="A119" s="68">
        <v>1265.0</v>
      </c>
      <c r="B119" s="11" t="s">
        <v>203</v>
      </c>
      <c r="C119" s="11" t="s">
        <v>9</v>
      </c>
      <c r="D119" s="96">
        <v>42004.0</v>
      </c>
      <c r="E119" s="74">
        <v>2.819557E9</v>
      </c>
      <c r="F119" s="74">
        <v>2.05018E8</v>
      </c>
      <c r="G119" s="74">
        <v>5.19267E8</v>
      </c>
      <c r="H119" s="74">
        <v>1.271353E9</v>
      </c>
      <c r="I119" s="70">
        <v>0.0</v>
      </c>
      <c r="J119" s="11" t="s">
        <v>92</v>
      </c>
      <c r="K119" s="71" t="s">
        <v>161</v>
      </c>
      <c r="L119" s="51">
        <f t="shared" si="1"/>
        <v>2614539000</v>
      </c>
      <c r="M119" s="75">
        <f t="shared" si="2"/>
        <v>823919000</v>
      </c>
      <c r="N119" s="9">
        <f t="shared" si="3"/>
        <v>0.9272871589</v>
      </c>
      <c r="O119" s="9">
        <f t="shared" si="4"/>
        <v>0.292215763</v>
      </c>
      <c r="Q119" s="97">
        <v>2014.0</v>
      </c>
      <c r="X119" s="98"/>
    </row>
    <row r="120">
      <c r="A120" s="68">
        <v>1267.0</v>
      </c>
      <c r="B120" s="11" t="s">
        <v>203</v>
      </c>
      <c r="C120" s="11" t="s">
        <v>11</v>
      </c>
      <c r="D120" s="73">
        <v>42735.0</v>
      </c>
      <c r="E120" s="74">
        <v>4.860427E9</v>
      </c>
      <c r="F120" s="74">
        <v>2.99694E8</v>
      </c>
      <c r="G120" s="74">
        <v>1.177697E9</v>
      </c>
      <c r="H120" s="74">
        <v>2.052295E9</v>
      </c>
      <c r="I120" s="70">
        <v>0.0</v>
      </c>
      <c r="J120" s="11" t="s">
        <v>92</v>
      </c>
      <c r="K120" s="71" t="s">
        <v>161</v>
      </c>
      <c r="L120" s="51">
        <f t="shared" si="1"/>
        <v>4560733000</v>
      </c>
      <c r="M120" s="75">
        <f t="shared" si="2"/>
        <v>1330741000</v>
      </c>
      <c r="N120" s="9">
        <f t="shared" si="3"/>
        <v>0.9383399854</v>
      </c>
      <c r="O120" s="9">
        <f t="shared" si="4"/>
        <v>0.2737909653</v>
      </c>
    </row>
    <row r="121" hidden="1">
      <c r="A121" s="68">
        <v>1550.0</v>
      </c>
      <c r="B121" s="11" t="s">
        <v>200</v>
      </c>
      <c r="C121" s="11" t="s">
        <v>7</v>
      </c>
      <c r="D121" s="73">
        <v>41550.0</v>
      </c>
      <c r="E121" s="74">
        <v>3.4374E10</v>
      </c>
      <c r="F121" s="74">
        <v>3.2016E10</v>
      </c>
      <c r="G121" s="74">
        <v>9.83E8</v>
      </c>
      <c r="H121" s="70">
        <v>0.0</v>
      </c>
      <c r="I121" s="70">
        <v>0.0</v>
      </c>
      <c r="J121" s="11" t="s">
        <v>92</v>
      </c>
      <c r="K121" s="71" t="s">
        <v>122</v>
      </c>
      <c r="L121" s="51">
        <f t="shared" si="1"/>
        <v>2358000000</v>
      </c>
      <c r="M121" s="75">
        <f t="shared" si="2"/>
        <v>1375000000</v>
      </c>
      <c r="N121" s="9">
        <f t="shared" si="3"/>
        <v>0.06859835922</v>
      </c>
      <c r="O121" s="9">
        <f t="shared" si="4"/>
        <v>0.04000116367</v>
      </c>
      <c r="S121" s="33">
        <v>0.06859835922499569</v>
      </c>
    </row>
    <row r="122">
      <c r="A122" s="68">
        <v>1287.0</v>
      </c>
      <c r="B122" s="11" t="s">
        <v>206</v>
      </c>
      <c r="C122" s="11" t="s">
        <v>11</v>
      </c>
      <c r="D122" s="73">
        <v>42735.0</v>
      </c>
      <c r="E122" s="74">
        <v>7.4953E10</v>
      </c>
      <c r="F122" s="74">
        <v>5.7659E10</v>
      </c>
      <c r="G122" s="74">
        <v>6.405E9</v>
      </c>
      <c r="H122" s="70">
        <v>0.0</v>
      </c>
      <c r="I122" s="74">
        <v>7.4E7</v>
      </c>
      <c r="J122" s="11" t="s">
        <v>92</v>
      </c>
      <c r="K122" s="11" t="s">
        <v>156</v>
      </c>
      <c r="L122" s="51">
        <f t="shared" si="1"/>
        <v>17294000000</v>
      </c>
      <c r="M122" s="75">
        <f t="shared" si="2"/>
        <v>10815000000</v>
      </c>
      <c r="N122" s="9">
        <f t="shared" si="3"/>
        <v>0.2307312583</v>
      </c>
      <c r="O122" s="9">
        <f t="shared" si="4"/>
        <v>0.144290422</v>
      </c>
      <c r="P122" s="11"/>
      <c r="Q122" s="95"/>
      <c r="R122" s="74"/>
      <c r="S122" s="74"/>
      <c r="T122" s="74"/>
      <c r="U122" s="11"/>
      <c r="V122" s="11"/>
      <c r="W122" s="11"/>
      <c r="X122" s="76"/>
      <c r="Y122" s="11"/>
      <c r="Z122" s="9"/>
    </row>
    <row r="123" hidden="1">
      <c r="A123" s="68">
        <v>1688.0</v>
      </c>
      <c r="B123" s="11" t="s">
        <v>198</v>
      </c>
      <c r="C123" s="11" t="s">
        <v>10</v>
      </c>
      <c r="D123" s="73">
        <v>42274.0</v>
      </c>
      <c r="E123" s="74">
        <v>1.5389E10</v>
      </c>
      <c r="F123" s="74">
        <v>9.973E9</v>
      </c>
      <c r="G123" s="74">
        <v>4.472E9</v>
      </c>
      <c r="H123" s="70">
        <v>0.0</v>
      </c>
      <c r="I123" s="70">
        <v>0.0</v>
      </c>
      <c r="J123" s="11" t="s">
        <v>92</v>
      </c>
      <c r="K123" s="11" t="s">
        <v>169</v>
      </c>
      <c r="L123" s="51">
        <f t="shared" si="1"/>
        <v>5416000000</v>
      </c>
      <c r="M123" s="75">
        <f t="shared" si="2"/>
        <v>944000000</v>
      </c>
      <c r="N123" s="9">
        <f t="shared" si="3"/>
        <v>0.3519396972</v>
      </c>
      <c r="O123" s="9">
        <f t="shared" si="4"/>
        <v>0.06134251738</v>
      </c>
      <c r="Q123" s="59"/>
      <c r="Y123" s="11"/>
      <c r="Z123" s="9"/>
    </row>
    <row r="124" hidden="1">
      <c r="A124" s="68">
        <v>1285.0</v>
      </c>
      <c r="B124" s="11" t="s">
        <v>206</v>
      </c>
      <c r="C124" s="11" t="s">
        <v>9</v>
      </c>
      <c r="D124" s="96">
        <v>42004.0</v>
      </c>
      <c r="E124" s="74">
        <v>8.0106E10</v>
      </c>
      <c r="F124" s="74">
        <v>6.0775E10</v>
      </c>
      <c r="G124" s="74">
        <v>7.001E9</v>
      </c>
      <c r="H124" s="70">
        <v>0.0</v>
      </c>
      <c r="I124" s="74">
        <v>9.3E7</v>
      </c>
      <c r="J124" s="11" t="s">
        <v>92</v>
      </c>
      <c r="K124" s="11" t="s">
        <v>156</v>
      </c>
      <c r="L124" s="51">
        <f t="shared" si="1"/>
        <v>19331000000</v>
      </c>
      <c r="M124" s="75">
        <f t="shared" si="2"/>
        <v>12237000000</v>
      </c>
      <c r="N124" s="9">
        <f t="shared" si="3"/>
        <v>0.241317754</v>
      </c>
      <c r="O124" s="9">
        <f t="shared" si="4"/>
        <v>0.1527600929</v>
      </c>
      <c r="P124" s="11"/>
      <c r="Q124" s="97">
        <v>2014.0</v>
      </c>
      <c r="R124" s="74"/>
      <c r="S124" s="74"/>
      <c r="T124" s="74"/>
      <c r="U124" s="74"/>
      <c r="V124" s="11"/>
      <c r="W124" s="11"/>
      <c r="X124" s="76"/>
      <c r="Y124" s="11"/>
      <c r="Z124" s="9"/>
    </row>
    <row r="125" hidden="1">
      <c r="A125" s="68">
        <v>1686.0</v>
      </c>
      <c r="B125" s="11" t="s">
        <v>198</v>
      </c>
      <c r="C125" s="11" t="s">
        <v>7</v>
      </c>
      <c r="D125" s="73">
        <v>41546.0</v>
      </c>
      <c r="E125" s="74">
        <v>1.2917E10</v>
      </c>
      <c r="F125" s="74">
        <v>8.288E9</v>
      </c>
      <c r="G125" s="74">
        <v>3.682E9</v>
      </c>
      <c r="H125" s="70">
        <v>0.0</v>
      </c>
      <c r="I125" s="70">
        <v>0.0</v>
      </c>
      <c r="J125" s="11" t="s">
        <v>92</v>
      </c>
      <c r="K125" s="11" t="s">
        <v>169</v>
      </c>
      <c r="L125" s="51">
        <f t="shared" si="1"/>
        <v>4629000000</v>
      </c>
      <c r="M125" s="75">
        <f t="shared" si="2"/>
        <v>947000000</v>
      </c>
      <c r="N125" s="9">
        <f t="shared" si="3"/>
        <v>0.3583649454</v>
      </c>
      <c r="O125" s="9">
        <f t="shared" si="4"/>
        <v>0.07331423705</v>
      </c>
      <c r="S125" s="33">
        <v>0.35836494542076336</v>
      </c>
    </row>
    <row r="126" hidden="1">
      <c r="A126" s="68">
        <v>1708.0</v>
      </c>
      <c r="B126" s="11" t="s">
        <v>164</v>
      </c>
      <c r="C126" s="11" t="s">
        <v>10</v>
      </c>
      <c r="D126" s="73">
        <v>42035.0</v>
      </c>
      <c r="E126" s="74">
        <v>4.85651E11</v>
      </c>
      <c r="F126" s="74">
        <v>3.65086E11</v>
      </c>
      <c r="G126" s="74">
        <v>9.3418E10</v>
      </c>
      <c r="H126" s="70">
        <v>0.0</v>
      </c>
      <c r="I126" s="70">
        <v>0.0</v>
      </c>
      <c r="J126" s="11" t="s">
        <v>92</v>
      </c>
      <c r="K126" s="71" t="s">
        <v>144</v>
      </c>
      <c r="L126" s="51">
        <f t="shared" si="1"/>
        <v>120565000000</v>
      </c>
      <c r="M126" s="75">
        <f t="shared" si="2"/>
        <v>27147000000</v>
      </c>
      <c r="N126" s="9">
        <f t="shared" si="3"/>
        <v>0.2482544049</v>
      </c>
      <c r="O126" s="9">
        <f t="shared" si="4"/>
        <v>0.05589816556</v>
      </c>
    </row>
    <row r="127">
      <c r="A127" s="68">
        <v>1501.0</v>
      </c>
      <c r="B127" s="11" t="s">
        <v>212</v>
      </c>
      <c r="C127" s="11" t="s">
        <v>11</v>
      </c>
      <c r="D127" s="73">
        <v>42735.0</v>
      </c>
      <c r="E127" s="74">
        <v>4.885E9</v>
      </c>
      <c r="F127" s="74">
        <v>3.0031E9</v>
      </c>
      <c r="G127" s="74">
        <v>1.5973E9</v>
      </c>
      <c r="H127" s="70">
        <v>0.0</v>
      </c>
      <c r="I127" s="70">
        <v>0.0</v>
      </c>
      <c r="J127" s="11" t="s">
        <v>92</v>
      </c>
      <c r="K127" s="66" t="s">
        <v>213</v>
      </c>
      <c r="L127" s="51">
        <f t="shared" si="1"/>
        <v>1881900000</v>
      </c>
      <c r="M127" s="75">
        <f t="shared" si="2"/>
        <v>284600000</v>
      </c>
      <c r="N127" s="9">
        <f t="shared" si="3"/>
        <v>0.3852405322</v>
      </c>
      <c r="O127" s="9">
        <f t="shared" si="4"/>
        <v>0.05825997953</v>
      </c>
      <c r="Q127" s="59"/>
      <c r="Y127" s="11"/>
      <c r="Z127" s="9"/>
    </row>
    <row r="128" hidden="1">
      <c r="A128" s="68">
        <v>1499.0</v>
      </c>
      <c r="B128" s="11" t="s">
        <v>212</v>
      </c>
      <c r="C128" s="11" t="s">
        <v>9</v>
      </c>
      <c r="D128" s="96">
        <v>42004.0</v>
      </c>
      <c r="E128" s="74">
        <v>4.1463E9</v>
      </c>
      <c r="F128" s="74">
        <v>2.4933E9</v>
      </c>
      <c r="G128" s="74">
        <v>1.1639E9</v>
      </c>
      <c r="H128" s="70">
        <v>0.0</v>
      </c>
      <c r="I128" s="70">
        <v>0.0</v>
      </c>
      <c r="J128" s="11" t="s">
        <v>92</v>
      </c>
      <c r="K128" s="66" t="s">
        <v>213</v>
      </c>
      <c r="L128" s="51">
        <f t="shared" si="1"/>
        <v>1653000000</v>
      </c>
      <c r="M128" s="75">
        <f t="shared" si="2"/>
        <v>489100000</v>
      </c>
      <c r="N128" s="9">
        <f t="shared" si="3"/>
        <v>0.3986686926</v>
      </c>
      <c r="O128" s="9">
        <f t="shared" si="4"/>
        <v>0.1179605914</v>
      </c>
      <c r="Q128" s="97">
        <v>2014.0</v>
      </c>
      <c r="X128" s="98"/>
    </row>
    <row r="129" hidden="1">
      <c r="A129" s="68">
        <v>1706.0</v>
      </c>
      <c r="B129" s="11" t="s">
        <v>164</v>
      </c>
      <c r="C129" s="11" t="s">
        <v>7</v>
      </c>
      <c r="D129" s="73">
        <v>41305.0</v>
      </c>
      <c r="E129" s="74">
        <v>4.68651E11</v>
      </c>
      <c r="F129" s="74">
        <v>3.52297E11</v>
      </c>
      <c r="G129" s="74">
        <v>8.8629E10</v>
      </c>
      <c r="H129" s="70">
        <v>0.0</v>
      </c>
      <c r="I129" s="70">
        <v>0.0</v>
      </c>
      <c r="J129" s="11" t="s">
        <v>92</v>
      </c>
      <c r="K129" s="71" t="s">
        <v>144</v>
      </c>
      <c r="L129" s="51">
        <f t="shared" si="1"/>
        <v>116354000000</v>
      </c>
      <c r="M129" s="75">
        <f t="shared" si="2"/>
        <v>27725000000</v>
      </c>
      <c r="N129" s="9">
        <f t="shared" si="3"/>
        <v>0.2482743022</v>
      </c>
      <c r="O129" s="9">
        <f t="shared" si="4"/>
        <v>0.05915916108</v>
      </c>
      <c r="S129" s="33">
        <v>0.24827430219929114</v>
      </c>
    </row>
    <row r="130" hidden="1">
      <c r="D130" s="73"/>
    </row>
    <row r="131" hidden="1">
      <c r="D131" s="73"/>
    </row>
    <row r="132" hidden="1">
      <c r="D132" s="73"/>
    </row>
    <row r="133" hidden="1">
      <c r="D133" s="73"/>
    </row>
    <row r="134" hidden="1">
      <c r="D134" s="73"/>
    </row>
    <row r="135" hidden="1">
      <c r="D135" s="73"/>
    </row>
    <row r="136" hidden="1">
      <c r="D136" s="73"/>
    </row>
    <row r="137" hidden="1">
      <c r="D137" s="73"/>
    </row>
    <row r="138" hidden="1">
      <c r="D138" s="73"/>
    </row>
    <row r="139" hidden="1">
      <c r="D139" s="73"/>
    </row>
    <row r="140" hidden="1">
      <c r="D140" s="73"/>
    </row>
    <row r="141" hidden="1">
      <c r="D141" s="73"/>
    </row>
    <row r="142" hidden="1">
      <c r="D142" s="73"/>
    </row>
    <row r="143" hidden="1">
      <c r="D143" s="73"/>
    </row>
    <row r="144" hidden="1">
      <c r="D144" s="73"/>
    </row>
    <row r="145" hidden="1">
      <c r="D145" s="73"/>
    </row>
    <row r="146" hidden="1">
      <c r="D146" s="73"/>
    </row>
    <row r="147" hidden="1">
      <c r="D147" s="73"/>
    </row>
    <row r="148" hidden="1">
      <c r="D148" s="73"/>
    </row>
    <row r="149" hidden="1">
      <c r="D149" s="73"/>
    </row>
    <row r="150" hidden="1">
      <c r="D150" s="73"/>
    </row>
    <row r="151" hidden="1">
      <c r="D151" s="73"/>
    </row>
    <row r="152" hidden="1">
      <c r="D152" s="73"/>
    </row>
    <row r="153" hidden="1">
      <c r="D153" s="73"/>
    </row>
    <row r="154" hidden="1">
      <c r="D154" s="73"/>
    </row>
    <row r="155" hidden="1">
      <c r="D155" s="73"/>
    </row>
    <row r="156" hidden="1">
      <c r="D156" s="73"/>
    </row>
    <row r="157" hidden="1">
      <c r="D157" s="73"/>
    </row>
    <row r="158" hidden="1">
      <c r="D158" s="73"/>
    </row>
    <row r="159" hidden="1">
      <c r="D159" s="73"/>
    </row>
    <row r="160" hidden="1">
      <c r="D160" s="73"/>
    </row>
    <row r="161" hidden="1">
      <c r="D161" s="73"/>
    </row>
    <row r="162" hidden="1">
      <c r="D162" s="73"/>
    </row>
    <row r="163" hidden="1">
      <c r="D163" s="73"/>
    </row>
    <row r="164" hidden="1">
      <c r="D164" s="73"/>
    </row>
    <row r="165" hidden="1">
      <c r="D165" s="73"/>
    </row>
    <row r="166" hidden="1">
      <c r="D166" s="73"/>
    </row>
    <row r="167" hidden="1">
      <c r="D167" s="73"/>
    </row>
    <row r="168" hidden="1">
      <c r="D168" s="73"/>
    </row>
    <row r="169" hidden="1">
      <c r="D169" s="73"/>
    </row>
    <row r="170" hidden="1">
      <c r="D170" s="73"/>
    </row>
    <row r="171" hidden="1">
      <c r="D171" s="73"/>
    </row>
    <row r="172" hidden="1">
      <c r="D172" s="73"/>
    </row>
    <row r="173" hidden="1">
      <c r="D173" s="73"/>
    </row>
    <row r="174" hidden="1">
      <c r="D174" s="73"/>
    </row>
    <row r="175" hidden="1">
      <c r="D175" s="73"/>
    </row>
    <row r="176" hidden="1">
      <c r="D176" s="73"/>
    </row>
    <row r="177" hidden="1">
      <c r="D177" s="73"/>
    </row>
    <row r="178" hidden="1">
      <c r="D178" s="73"/>
    </row>
    <row r="179" hidden="1">
      <c r="D179" s="73"/>
    </row>
    <row r="180" hidden="1">
      <c r="D180" s="73"/>
    </row>
    <row r="181" hidden="1">
      <c r="D181" s="73"/>
    </row>
    <row r="182" hidden="1">
      <c r="D182" s="73"/>
    </row>
    <row r="183" hidden="1">
      <c r="D183" s="73"/>
    </row>
    <row r="184" hidden="1">
      <c r="D184" s="73"/>
    </row>
    <row r="185" hidden="1">
      <c r="D185" s="73"/>
    </row>
    <row r="186" hidden="1">
      <c r="D186" s="73"/>
    </row>
    <row r="187" hidden="1">
      <c r="D187" s="73"/>
    </row>
    <row r="188" hidden="1">
      <c r="D188" s="73"/>
    </row>
    <row r="189" hidden="1">
      <c r="D189" s="73"/>
    </row>
    <row r="190" hidden="1">
      <c r="D190" s="73"/>
    </row>
    <row r="191" hidden="1">
      <c r="D191" s="73"/>
    </row>
    <row r="192" hidden="1">
      <c r="D192" s="73"/>
    </row>
    <row r="193" hidden="1">
      <c r="D193" s="73"/>
    </row>
    <row r="194" hidden="1">
      <c r="D194" s="73"/>
    </row>
    <row r="195" hidden="1">
      <c r="D195" s="73"/>
    </row>
    <row r="196" hidden="1">
      <c r="D196" s="73"/>
    </row>
    <row r="197" hidden="1">
      <c r="D197" s="73"/>
    </row>
    <row r="198" hidden="1">
      <c r="D198" s="73"/>
    </row>
    <row r="199" hidden="1">
      <c r="D199" s="73"/>
    </row>
    <row r="200" hidden="1">
      <c r="D200" s="73"/>
    </row>
    <row r="201" hidden="1">
      <c r="D201" s="73"/>
    </row>
    <row r="202" hidden="1">
      <c r="D202" s="73"/>
    </row>
    <row r="203" hidden="1">
      <c r="D203" s="73"/>
    </row>
    <row r="204" hidden="1">
      <c r="D204" s="73"/>
    </row>
    <row r="205" hidden="1">
      <c r="D205" s="73"/>
    </row>
    <row r="206" hidden="1">
      <c r="D206" s="73"/>
    </row>
    <row r="207" hidden="1">
      <c r="D207" s="73"/>
    </row>
    <row r="208" hidden="1">
      <c r="D208" s="73"/>
    </row>
    <row r="209" hidden="1">
      <c r="D209" s="73"/>
    </row>
    <row r="210" hidden="1">
      <c r="D210" s="73"/>
    </row>
    <row r="211" hidden="1">
      <c r="D211" s="73"/>
    </row>
    <row r="212" hidden="1">
      <c r="D212" s="73"/>
    </row>
    <row r="213" hidden="1">
      <c r="D213" s="73"/>
    </row>
    <row r="214" hidden="1">
      <c r="D214" s="73"/>
    </row>
    <row r="215" hidden="1">
      <c r="D215" s="73"/>
    </row>
    <row r="216" hidden="1">
      <c r="D216" s="73"/>
    </row>
    <row r="217" hidden="1">
      <c r="D217" s="73"/>
    </row>
    <row r="218" hidden="1">
      <c r="D218" s="73"/>
    </row>
    <row r="219" hidden="1">
      <c r="D219" s="73"/>
    </row>
    <row r="220" hidden="1">
      <c r="D220" s="73"/>
    </row>
    <row r="221" hidden="1">
      <c r="D221" s="73"/>
    </row>
    <row r="222" hidden="1">
      <c r="D222" s="73"/>
    </row>
    <row r="223" hidden="1">
      <c r="D223" s="73"/>
    </row>
    <row r="224" hidden="1">
      <c r="D224" s="73"/>
    </row>
    <row r="225" hidden="1">
      <c r="D225" s="73"/>
    </row>
    <row r="226" hidden="1">
      <c r="D226" s="73"/>
    </row>
    <row r="227" hidden="1">
      <c r="D227" s="73"/>
    </row>
    <row r="228" hidden="1">
      <c r="D228" s="73"/>
    </row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>
      <c r="A996" s="68"/>
      <c r="B996" s="11"/>
      <c r="C996" s="11"/>
      <c r="D996" s="73"/>
      <c r="E996" s="74"/>
      <c r="F996" s="74"/>
      <c r="G996" s="70"/>
      <c r="H996" s="70"/>
      <c r="I996" s="70"/>
      <c r="J996" s="11"/>
      <c r="K996" s="11"/>
      <c r="M996" s="11"/>
      <c r="N996" s="9"/>
      <c r="O996" s="9"/>
      <c r="P996" s="11"/>
      <c r="Q996" s="95"/>
      <c r="R996" s="74"/>
      <c r="S996" s="74"/>
      <c r="T996" s="74"/>
      <c r="U996" s="11"/>
      <c r="V996" s="11"/>
      <c r="W996" s="11"/>
      <c r="X996" s="76"/>
      <c r="Y996" s="11"/>
      <c r="Z996" s="9"/>
    </row>
    <row r="997" hidden="1">
      <c r="A997" s="68"/>
      <c r="B997" s="11"/>
      <c r="C997" s="11"/>
      <c r="D997" s="73"/>
      <c r="E997" s="74"/>
      <c r="F997" s="74"/>
      <c r="G997" s="70"/>
      <c r="H997" s="70"/>
      <c r="I997" s="70"/>
      <c r="J997" s="11"/>
      <c r="K997" s="11"/>
      <c r="M997" s="11"/>
      <c r="N997" s="9"/>
      <c r="O997" s="9"/>
      <c r="P997" s="11"/>
      <c r="Q997" s="95"/>
      <c r="R997" s="74"/>
      <c r="S997" s="74"/>
      <c r="T997" s="74"/>
      <c r="U997" s="11"/>
      <c r="V997" s="11"/>
      <c r="W997" s="11"/>
      <c r="X997" s="76"/>
      <c r="Y997" s="11"/>
      <c r="Z997" s="9"/>
    </row>
    <row r="998" hidden="1">
      <c r="A998" s="68"/>
      <c r="B998" s="11"/>
      <c r="C998" s="11"/>
      <c r="E998" s="74"/>
      <c r="F998" s="74"/>
      <c r="G998" s="70"/>
      <c r="H998" s="70"/>
      <c r="I998" s="70"/>
      <c r="J998" s="11"/>
      <c r="K998" s="11"/>
      <c r="M998" s="11"/>
      <c r="N998" s="9"/>
      <c r="O998" s="9"/>
      <c r="Q998" s="59"/>
      <c r="Y998" s="11"/>
      <c r="Z998" s="9"/>
    </row>
    <row r="999" hidden="1">
      <c r="A999" s="68"/>
      <c r="B999" s="11"/>
      <c r="C999" s="11"/>
      <c r="E999" s="74"/>
      <c r="F999" s="74"/>
      <c r="G999" s="74"/>
      <c r="H999" s="70"/>
      <c r="I999" s="74"/>
      <c r="J999" s="11"/>
      <c r="K999" s="11"/>
      <c r="M999" s="11"/>
      <c r="N999" s="9"/>
      <c r="O999" s="9"/>
      <c r="Q999" s="59"/>
      <c r="Y999" s="11"/>
      <c r="Z999" s="9"/>
    </row>
    <row r="1000" hidden="1">
      <c r="A1000" s="68"/>
      <c r="B1000" s="11"/>
      <c r="C1000" s="11"/>
      <c r="D1000" s="73"/>
      <c r="E1000" s="74"/>
      <c r="F1000" s="74"/>
      <c r="G1000" s="70"/>
      <c r="H1000" s="70"/>
      <c r="I1000" s="70"/>
      <c r="J1000" s="11"/>
      <c r="K1000" s="11"/>
      <c r="M1000" s="11"/>
      <c r="N1000" s="9"/>
      <c r="O1000" s="9"/>
      <c r="Q1000" s="59"/>
      <c r="Y1000" s="11"/>
      <c r="Z1000" s="9"/>
    </row>
    <row r="1001" hidden="1">
      <c r="A1001" s="68"/>
      <c r="B1001" s="11"/>
      <c r="C1001" s="11"/>
      <c r="E1001" s="74"/>
      <c r="F1001" s="74"/>
      <c r="G1001" s="74"/>
      <c r="H1001" s="70"/>
      <c r="I1001" s="70"/>
      <c r="J1001" s="11"/>
      <c r="K1001" s="76"/>
      <c r="M1001" s="11"/>
      <c r="N1001" s="9"/>
      <c r="O1001" s="9"/>
      <c r="Q1001" s="59"/>
      <c r="Y1001" s="11"/>
      <c r="Z1001" s="9"/>
    </row>
    <row r="1002" hidden="1">
      <c r="A1002" s="68"/>
      <c r="B1002" s="11"/>
      <c r="C1002" s="11"/>
      <c r="D1002" s="73"/>
      <c r="E1002" s="74"/>
      <c r="F1002" s="74"/>
      <c r="G1002" s="74"/>
      <c r="H1002" s="70"/>
      <c r="I1002" s="74"/>
      <c r="J1002" s="11"/>
      <c r="K1002" s="66"/>
      <c r="M1002" s="11"/>
      <c r="N1002" s="9"/>
      <c r="O1002" s="9"/>
      <c r="Q1002" s="59"/>
      <c r="Y1002" s="11"/>
      <c r="Z1002" s="9"/>
    </row>
    <row r="1003" hidden="1">
      <c r="A1003" s="68"/>
      <c r="B1003" s="11"/>
      <c r="C1003" s="11"/>
      <c r="D1003" s="73"/>
      <c r="E1003" s="74"/>
      <c r="F1003" s="74"/>
      <c r="G1003" s="74"/>
      <c r="H1003" s="70"/>
      <c r="I1003" s="74"/>
      <c r="J1003" s="11"/>
      <c r="K1003" s="11"/>
      <c r="M1003" s="11"/>
      <c r="N1003" s="9"/>
      <c r="O1003" s="9"/>
      <c r="Q1003" s="59"/>
      <c r="Y1003" s="11"/>
      <c r="Z1003" s="9"/>
    </row>
    <row r="1004" hidden="1">
      <c r="A1004" s="68"/>
      <c r="B1004" s="11"/>
      <c r="C1004" s="11"/>
      <c r="D1004" s="73"/>
      <c r="E1004" s="74"/>
      <c r="F1004" s="74"/>
      <c r="G1004" s="74"/>
      <c r="H1004" s="70"/>
      <c r="I1004" s="74"/>
      <c r="J1004" s="11"/>
      <c r="K1004" s="11"/>
      <c r="M1004" s="11"/>
      <c r="N1004" s="9"/>
      <c r="O1004" s="9"/>
      <c r="Q1004" s="59"/>
      <c r="Y1004" s="11"/>
      <c r="Z1004" s="9"/>
    </row>
    <row r="1005" hidden="1">
      <c r="A1005" s="68"/>
      <c r="B1005" s="11"/>
      <c r="C1005" s="11"/>
      <c r="D1005" s="73"/>
      <c r="E1005" s="74"/>
      <c r="F1005" s="74"/>
      <c r="G1005" s="74"/>
      <c r="H1005" s="70"/>
      <c r="I1005" s="74"/>
      <c r="J1005" s="11"/>
      <c r="K1005" s="11"/>
      <c r="M1005" s="11"/>
      <c r="N1005" s="9"/>
      <c r="O1005" s="9"/>
      <c r="Q1005" s="59"/>
      <c r="Y1005" s="11"/>
      <c r="Z1005" s="9"/>
    </row>
    <row r="1006" hidden="1">
      <c r="A1006" s="68"/>
      <c r="B1006" s="11"/>
      <c r="C1006" s="11"/>
      <c r="D1006" s="73"/>
      <c r="E1006" s="74"/>
      <c r="F1006" s="74"/>
      <c r="G1006" s="74"/>
      <c r="H1006" s="70"/>
      <c r="I1006" s="70"/>
      <c r="J1006" s="11"/>
      <c r="K1006" s="76"/>
      <c r="M1006" s="11"/>
      <c r="N1006" s="9"/>
      <c r="O1006" s="9"/>
      <c r="Q1006" s="59"/>
      <c r="Y1006" s="11"/>
      <c r="Z1006" s="9"/>
    </row>
    <row r="1007" hidden="1">
      <c r="A1007" s="68"/>
      <c r="B1007" s="11"/>
      <c r="C1007" s="11"/>
      <c r="E1007" s="74"/>
      <c r="F1007" s="74"/>
      <c r="G1007" s="74"/>
      <c r="H1007" s="74"/>
      <c r="I1007" s="70"/>
      <c r="J1007" s="11"/>
      <c r="K1007" s="71"/>
      <c r="M1007" s="11"/>
      <c r="N1007" s="9"/>
      <c r="O1007" s="9"/>
      <c r="Q1007" s="59"/>
      <c r="Y1007" s="11"/>
      <c r="Z1007" s="9"/>
    </row>
    <row r="1008" hidden="1">
      <c r="A1008" s="68"/>
      <c r="B1008" s="11"/>
      <c r="C1008" s="11"/>
      <c r="E1008" s="74"/>
      <c r="F1008" s="74"/>
      <c r="G1008" s="74"/>
      <c r="H1008" s="70"/>
      <c r="I1008" s="74"/>
      <c r="J1008" s="11"/>
      <c r="K1008" s="11"/>
      <c r="M1008" s="11"/>
      <c r="N1008" s="9"/>
      <c r="O1008" s="9"/>
      <c r="Q1008" s="59"/>
      <c r="Y1008" s="11"/>
      <c r="Z1008" s="9"/>
    </row>
    <row r="1009" hidden="1">
      <c r="A1009" s="68"/>
      <c r="B1009" s="11"/>
      <c r="C1009" s="11"/>
      <c r="E1009" s="74"/>
      <c r="F1009" s="74"/>
      <c r="G1009" s="74"/>
      <c r="H1009" s="70"/>
      <c r="I1009" s="70"/>
      <c r="J1009" s="11"/>
      <c r="K1009" s="66"/>
      <c r="M1009" s="11"/>
      <c r="N1009" s="9"/>
      <c r="O1009" s="9"/>
      <c r="Q1009" s="59"/>
      <c r="Y1009" s="11"/>
      <c r="Z1009" s="9"/>
    </row>
    <row r="1010" hidden="1">
      <c r="A1010" s="68"/>
      <c r="B1010" s="11"/>
      <c r="C1010" s="11"/>
      <c r="D1010" s="73"/>
      <c r="E1010" s="74"/>
      <c r="F1010" s="74"/>
      <c r="G1010" s="74"/>
      <c r="H1010" s="70"/>
      <c r="I1010" s="70"/>
      <c r="J1010" s="11"/>
      <c r="K1010" s="71"/>
      <c r="M1010" s="11"/>
      <c r="N1010" s="9"/>
      <c r="O1010" s="9"/>
      <c r="Q1010" s="59"/>
      <c r="Y1010" s="11"/>
      <c r="Z1010" s="9"/>
    </row>
    <row r="1011" hidden="1">
      <c r="A1011" s="68"/>
      <c r="B1011" s="11"/>
      <c r="C1011" s="11"/>
      <c r="D1011" s="73"/>
      <c r="E1011" s="74"/>
      <c r="F1011" s="74"/>
      <c r="G1011" s="74"/>
      <c r="H1011" s="70"/>
      <c r="I1011" s="70"/>
      <c r="J1011" s="11"/>
      <c r="K1011" s="71"/>
      <c r="M1011" s="11"/>
      <c r="N1011" s="9"/>
      <c r="O1011" s="9"/>
      <c r="Q1011" s="59"/>
      <c r="Y1011" s="11"/>
      <c r="Z1011" s="9"/>
    </row>
    <row r="1012" hidden="1">
      <c r="A1012" s="68"/>
      <c r="B1012" s="11"/>
      <c r="C1012" s="11"/>
      <c r="D1012" s="73"/>
      <c r="E1012" s="74"/>
      <c r="F1012" s="74"/>
      <c r="G1012" s="74"/>
      <c r="H1012" s="70"/>
      <c r="I1012" s="70"/>
      <c r="J1012" s="11"/>
      <c r="K1012" s="71"/>
      <c r="M1012" s="11"/>
      <c r="N1012" s="9"/>
      <c r="O1012" s="9"/>
      <c r="Q1012" s="59"/>
      <c r="Y1012" s="11"/>
      <c r="Z1012" s="9"/>
    </row>
    <row r="1013" hidden="1">
      <c r="A1013" s="68"/>
      <c r="B1013" s="11"/>
      <c r="C1013" s="11"/>
      <c r="D1013" s="73"/>
      <c r="E1013" s="74"/>
      <c r="F1013" s="74"/>
      <c r="G1013" s="74"/>
      <c r="H1013" s="70"/>
      <c r="I1013" s="70"/>
      <c r="J1013" s="11"/>
      <c r="K1013" s="76"/>
      <c r="M1013" s="11"/>
      <c r="N1013" s="9"/>
      <c r="O1013" s="9"/>
      <c r="Q1013" s="59"/>
      <c r="Y1013" s="11"/>
      <c r="Z1013" s="9"/>
    </row>
    <row r="1014" hidden="1">
      <c r="A1014" s="68"/>
      <c r="B1014" s="11"/>
      <c r="C1014" s="11"/>
      <c r="D1014" s="73"/>
      <c r="E1014" s="74"/>
      <c r="F1014" s="74"/>
      <c r="G1014" s="74"/>
      <c r="H1014" s="70"/>
      <c r="I1014" s="70"/>
      <c r="J1014" s="11"/>
      <c r="K1014" s="71"/>
      <c r="M1014" s="11"/>
      <c r="N1014" s="9"/>
      <c r="O1014" s="9"/>
      <c r="P1014" s="11"/>
      <c r="Q1014" s="95"/>
      <c r="R1014" s="74"/>
      <c r="S1014" s="74"/>
      <c r="T1014" s="74"/>
      <c r="U1014" s="11"/>
      <c r="V1014" s="11"/>
      <c r="W1014" s="11"/>
      <c r="X1014" s="76"/>
      <c r="Y1014" s="11"/>
      <c r="Z1014" s="9"/>
    </row>
    <row r="1015" hidden="1">
      <c r="A1015" s="68"/>
      <c r="B1015" s="11"/>
      <c r="C1015" s="11"/>
      <c r="D1015" s="73"/>
      <c r="E1015" s="74"/>
      <c r="F1015" s="74"/>
      <c r="G1015" s="74"/>
      <c r="H1015" s="70"/>
      <c r="I1015" s="70"/>
      <c r="J1015" s="11"/>
      <c r="K1015" s="71"/>
      <c r="M1015" s="11"/>
      <c r="N1015" s="9"/>
      <c r="O1015" s="9"/>
      <c r="Q1015" s="59"/>
      <c r="Y1015" s="11"/>
      <c r="Z1015" s="9"/>
    </row>
    <row r="1016" hidden="1">
      <c r="A1016" s="68"/>
      <c r="B1016" s="11"/>
      <c r="C1016" s="11"/>
      <c r="D1016" s="73"/>
      <c r="E1016" s="74"/>
      <c r="F1016" s="74"/>
      <c r="G1016" s="74"/>
      <c r="H1016" s="70"/>
      <c r="I1016" s="70"/>
      <c r="J1016" s="11"/>
      <c r="K1016" s="71"/>
      <c r="M1016" s="11"/>
      <c r="N1016" s="9"/>
      <c r="O1016" s="9"/>
      <c r="Q1016" s="59"/>
      <c r="Y1016" s="11"/>
      <c r="Z1016" s="9"/>
    </row>
    <row r="1017" hidden="1">
      <c r="A1017" s="68"/>
      <c r="B1017" s="11"/>
      <c r="C1017" s="11"/>
      <c r="D1017" s="73"/>
      <c r="E1017" s="74"/>
      <c r="F1017" s="74"/>
      <c r="G1017" s="74"/>
      <c r="H1017" s="70"/>
      <c r="I1017" s="70"/>
      <c r="J1017" s="11"/>
      <c r="K1017" s="71"/>
      <c r="M1017" s="11"/>
      <c r="N1017" s="9"/>
      <c r="O1017" s="9"/>
      <c r="P1017" s="11"/>
      <c r="Q1017" s="95"/>
      <c r="R1017" s="74"/>
      <c r="S1017" s="74"/>
      <c r="T1017" s="74"/>
      <c r="U1017" s="74"/>
      <c r="V1017" s="11"/>
      <c r="W1017" s="11"/>
      <c r="X1017" s="76"/>
      <c r="Y1017" s="11"/>
      <c r="Z1017" s="9"/>
    </row>
    <row r="1018" hidden="1">
      <c r="A1018" s="68"/>
      <c r="B1018" s="11"/>
      <c r="C1018" s="11"/>
      <c r="D1018" s="73"/>
      <c r="E1018" s="74"/>
      <c r="F1018" s="74"/>
      <c r="G1018" s="74"/>
      <c r="H1018" s="70"/>
      <c r="I1018" s="70"/>
      <c r="J1018" s="11"/>
      <c r="K1018" s="71"/>
      <c r="M1018" s="11"/>
      <c r="N1018" s="9"/>
      <c r="O1018" s="9"/>
      <c r="Q1018" s="59"/>
      <c r="Y1018" s="11"/>
      <c r="Z1018" s="9"/>
    </row>
    <row r="1019" hidden="1">
      <c r="A1019" s="68"/>
      <c r="B1019" s="11"/>
      <c r="C1019" s="11"/>
      <c r="D1019" s="73"/>
      <c r="E1019" s="74"/>
      <c r="F1019" s="74"/>
      <c r="G1019" s="74"/>
      <c r="H1019" s="70"/>
      <c r="I1019" s="70"/>
      <c r="J1019" s="11"/>
      <c r="K1019" s="71"/>
      <c r="M1019" s="11"/>
      <c r="N1019" s="9"/>
      <c r="O1019" s="9"/>
      <c r="P1019" s="11"/>
      <c r="Q1019" s="95"/>
      <c r="R1019" s="74"/>
      <c r="S1019" s="74"/>
      <c r="T1019" s="74"/>
      <c r="U1019" s="11"/>
      <c r="V1019" s="11"/>
      <c r="W1019" s="11"/>
      <c r="X1019" s="76"/>
      <c r="Y1019" s="11"/>
      <c r="Z1019" s="9"/>
    </row>
    <row r="1020" hidden="1">
      <c r="A1020" s="68"/>
      <c r="B1020" s="11"/>
      <c r="C1020" s="11"/>
      <c r="D1020" s="73"/>
      <c r="E1020" s="74"/>
      <c r="F1020" s="74"/>
      <c r="G1020" s="74"/>
      <c r="H1020" s="70"/>
      <c r="I1020" s="70"/>
      <c r="J1020" s="11"/>
      <c r="K1020" s="71"/>
      <c r="M1020" s="11"/>
      <c r="N1020" s="9"/>
      <c r="O1020" s="9"/>
      <c r="P1020" s="11"/>
      <c r="Q1020" s="95"/>
      <c r="R1020" s="74"/>
      <c r="S1020" s="74"/>
      <c r="T1020" s="74"/>
      <c r="U1020" s="11"/>
      <c r="V1020" s="11"/>
      <c r="W1020" s="11"/>
      <c r="X1020" s="76"/>
      <c r="Y1020" s="11"/>
      <c r="Z1020" s="9"/>
    </row>
    <row r="1021" hidden="1">
      <c r="A1021" s="68"/>
      <c r="B1021" s="11"/>
      <c r="C1021" s="11"/>
      <c r="D1021" s="73"/>
      <c r="E1021" s="74"/>
      <c r="F1021" s="74"/>
      <c r="G1021" s="74"/>
      <c r="H1021" s="70"/>
      <c r="I1021" s="70"/>
      <c r="J1021" s="11"/>
      <c r="K1021" s="76"/>
      <c r="M1021" s="11"/>
      <c r="N1021" s="9"/>
      <c r="O1021" s="9"/>
      <c r="Q1021" s="59"/>
      <c r="Y1021" s="11"/>
      <c r="Z1021" s="9"/>
    </row>
    <row r="1022" hidden="1">
      <c r="A1022" s="68"/>
      <c r="B1022" s="11"/>
      <c r="C1022" s="11"/>
      <c r="D1022" s="73"/>
      <c r="E1022" s="74"/>
      <c r="F1022" s="74"/>
      <c r="G1022" s="74"/>
      <c r="H1022" s="70"/>
      <c r="I1022" s="70"/>
      <c r="J1022" s="11"/>
      <c r="K1022" s="71"/>
      <c r="M1022" s="11"/>
      <c r="N1022" s="9"/>
      <c r="O1022" s="9"/>
      <c r="Q1022" s="59"/>
      <c r="Y1022" s="11"/>
      <c r="Z1022" s="9"/>
    </row>
    <row r="1023" hidden="1">
      <c r="A1023" s="68"/>
      <c r="B1023" s="11"/>
      <c r="C1023" s="11"/>
      <c r="D1023" s="73"/>
      <c r="E1023" s="74"/>
      <c r="F1023" s="74"/>
      <c r="G1023" s="74"/>
      <c r="H1023" s="70"/>
      <c r="I1023" s="70"/>
      <c r="J1023" s="11"/>
      <c r="K1023" s="71"/>
      <c r="M1023" s="11"/>
      <c r="N1023" s="9"/>
      <c r="O1023" s="9"/>
      <c r="Q1023" s="59"/>
      <c r="Y1023" s="11"/>
      <c r="Z1023" s="9"/>
    </row>
    <row r="1024" hidden="1">
      <c r="A1024" s="68"/>
      <c r="B1024" s="11"/>
      <c r="C1024" s="11"/>
      <c r="D1024" s="73"/>
      <c r="E1024" s="74"/>
      <c r="F1024" s="74"/>
      <c r="G1024" s="74"/>
      <c r="H1024" s="70"/>
      <c r="I1024" s="70"/>
      <c r="J1024" s="11"/>
      <c r="K1024" s="71"/>
      <c r="M1024" s="11"/>
      <c r="N1024" s="9"/>
      <c r="O1024" s="9"/>
      <c r="Q1024" s="59"/>
      <c r="Y1024" s="11"/>
      <c r="Z1024" s="9"/>
    </row>
    <row r="1025" hidden="1">
      <c r="A1025" s="68"/>
      <c r="B1025" s="11"/>
      <c r="C1025" s="11"/>
      <c r="D1025" s="73"/>
      <c r="E1025" s="74"/>
      <c r="F1025" s="74"/>
      <c r="G1025" s="74"/>
      <c r="H1025" s="70"/>
      <c r="I1025" s="70"/>
      <c r="J1025" s="11"/>
      <c r="K1025" s="71"/>
      <c r="M1025" s="11"/>
      <c r="N1025" s="9"/>
      <c r="O1025" s="9"/>
      <c r="Q1025" s="59"/>
      <c r="Y1025" s="11"/>
      <c r="Z1025" s="9"/>
    </row>
    <row r="1026" hidden="1">
      <c r="A1026" s="68"/>
      <c r="B1026" s="11"/>
      <c r="C1026" s="11"/>
      <c r="E1026" s="74"/>
      <c r="F1026" s="74"/>
      <c r="G1026" s="74"/>
      <c r="H1026" s="70"/>
      <c r="I1026" s="70"/>
      <c r="J1026" s="11"/>
      <c r="K1026" s="71"/>
      <c r="M1026" s="11"/>
      <c r="N1026" s="9"/>
      <c r="O1026" s="9"/>
      <c r="P1026" s="11"/>
      <c r="Q1026" s="95"/>
      <c r="R1026" s="74"/>
      <c r="S1026" s="74"/>
      <c r="T1026" s="74"/>
      <c r="U1026" s="11"/>
      <c r="V1026" s="74"/>
      <c r="W1026" s="11"/>
      <c r="X1026" s="76"/>
      <c r="Y1026" s="11"/>
      <c r="Z1026" s="9"/>
    </row>
    <row r="1027" hidden="1">
      <c r="A1027" s="68"/>
      <c r="B1027" s="11"/>
      <c r="C1027" s="11"/>
      <c r="E1027" s="74"/>
      <c r="F1027" s="74"/>
      <c r="G1027" s="74"/>
      <c r="H1027" s="70"/>
      <c r="I1027" s="70"/>
      <c r="J1027" s="11"/>
      <c r="K1027" s="71"/>
      <c r="M1027" s="11"/>
      <c r="N1027" s="9"/>
      <c r="O1027" s="9"/>
      <c r="P1027" s="11"/>
      <c r="Q1027" s="95"/>
      <c r="R1027" s="74"/>
      <c r="S1027" s="74"/>
      <c r="T1027" s="11"/>
      <c r="U1027" s="11"/>
      <c r="V1027" s="11"/>
      <c r="W1027" s="11"/>
      <c r="X1027" s="11"/>
      <c r="Y1027" s="11"/>
      <c r="Z1027" s="9"/>
    </row>
    <row r="1028" hidden="1">
      <c r="A1028" s="68"/>
      <c r="B1028" s="11"/>
      <c r="C1028" s="11"/>
      <c r="E1028" s="74"/>
      <c r="F1028" s="74"/>
      <c r="G1028" s="74"/>
      <c r="H1028" s="70"/>
      <c r="I1028" s="70"/>
      <c r="J1028" s="11"/>
      <c r="K1028" s="76"/>
      <c r="M1028" s="11"/>
      <c r="N1028" s="9"/>
      <c r="O1028" s="9"/>
      <c r="P1028" s="11"/>
      <c r="Q1028" s="95"/>
      <c r="R1028" s="74"/>
      <c r="S1028" s="74"/>
      <c r="T1028" s="74"/>
      <c r="U1028" s="11"/>
      <c r="V1028" s="74"/>
      <c r="W1028" s="11"/>
      <c r="X1028" s="76"/>
      <c r="Y1028" s="11"/>
      <c r="Z1028" s="9"/>
    </row>
    <row r="1029" hidden="1">
      <c r="A1029" s="68"/>
      <c r="B1029" s="11"/>
      <c r="C1029" s="11"/>
      <c r="D1029" s="73"/>
      <c r="E1029" s="74"/>
      <c r="F1029" s="74"/>
      <c r="G1029" s="74"/>
      <c r="H1029" s="70"/>
      <c r="I1029" s="70"/>
      <c r="J1029" s="11"/>
      <c r="K1029" s="71"/>
      <c r="M1029" s="11"/>
      <c r="N1029" s="9"/>
      <c r="O1029" s="9"/>
      <c r="Q1029" s="59"/>
      <c r="Y1029" s="11"/>
      <c r="Z1029" s="9"/>
    </row>
    <row r="1030" hidden="1">
      <c r="A1030" s="68"/>
      <c r="B1030" s="11"/>
      <c r="C1030" s="11"/>
      <c r="D1030" s="73"/>
      <c r="E1030" s="74"/>
      <c r="F1030" s="74"/>
      <c r="G1030" s="74"/>
      <c r="H1030" s="70"/>
      <c r="I1030" s="70"/>
      <c r="J1030" s="11"/>
      <c r="K1030" s="71"/>
      <c r="M1030" s="11"/>
      <c r="N1030" s="9"/>
      <c r="O1030" s="9"/>
      <c r="Q1030" s="59"/>
      <c r="Y1030" s="11"/>
      <c r="Z1030" s="9"/>
    </row>
    <row r="1031" hidden="1">
      <c r="A1031" s="68"/>
      <c r="B1031" s="11"/>
      <c r="C1031" s="11"/>
      <c r="E1031" s="74"/>
      <c r="F1031" s="74"/>
      <c r="G1031" s="74"/>
      <c r="H1031" s="70"/>
      <c r="I1031" s="70"/>
      <c r="J1031" s="11"/>
      <c r="K1031" s="76"/>
      <c r="M1031" s="11"/>
      <c r="N1031" s="9"/>
      <c r="O1031" s="9"/>
      <c r="Q1031" s="59"/>
      <c r="Y1031" s="11"/>
      <c r="Z1031" s="9"/>
    </row>
    <row r="1032" hidden="1">
      <c r="A1032" s="68"/>
      <c r="B1032" s="11"/>
      <c r="C1032" s="11"/>
      <c r="D1032" s="73"/>
      <c r="E1032" s="74"/>
      <c r="F1032" s="74"/>
      <c r="G1032" s="74"/>
      <c r="H1032" s="70"/>
      <c r="I1032" s="70"/>
      <c r="J1032" s="11"/>
      <c r="K1032" s="71"/>
      <c r="M1032" s="11"/>
      <c r="N1032" s="9"/>
      <c r="O1032" s="9"/>
      <c r="Q1032" s="59"/>
      <c r="Y1032" s="11"/>
      <c r="Z1032" s="9"/>
    </row>
    <row r="1033" hidden="1">
      <c r="A1033" s="68"/>
      <c r="B1033" s="11"/>
      <c r="C1033" s="11"/>
      <c r="E1033" s="74"/>
      <c r="F1033" s="74"/>
      <c r="G1033" s="74"/>
      <c r="H1033" s="70"/>
      <c r="I1033" s="70"/>
      <c r="J1033" s="11"/>
      <c r="K1033" s="11"/>
      <c r="M1033" s="11"/>
      <c r="N1033" s="9"/>
      <c r="O1033" s="9"/>
      <c r="Q1033" s="59"/>
      <c r="Y1033" s="11"/>
      <c r="Z1033" s="9"/>
    </row>
    <row r="1034" hidden="1">
      <c r="A1034" s="68"/>
      <c r="B1034" s="11"/>
      <c r="C1034" s="11"/>
      <c r="E1034" s="74"/>
      <c r="F1034" s="74"/>
      <c r="G1034" s="74"/>
      <c r="H1034" s="70"/>
      <c r="I1034" s="74"/>
      <c r="J1034" s="11"/>
      <c r="K1034" s="76"/>
      <c r="M1034" s="11"/>
      <c r="N1034" s="9"/>
      <c r="O1034" s="9"/>
      <c r="Q1034" s="59"/>
      <c r="Y1034" s="11"/>
      <c r="Z1034" s="9"/>
    </row>
    <row r="1035" hidden="1">
      <c r="A1035" s="68"/>
      <c r="B1035" s="11"/>
      <c r="C1035" s="11"/>
      <c r="E1035" s="74"/>
      <c r="F1035" s="74"/>
      <c r="G1035" s="74"/>
      <c r="H1035" s="74"/>
      <c r="I1035" s="70"/>
      <c r="J1035" s="11"/>
      <c r="K1035" s="76"/>
      <c r="M1035" s="11"/>
      <c r="N1035" s="9"/>
      <c r="O1035" s="9"/>
      <c r="Q1035" s="59"/>
      <c r="Y1035" s="11"/>
      <c r="Z1035" s="9"/>
    </row>
    <row r="1036" hidden="1">
      <c r="A1036" s="68"/>
      <c r="B1036" s="11"/>
      <c r="C1036" s="11"/>
      <c r="E1036" s="74"/>
      <c r="F1036" s="74"/>
      <c r="G1036" s="70"/>
      <c r="H1036" s="70"/>
      <c r="I1036" s="70"/>
      <c r="J1036" s="11"/>
      <c r="K1036" s="66"/>
      <c r="M1036" s="11"/>
      <c r="N1036" s="9"/>
      <c r="O1036" s="9"/>
      <c r="Q1036" s="59"/>
      <c r="Y1036" s="11"/>
      <c r="Z1036" s="9"/>
    </row>
    <row r="1037" hidden="1">
      <c r="A1037" s="68"/>
      <c r="B1037" s="11"/>
      <c r="C1037" s="11"/>
      <c r="E1037" s="74"/>
      <c r="F1037" s="74"/>
      <c r="G1037" s="74"/>
      <c r="H1037" s="70"/>
      <c r="I1037" s="70"/>
      <c r="J1037" s="11"/>
      <c r="K1037" s="66"/>
      <c r="M1037" s="11"/>
      <c r="N1037" s="9"/>
      <c r="O1037" s="9"/>
      <c r="Q1037" s="59"/>
      <c r="Y1037" s="11"/>
      <c r="Z1037" s="9"/>
    </row>
    <row r="1038" hidden="1">
      <c r="A1038" s="68"/>
      <c r="B1038" s="11"/>
      <c r="C1038" s="11"/>
      <c r="D1038" s="73"/>
      <c r="E1038" s="74"/>
      <c r="F1038" s="74"/>
      <c r="G1038" s="74"/>
      <c r="H1038" s="70"/>
      <c r="I1038" s="70"/>
      <c r="J1038" s="11"/>
      <c r="K1038" s="71"/>
      <c r="M1038" s="11"/>
      <c r="N1038" s="9"/>
      <c r="O1038" s="9"/>
      <c r="Q1038" s="59"/>
      <c r="Y1038" s="11"/>
      <c r="Z1038" s="9"/>
    </row>
    <row r="1039" hidden="1">
      <c r="A1039" s="68"/>
      <c r="B1039" s="11"/>
      <c r="C1039" s="11"/>
      <c r="D1039" s="73"/>
      <c r="E1039" s="74"/>
      <c r="F1039" s="74"/>
      <c r="G1039" s="74"/>
      <c r="H1039" s="70"/>
      <c r="I1039" s="70"/>
      <c r="J1039" s="11"/>
      <c r="K1039" s="71"/>
      <c r="M1039" s="11"/>
      <c r="N1039" s="9"/>
      <c r="O1039" s="9"/>
      <c r="Q1039" s="59"/>
      <c r="Y1039" s="11"/>
      <c r="Z1039" s="9"/>
    </row>
    <row r="1040" hidden="1">
      <c r="A1040" s="68"/>
      <c r="B1040" s="11"/>
      <c r="C1040" s="11"/>
      <c r="D1040" s="73"/>
      <c r="E1040" s="74"/>
      <c r="F1040" s="74"/>
      <c r="G1040" s="74"/>
      <c r="H1040" s="70"/>
      <c r="I1040" s="70"/>
      <c r="J1040" s="11"/>
      <c r="K1040" s="71"/>
      <c r="M1040" s="11"/>
      <c r="N1040" s="9"/>
      <c r="O1040" s="9"/>
      <c r="Q1040" s="59"/>
      <c r="Y1040" s="11"/>
      <c r="Z1040" s="9"/>
    </row>
    <row r="1041" hidden="1">
      <c r="A1041" s="68"/>
      <c r="B1041" s="11"/>
      <c r="C1041" s="11"/>
      <c r="E1041" s="74"/>
      <c r="F1041" s="74"/>
      <c r="G1041" s="74"/>
      <c r="H1041" s="70"/>
      <c r="I1041" s="70"/>
      <c r="J1041" s="11"/>
      <c r="K1041" s="71"/>
      <c r="M1041" s="11"/>
      <c r="N1041" s="9"/>
      <c r="O1041" s="9"/>
      <c r="Q1041" s="59"/>
      <c r="Y1041" s="11"/>
      <c r="Z1041" s="9"/>
    </row>
    <row r="1042" hidden="1">
      <c r="A1042" s="68"/>
      <c r="B1042" s="11"/>
      <c r="C1042" s="11"/>
      <c r="E1042" s="74"/>
      <c r="F1042" s="74"/>
      <c r="G1042" s="74"/>
      <c r="H1042" s="70"/>
      <c r="I1042" s="74"/>
      <c r="J1042" s="11"/>
      <c r="K1042" s="66"/>
      <c r="M1042" s="11"/>
      <c r="N1042" s="9"/>
      <c r="O1042" s="9"/>
      <c r="Q1042" s="59"/>
      <c r="Y1042" s="11"/>
      <c r="Z1042" s="9"/>
    </row>
    <row r="1043" hidden="1">
      <c r="A1043" s="68"/>
      <c r="B1043" s="11"/>
      <c r="C1043" s="11"/>
      <c r="E1043" s="74"/>
      <c r="F1043" s="74"/>
      <c r="G1043" s="74"/>
      <c r="H1043" s="70"/>
      <c r="I1043" s="70"/>
      <c r="J1043" s="11"/>
      <c r="K1043" s="71"/>
      <c r="M1043" s="11"/>
      <c r="N1043" s="9"/>
      <c r="O1043" s="9"/>
      <c r="Q1043" s="59"/>
      <c r="Y1043" s="11"/>
      <c r="Z1043" s="9"/>
    </row>
    <row r="1044" hidden="1">
      <c r="A1044" s="68"/>
      <c r="B1044" s="11"/>
      <c r="C1044" s="11"/>
      <c r="E1044" s="74"/>
      <c r="F1044" s="74"/>
      <c r="G1044" s="74"/>
      <c r="H1044" s="70"/>
      <c r="I1044" s="70"/>
      <c r="J1044" s="11"/>
      <c r="K1044" s="71"/>
      <c r="M1044" s="11"/>
      <c r="N1044" s="9"/>
      <c r="O1044" s="9"/>
      <c r="Q1044" s="59"/>
      <c r="Y1044" s="11"/>
      <c r="Z1044" s="9"/>
    </row>
    <row r="1045" hidden="1">
      <c r="A1045" s="68"/>
      <c r="B1045" s="11"/>
      <c r="C1045" s="11"/>
      <c r="E1045" s="74"/>
      <c r="F1045" s="74"/>
      <c r="G1045" s="74"/>
      <c r="H1045" s="70"/>
      <c r="I1045" s="74"/>
      <c r="J1045" s="11"/>
      <c r="K1045" s="71"/>
      <c r="M1045" s="11"/>
      <c r="N1045" s="9"/>
      <c r="O1045" s="9"/>
      <c r="Q1045" s="59"/>
      <c r="Y1045" s="11"/>
      <c r="Z1045" s="9"/>
    </row>
    <row r="1046" hidden="1">
      <c r="A1046" s="68"/>
      <c r="B1046" s="11"/>
      <c r="C1046" s="11"/>
      <c r="E1046" s="74"/>
      <c r="F1046" s="74"/>
      <c r="G1046" s="74"/>
      <c r="H1046" s="70"/>
      <c r="I1046" s="70"/>
      <c r="J1046" s="11"/>
      <c r="K1046" s="71"/>
      <c r="M1046" s="11"/>
      <c r="N1046" s="9"/>
      <c r="O1046" s="9"/>
      <c r="P1046" s="11"/>
      <c r="Q1046" s="95"/>
      <c r="R1046" s="74"/>
      <c r="S1046" s="74"/>
      <c r="T1046" s="74"/>
      <c r="U1046" s="11"/>
      <c r="V1046" s="11"/>
      <c r="W1046" s="11"/>
      <c r="X1046" s="76"/>
      <c r="Y1046" s="11"/>
      <c r="Z1046" s="9"/>
    </row>
    <row r="1047" hidden="1">
      <c r="A1047" s="68"/>
      <c r="B1047" s="11"/>
      <c r="C1047" s="11"/>
      <c r="E1047" s="74"/>
      <c r="F1047" s="74"/>
      <c r="G1047" s="74"/>
      <c r="H1047" s="70"/>
      <c r="I1047" s="70"/>
      <c r="J1047" s="11"/>
      <c r="K1047" s="71"/>
      <c r="M1047" s="11"/>
      <c r="N1047" s="9"/>
      <c r="O1047" s="9"/>
      <c r="Q1047" s="59"/>
      <c r="Y1047" s="11"/>
      <c r="Z1047" s="9"/>
    </row>
    <row r="1048" hidden="1">
      <c r="A1048" s="68"/>
      <c r="B1048" s="11"/>
      <c r="C1048" s="11"/>
      <c r="E1048" s="74"/>
      <c r="F1048" s="74"/>
      <c r="G1048" s="70"/>
      <c r="H1048" s="70"/>
      <c r="I1048" s="70"/>
      <c r="J1048" s="11"/>
      <c r="K1048" s="71"/>
      <c r="M1048" s="11"/>
      <c r="N1048" s="9"/>
      <c r="O1048" s="9"/>
      <c r="Q1048" s="59"/>
      <c r="Y1048" s="11"/>
      <c r="Z1048" s="9"/>
    </row>
    <row r="1049" hidden="1">
      <c r="A1049" s="68"/>
      <c r="B1049" s="11"/>
      <c r="C1049" s="11"/>
      <c r="E1049" s="74"/>
      <c r="F1049" s="74"/>
      <c r="G1049" s="74"/>
      <c r="H1049" s="74"/>
      <c r="I1049" s="70"/>
      <c r="J1049" s="11"/>
      <c r="K1049" s="76"/>
      <c r="M1049" s="11"/>
      <c r="N1049" s="9"/>
      <c r="O1049" s="9"/>
      <c r="P1049" s="11"/>
      <c r="Q1049" s="95"/>
      <c r="R1049" s="74"/>
      <c r="S1049" s="74"/>
      <c r="T1049" s="74"/>
      <c r="U1049" s="11"/>
      <c r="V1049" s="11"/>
      <c r="W1049" s="11"/>
      <c r="X1049" s="76"/>
      <c r="Y1049" s="11"/>
      <c r="Z1049" s="9"/>
    </row>
    <row r="1050" hidden="1">
      <c r="A1050" s="68"/>
      <c r="B1050" s="11"/>
      <c r="C1050" s="11"/>
      <c r="E1050" s="74"/>
      <c r="F1050" s="74"/>
      <c r="G1050" s="74"/>
      <c r="H1050" s="70"/>
      <c r="I1050" s="70"/>
      <c r="J1050" s="11"/>
      <c r="K1050" s="76"/>
      <c r="M1050" s="11"/>
      <c r="N1050" s="9"/>
      <c r="O1050" s="9"/>
      <c r="Q1050" s="59"/>
      <c r="Y1050" s="11"/>
      <c r="Z1050" s="9"/>
    </row>
    <row r="1051" hidden="1">
      <c r="A1051" s="68"/>
      <c r="B1051" s="11"/>
      <c r="C1051" s="11"/>
      <c r="E1051" s="74"/>
      <c r="F1051" s="74"/>
      <c r="G1051" s="74"/>
      <c r="H1051" s="74"/>
      <c r="I1051" s="70"/>
      <c r="J1051" s="11"/>
      <c r="K1051" s="76"/>
      <c r="M1051" s="11"/>
      <c r="N1051" s="9"/>
      <c r="O1051" s="9"/>
      <c r="P1051" s="11"/>
      <c r="Q1051" s="95"/>
      <c r="R1051" s="74"/>
      <c r="S1051" s="74"/>
      <c r="T1051" s="74"/>
      <c r="U1051" s="11"/>
      <c r="V1051" s="74"/>
      <c r="W1051" s="11"/>
      <c r="X1051" s="11"/>
      <c r="Y1051" s="11"/>
      <c r="Z1051" s="9"/>
    </row>
    <row r="1052" hidden="1">
      <c r="A1052" s="68"/>
      <c r="B1052" s="11"/>
      <c r="C1052" s="11"/>
      <c r="E1052" s="74"/>
      <c r="F1052" s="74"/>
      <c r="G1052" s="74"/>
      <c r="H1052" s="70"/>
      <c r="I1052" s="70"/>
      <c r="J1052" s="11"/>
      <c r="K1052" s="76"/>
      <c r="M1052" s="11"/>
      <c r="N1052" s="9"/>
      <c r="O1052" s="9"/>
      <c r="P1052" s="11"/>
      <c r="Q1052" s="95"/>
      <c r="R1052" s="74"/>
      <c r="S1052" s="74"/>
      <c r="T1052" s="74"/>
      <c r="U1052" s="11"/>
      <c r="V1052" s="11"/>
      <c r="W1052" s="11"/>
      <c r="X1052" s="11"/>
      <c r="Y1052" s="11"/>
      <c r="Z1052" s="9"/>
    </row>
    <row r="1053" hidden="1">
      <c r="A1053" s="68"/>
      <c r="B1053" s="11"/>
      <c r="C1053" s="11"/>
      <c r="E1053" s="74"/>
      <c r="F1053" s="74"/>
      <c r="G1053" s="74"/>
      <c r="H1053" s="70"/>
      <c r="I1053" s="70"/>
      <c r="J1053" s="11"/>
      <c r="K1053" s="11"/>
      <c r="M1053" s="11"/>
      <c r="N1053" s="9"/>
      <c r="O1053" s="9"/>
      <c r="Q1053" s="59"/>
      <c r="Y1053" s="11"/>
      <c r="Z1053" s="9"/>
    </row>
    <row r="1054" hidden="1">
      <c r="A1054" s="68"/>
      <c r="B1054" s="11"/>
      <c r="C1054" s="11"/>
      <c r="E1054" s="74"/>
      <c r="F1054" s="74"/>
      <c r="G1054" s="74"/>
      <c r="H1054" s="70"/>
      <c r="I1054" s="70"/>
      <c r="J1054" s="11"/>
      <c r="K1054" s="76"/>
      <c r="M1054" s="11"/>
      <c r="N1054" s="9"/>
      <c r="O1054" s="9"/>
      <c r="Q1054" s="59"/>
      <c r="Y1054" s="11"/>
      <c r="Z1054" s="9"/>
    </row>
    <row r="1055" hidden="1">
      <c r="A1055" s="68"/>
      <c r="B1055" s="11"/>
      <c r="C1055" s="11"/>
      <c r="E1055" s="74"/>
      <c r="F1055" s="74"/>
      <c r="G1055" s="74"/>
      <c r="H1055" s="70"/>
      <c r="I1055" s="70"/>
      <c r="J1055" s="11"/>
      <c r="K1055" s="76"/>
      <c r="M1055" s="11"/>
      <c r="N1055" s="9"/>
      <c r="O1055" s="9"/>
      <c r="Q1055" s="59"/>
      <c r="Y1055" s="11"/>
      <c r="Z1055" s="9"/>
    </row>
    <row r="1056" hidden="1">
      <c r="A1056" s="68"/>
      <c r="B1056" s="11"/>
      <c r="C1056" s="11"/>
      <c r="E1056" s="74"/>
      <c r="F1056" s="74"/>
      <c r="G1056" s="74"/>
      <c r="H1056" s="70"/>
      <c r="I1056" s="70"/>
      <c r="J1056" s="11"/>
      <c r="K1056" s="76"/>
      <c r="M1056" s="11"/>
      <c r="N1056" s="9"/>
      <c r="O1056" s="9"/>
      <c r="Q1056" s="59"/>
      <c r="Y1056" s="11"/>
      <c r="Z1056" s="9"/>
    </row>
    <row r="1057" hidden="1">
      <c r="A1057" s="68"/>
      <c r="B1057" s="11"/>
      <c r="C1057" s="11"/>
      <c r="E1057" s="74"/>
      <c r="F1057" s="74"/>
      <c r="G1057" s="74"/>
      <c r="H1057" s="70"/>
      <c r="I1057" s="74"/>
      <c r="J1057" s="11"/>
      <c r="K1057" s="11"/>
      <c r="M1057" s="11"/>
      <c r="N1057" s="9"/>
      <c r="O1057" s="9"/>
      <c r="Q1057" s="59"/>
      <c r="Y1057" s="11"/>
      <c r="Z1057" s="9"/>
    </row>
    <row r="1058" hidden="1">
      <c r="A1058" s="68"/>
      <c r="B1058" s="11"/>
      <c r="C1058" s="11"/>
      <c r="E1058" s="74"/>
      <c r="F1058" s="74"/>
      <c r="G1058" s="74"/>
      <c r="H1058" s="70"/>
      <c r="I1058" s="70"/>
      <c r="J1058" s="11"/>
      <c r="K1058" s="76"/>
      <c r="M1058" s="11"/>
      <c r="N1058" s="9"/>
      <c r="O1058" s="9"/>
      <c r="P1058" s="11"/>
      <c r="Q1058" s="95"/>
      <c r="R1058" s="74"/>
      <c r="S1058" s="74"/>
      <c r="T1058" s="74"/>
      <c r="U1058" s="11"/>
      <c r="V1058" s="11"/>
      <c r="W1058" s="11"/>
      <c r="X1058" s="11"/>
      <c r="Y1058" s="11"/>
      <c r="Z1058" s="9"/>
    </row>
    <row r="1059" hidden="1">
      <c r="A1059" s="68"/>
      <c r="B1059" s="11"/>
      <c r="C1059" s="11"/>
      <c r="E1059" s="74"/>
      <c r="F1059" s="74"/>
      <c r="G1059" s="74"/>
      <c r="H1059" s="70"/>
      <c r="I1059" s="70"/>
      <c r="J1059" s="11"/>
      <c r="K1059" s="76"/>
      <c r="M1059" s="11"/>
      <c r="N1059" s="9"/>
      <c r="O1059" s="9"/>
      <c r="P1059" s="11"/>
      <c r="Q1059" s="95"/>
      <c r="R1059" s="74"/>
      <c r="S1059" s="74"/>
      <c r="T1059" s="74"/>
      <c r="U1059" s="11"/>
      <c r="V1059" s="11"/>
      <c r="W1059" s="11"/>
      <c r="X1059" s="76"/>
      <c r="Y1059" s="11"/>
      <c r="Z1059" s="9"/>
    </row>
    <row r="1060" hidden="1">
      <c r="A1060" s="68"/>
      <c r="B1060" s="11"/>
      <c r="C1060" s="11"/>
      <c r="E1060" s="74"/>
      <c r="F1060" s="74"/>
      <c r="G1060" s="74"/>
      <c r="H1060" s="70"/>
      <c r="I1060" s="70"/>
      <c r="J1060" s="11"/>
      <c r="K1060" s="71"/>
      <c r="M1060" s="11"/>
      <c r="N1060" s="9"/>
      <c r="O1060" s="9"/>
      <c r="P1060" s="11"/>
      <c r="Q1060" s="95"/>
      <c r="R1060" s="74"/>
      <c r="S1060" s="74"/>
      <c r="T1060" s="74"/>
      <c r="U1060" s="11"/>
      <c r="V1060" s="11"/>
      <c r="W1060" s="11"/>
      <c r="X1060" s="76"/>
      <c r="Y1060" s="11"/>
      <c r="Z1060" s="9"/>
    </row>
    <row r="1061" hidden="1">
      <c r="A1061" s="68"/>
      <c r="B1061" s="11"/>
      <c r="C1061" s="11"/>
      <c r="E1061" s="74"/>
      <c r="F1061" s="74"/>
      <c r="G1061" s="70"/>
      <c r="H1061" s="70"/>
      <c r="I1061" s="70"/>
      <c r="J1061" s="11"/>
      <c r="K1061" s="66"/>
      <c r="M1061" s="11"/>
      <c r="N1061" s="9"/>
      <c r="O1061" s="9"/>
      <c r="Q1061" s="59"/>
      <c r="Y1061" s="11"/>
      <c r="Z1061" s="9"/>
    </row>
    <row r="1062" hidden="1">
      <c r="A1062" s="68"/>
      <c r="B1062" s="11"/>
      <c r="C1062" s="11"/>
      <c r="E1062" s="74"/>
      <c r="F1062" s="74"/>
      <c r="G1062" s="74"/>
      <c r="H1062" s="70"/>
      <c r="I1062" s="74"/>
      <c r="J1062" s="11"/>
      <c r="K1062" s="66"/>
      <c r="M1062" s="11"/>
      <c r="N1062" s="9"/>
      <c r="O1062" s="9"/>
      <c r="Q1062" s="59"/>
      <c r="Y1062" s="11"/>
      <c r="Z1062" s="9"/>
    </row>
    <row r="1063" hidden="1">
      <c r="A1063" s="68"/>
      <c r="B1063" s="11"/>
      <c r="C1063" s="11"/>
      <c r="E1063" s="74"/>
      <c r="F1063" s="74"/>
      <c r="G1063" s="74"/>
      <c r="H1063" s="70"/>
      <c r="I1063" s="70"/>
      <c r="J1063" s="11"/>
      <c r="K1063" s="71"/>
      <c r="M1063" s="11"/>
      <c r="N1063" s="9"/>
      <c r="O1063" s="9"/>
      <c r="Q1063" s="59"/>
      <c r="Y1063" s="11"/>
      <c r="Z1063" s="9"/>
    </row>
    <row r="1064" hidden="1">
      <c r="A1064" s="68"/>
      <c r="B1064" s="11"/>
      <c r="C1064" s="11"/>
      <c r="E1064" s="74"/>
      <c r="F1064" s="74"/>
      <c r="G1064" s="74"/>
      <c r="H1064" s="70"/>
      <c r="I1064" s="70"/>
      <c r="J1064" s="11"/>
      <c r="K1064" s="71"/>
      <c r="M1064" s="11"/>
      <c r="N1064" s="9"/>
      <c r="O1064" s="9"/>
      <c r="Q1064" s="59"/>
      <c r="Y1064" s="11"/>
      <c r="Z1064" s="9"/>
    </row>
    <row r="1065" hidden="1">
      <c r="A1065" s="68"/>
      <c r="B1065" s="11"/>
      <c r="C1065" s="11"/>
      <c r="E1065" s="74"/>
      <c r="F1065" s="74"/>
      <c r="G1065" s="74"/>
      <c r="H1065" s="70"/>
      <c r="I1065" s="70"/>
      <c r="J1065" s="11"/>
      <c r="K1065" s="11"/>
      <c r="M1065" s="11"/>
      <c r="N1065" s="9"/>
      <c r="O1065" s="9"/>
      <c r="Q1065" s="59"/>
      <c r="Y1065" s="11"/>
      <c r="Z1065" s="9"/>
    </row>
    <row r="1066" hidden="1">
      <c r="A1066" s="68"/>
      <c r="B1066" s="11"/>
      <c r="C1066" s="11"/>
      <c r="E1066" s="74"/>
      <c r="F1066" s="74"/>
      <c r="G1066" s="74"/>
      <c r="H1066" s="70"/>
      <c r="I1066" s="74"/>
      <c r="J1066" s="11"/>
      <c r="K1066" s="76"/>
      <c r="M1066" s="11"/>
      <c r="N1066" s="9"/>
      <c r="O1066" s="9"/>
      <c r="Q1066" s="59"/>
      <c r="Y1066" s="11"/>
      <c r="Z1066" s="9"/>
    </row>
    <row r="1067" hidden="1">
      <c r="A1067" s="68"/>
      <c r="B1067" s="11"/>
      <c r="C1067" s="11"/>
      <c r="E1067" s="74"/>
      <c r="F1067" s="74"/>
      <c r="G1067" s="74"/>
      <c r="H1067" s="74"/>
      <c r="I1067" s="70"/>
      <c r="J1067" s="11"/>
      <c r="K1067" s="76"/>
      <c r="M1067" s="11"/>
      <c r="N1067" s="9"/>
      <c r="O1067" s="9"/>
      <c r="Q1067" s="59"/>
      <c r="Y1067" s="11"/>
      <c r="Z1067" s="9"/>
    </row>
    <row r="1068" hidden="1">
      <c r="A1068" s="68"/>
      <c r="B1068" s="11"/>
      <c r="C1068" s="11"/>
      <c r="E1068" s="74"/>
      <c r="F1068" s="74"/>
      <c r="G1068" s="70"/>
      <c r="H1068" s="70"/>
      <c r="I1068" s="70"/>
      <c r="J1068" s="11"/>
      <c r="K1068" s="11"/>
      <c r="M1068" s="11"/>
      <c r="N1068" s="9"/>
      <c r="O1068" s="9"/>
      <c r="Q1068" s="59"/>
      <c r="Y1068" s="11"/>
      <c r="Z1068" s="9"/>
    </row>
    <row r="1069" hidden="1">
      <c r="A1069" s="68"/>
      <c r="B1069" s="11"/>
      <c r="C1069" s="11"/>
      <c r="E1069" s="74"/>
      <c r="F1069" s="74"/>
      <c r="G1069" s="74"/>
      <c r="H1069" s="70"/>
      <c r="I1069" s="70"/>
      <c r="J1069" s="11"/>
      <c r="K1069" s="66"/>
      <c r="M1069" s="11"/>
      <c r="N1069" s="9"/>
      <c r="O1069" s="9"/>
      <c r="Q1069" s="59"/>
      <c r="Y1069" s="11"/>
      <c r="Z1069" s="9"/>
    </row>
    <row r="1070" hidden="1">
      <c r="A1070" s="68"/>
      <c r="B1070" s="11"/>
      <c r="C1070" s="11"/>
      <c r="E1070" s="74"/>
      <c r="F1070" s="74"/>
      <c r="G1070" s="74"/>
      <c r="H1070" s="74"/>
      <c r="I1070" s="70"/>
      <c r="J1070" s="11"/>
      <c r="K1070" s="71"/>
      <c r="M1070" s="11"/>
      <c r="N1070" s="9"/>
      <c r="O1070" s="9"/>
      <c r="Q1070" s="59"/>
      <c r="Y1070" s="11"/>
      <c r="Z1070" s="9"/>
    </row>
    <row r="1071" hidden="1">
      <c r="A1071" s="68"/>
      <c r="B1071" s="11"/>
      <c r="C1071" s="11"/>
      <c r="E1071" s="74"/>
      <c r="F1071" s="74"/>
      <c r="G1071" s="74"/>
      <c r="H1071" s="70"/>
      <c r="I1071" s="74"/>
      <c r="J1071" s="11"/>
      <c r="K1071" s="66"/>
      <c r="M1071" s="11"/>
      <c r="N1071" s="9"/>
      <c r="O1071" s="9"/>
      <c r="Q1071" s="59"/>
      <c r="Y1071" s="11"/>
      <c r="Z1071" s="9"/>
    </row>
    <row r="1072" hidden="1">
      <c r="A1072" s="68"/>
      <c r="B1072" s="11"/>
      <c r="C1072" s="11"/>
      <c r="E1072" s="74"/>
      <c r="F1072" s="74"/>
      <c r="G1072" s="74"/>
      <c r="H1072" s="70"/>
      <c r="I1072" s="70"/>
      <c r="J1072" s="11"/>
      <c r="K1072" s="66"/>
      <c r="M1072" s="11"/>
      <c r="N1072" s="9"/>
      <c r="O1072" s="9"/>
      <c r="Q1072" s="59"/>
      <c r="Y1072" s="11"/>
      <c r="Z1072" s="9"/>
    </row>
    <row r="1073" hidden="1">
      <c r="A1073" s="68"/>
      <c r="B1073" s="11"/>
      <c r="C1073" s="11"/>
      <c r="E1073" s="74"/>
      <c r="F1073" s="74"/>
      <c r="G1073" s="74"/>
      <c r="H1073" s="70"/>
      <c r="I1073" s="70"/>
      <c r="J1073" s="11"/>
      <c r="K1073" s="71"/>
      <c r="M1073" s="11"/>
      <c r="N1073" s="9"/>
      <c r="O1073" s="9"/>
      <c r="Q1073" s="59"/>
      <c r="Y1073" s="11"/>
      <c r="Z1073" s="9"/>
    </row>
    <row r="1074" hidden="1">
      <c r="A1074" s="68"/>
      <c r="B1074" s="11"/>
      <c r="C1074" s="11"/>
      <c r="E1074" s="74"/>
      <c r="F1074" s="74"/>
      <c r="G1074" s="74"/>
      <c r="H1074" s="70"/>
      <c r="I1074" s="74"/>
      <c r="J1074" s="11"/>
      <c r="K1074" s="66"/>
      <c r="M1074" s="11"/>
      <c r="N1074" s="9"/>
      <c r="O1074" s="9"/>
      <c r="Q1074" s="59"/>
      <c r="Y1074" s="11"/>
      <c r="Z1074" s="9"/>
    </row>
    <row r="1075" hidden="1">
      <c r="A1075" s="68"/>
      <c r="B1075" s="11"/>
      <c r="C1075" s="11"/>
      <c r="E1075" s="74"/>
      <c r="F1075" s="74"/>
      <c r="G1075" s="74"/>
      <c r="H1075" s="70"/>
      <c r="I1075" s="70"/>
      <c r="J1075" s="11"/>
      <c r="K1075" s="71"/>
      <c r="M1075" s="11"/>
      <c r="N1075" s="9"/>
      <c r="O1075" s="9"/>
      <c r="Q1075" s="59"/>
      <c r="Y1075" s="11"/>
      <c r="Z1075" s="9"/>
    </row>
    <row r="1076" hidden="1">
      <c r="A1076" s="68"/>
      <c r="B1076" s="11"/>
      <c r="C1076" s="11"/>
      <c r="E1076" s="74"/>
      <c r="F1076" s="74"/>
      <c r="G1076" s="74"/>
      <c r="H1076" s="70"/>
      <c r="I1076" s="70"/>
      <c r="J1076" s="11"/>
      <c r="K1076" s="71"/>
      <c r="M1076" s="11"/>
      <c r="N1076" s="9"/>
      <c r="O1076" s="9"/>
      <c r="Q1076" s="59"/>
      <c r="Y1076" s="11"/>
      <c r="Z1076" s="9"/>
    </row>
    <row r="1077" hidden="1">
      <c r="A1077" s="68"/>
      <c r="B1077" s="11"/>
      <c r="C1077" s="11"/>
      <c r="E1077" s="74"/>
      <c r="F1077" s="74"/>
      <c r="G1077" s="74"/>
      <c r="H1077" s="70"/>
      <c r="I1077" s="74"/>
      <c r="J1077" s="11"/>
      <c r="K1077" s="71"/>
      <c r="M1077" s="11"/>
      <c r="N1077" s="9"/>
      <c r="O1077" s="9"/>
      <c r="Q1077" s="59"/>
      <c r="Y1077" s="11"/>
      <c r="Z1077" s="9"/>
    </row>
    <row r="1078" hidden="1">
      <c r="A1078" s="68"/>
      <c r="B1078" s="11"/>
      <c r="C1078" s="11"/>
      <c r="E1078" s="74"/>
      <c r="F1078" s="74"/>
      <c r="G1078" s="74"/>
      <c r="H1078" s="70"/>
      <c r="I1078" s="70"/>
      <c r="J1078" s="11"/>
      <c r="K1078" s="71"/>
      <c r="M1078" s="11"/>
      <c r="N1078" s="9"/>
      <c r="O1078" s="9"/>
      <c r="P1078" s="11"/>
      <c r="Q1078" s="95"/>
      <c r="R1078" s="74"/>
      <c r="S1078" s="74"/>
      <c r="T1078" s="74"/>
      <c r="U1078" s="74"/>
      <c r="V1078" s="11"/>
      <c r="W1078" s="11"/>
      <c r="X1078" s="76"/>
      <c r="Y1078" s="11"/>
      <c r="Z1078" s="9"/>
    </row>
    <row r="1079" hidden="1">
      <c r="A1079" s="68"/>
      <c r="B1079" s="11"/>
      <c r="C1079" s="11"/>
      <c r="E1079" s="74"/>
      <c r="F1079" s="74"/>
      <c r="G1079" s="74"/>
      <c r="H1079" s="70"/>
      <c r="I1079" s="70"/>
      <c r="J1079" s="11"/>
      <c r="K1079" s="71"/>
      <c r="M1079" s="11"/>
      <c r="N1079" s="9"/>
      <c r="O1079" s="9"/>
      <c r="Q1079" s="59"/>
      <c r="Y1079" s="11"/>
      <c r="Z1079" s="9"/>
    </row>
    <row r="1080" hidden="1">
      <c r="A1080" s="68"/>
      <c r="B1080" s="11"/>
      <c r="C1080" s="11"/>
      <c r="E1080" s="74"/>
      <c r="F1080" s="74"/>
      <c r="G1080" s="74"/>
      <c r="H1080" s="74"/>
      <c r="I1080" s="70"/>
      <c r="J1080" s="11"/>
      <c r="K1080" s="71"/>
      <c r="M1080" s="11"/>
      <c r="N1080" s="9"/>
      <c r="O1080" s="9"/>
      <c r="P1080" s="11"/>
      <c r="Q1080" s="95"/>
      <c r="R1080" s="74"/>
      <c r="S1080" s="74"/>
      <c r="T1080" s="11"/>
      <c r="U1080" s="11"/>
      <c r="V1080" s="11"/>
      <c r="W1080" s="11"/>
      <c r="X1080" s="76"/>
      <c r="Y1080" s="11"/>
      <c r="Z1080" s="9"/>
    </row>
    <row r="1081" hidden="1">
      <c r="A1081" s="68"/>
      <c r="B1081" s="11"/>
      <c r="C1081" s="11"/>
      <c r="E1081" s="74"/>
      <c r="F1081" s="74"/>
      <c r="G1081" s="74"/>
      <c r="H1081" s="70"/>
      <c r="I1081" s="70"/>
      <c r="J1081" s="11"/>
      <c r="K1081" s="76"/>
      <c r="M1081" s="11"/>
      <c r="N1081" s="9"/>
      <c r="O1081" s="9"/>
      <c r="Q1081" s="59"/>
      <c r="Y1081" s="11"/>
      <c r="Z1081" s="9"/>
    </row>
    <row r="1082" hidden="1">
      <c r="A1082" s="68"/>
      <c r="B1082" s="11"/>
      <c r="C1082" s="11"/>
      <c r="E1082" s="74"/>
      <c r="F1082" s="74"/>
      <c r="G1082" s="70"/>
      <c r="H1082" s="70"/>
      <c r="I1082" s="70"/>
      <c r="J1082" s="11"/>
      <c r="K1082" s="76"/>
      <c r="M1082" s="11"/>
      <c r="N1082" s="9"/>
      <c r="O1082" s="9"/>
      <c r="Q1082" s="59"/>
      <c r="Y1082" s="11"/>
      <c r="Z1082" s="9"/>
    </row>
    <row r="1083" hidden="1">
      <c r="A1083" s="68"/>
      <c r="B1083" s="11"/>
      <c r="C1083" s="11"/>
      <c r="E1083" s="74"/>
      <c r="F1083" s="74"/>
      <c r="G1083" s="74"/>
      <c r="H1083" s="74"/>
      <c r="I1083" s="70"/>
      <c r="J1083" s="11"/>
      <c r="K1083" s="76"/>
      <c r="M1083" s="11"/>
      <c r="N1083" s="9"/>
      <c r="O1083" s="9"/>
      <c r="P1083" s="11"/>
      <c r="Q1083" s="95"/>
      <c r="R1083" s="74"/>
      <c r="S1083" s="74"/>
      <c r="T1083" s="74"/>
      <c r="U1083" s="11"/>
      <c r="V1083" s="11"/>
      <c r="W1083" s="11"/>
      <c r="X1083" s="11"/>
      <c r="Y1083" s="11"/>
      <c r="Z1083" s="9"/>
    </row>
    <row r="1084" hidden="1">
      <c r="A1084" s="68"/>
      <c r="B1084" s="11"/>
      <c r="C1084" s="11"/>
      <c r="E1084" s="74"/>
      <c r="F1084" s="74"/>
      <c r="G1084" s="74"/>
      <c r="H1084" s="70"/>
      <c r="I1084" s="70"/>
      <c r="J1084" s="11"/>
      <c r="K1084" s="71"/>
      <c r="M1084" s="11"/>
      <c r="N1084" s="9"/>
      <c r="O1084" s="9"/>
      <c r="P1084" s="11"/>
      <c r="Q1084" s="95"/>
      <c r="R1084" s="74"/>
      <c r="S1084" s="74"/>
      <c r="T1084" s="74"/>
      <c r="U1084" s="11"/>
      <c r="V1084" s="11"/>
      <c r="W1084" s="11"/>
      <c r="X1084" s="76"/>
      <c r="Y1084" s="11"/>
      <c r="Z1084" s="9"/>
    </row>
    <row r="1085" hidden="1">
      <c r="A1085" s="68"/>
      <c r="B1085" s="11"/>
      <c r="C1085" s="11"/>
      <c r="E1085" s="74"/>
      <c r="F1085" s="74"/>
      <c r="G1085" s="74"/>
      <c r="H1085" s="70"/>
      <c r="I1085" s="70"/>
      <c r="J1085" s="11"/>
      <c r="K1085" s="66"/>
      <c r="M1085" s="11"/>
      <c r="N1085" s="9"/>
      <c r="O1085" s="9"/>
      <c r="Q1085" s="59"/>
      <c r="Y1085" s="11"/>
      <c r="Z1085" s="9"/>
    </row>
    <row r="1086" hidden="1">
      <c r="A1086" s="68"/>
      <c r="B1086" s="11"/>
      <c r="C1086" s="11"/>
      <c r="E1086" s="74"/>
      <c r="F1086" s="74"/>
      <c r="G1086" s="74"/>
      <c r="H1086" s="70"/>
      <c r="I1086" s="70"/>
      <c r="J1086" s="11"/>
      <c r="K1086" s="71"/>
      <c r="M1086" s="11"/>
      <c r="N1086" s="9"/>
      <c r="O1086" s="9"/>
      <c r="Q1086" s="59"/>
      <c r="Y1086" s="11"/>
      <c r="Z1086" s="9"/>
    </row>
    <row r="1087" hidden="1">
      <c r="A1087" s="68"/>
      <c r="B1087" s="11"/>
      <c r="C1087" s="11"/>
      <c r="E1087" s="74"/>
      <c r="F1087" s="74"/>
      <c r="G1087" s="74"/>
      <c r="H1087" s="70"/>
      <c r="I1087" s="70"/>
      <c r="J1087" s="11"/>
      <c r="K1087" s="71"/>
      <c r="M1087" s="11"/>
      <c r="N1087" s="9"/>
      <c r="O1087" s="9"/>
      <c r="Q1087" s="59"/>
      <c r="Y1087" s="11"/>
      <c r="Z1087" s="9"/>
    </row>
    <row r="1088" hidden="1">
      <c r="A1088" s="68"/>
      <c r="B1088" s="11"/>
      <c r="C1088" s="11"/>
      <c r="E1088" s="74"/>
      <c r="F1088" s="74"/>
      <c r="G1088" s="74"/>
      <c r="H1088" s="70"/>
      <c r="I1088" s="70"/>
      <c r="J1088" s="11"/>
      <c r="K1088" s="76"/>
      <c r="M1088" s="11"/>
      <c r="N1088" s="9"/>
      <c r="O1088" s="9"/>
      <c r="Q1088" s="59"/>
      <c r="Y1088" s="11"/>
      <c r="Z1088" s="9"/>
    </row>
    <row r="1089" hidden="1">
      <c r="A1089" s="68"/>
      <c r="B1089" s="11"/>
      <c r="C1089" s="11"/>
      <c r="E1089" s="74"/>
      <c r="F1089" s="74"/>
      <c r="G1089" s="70"/>
      <c r="H1089" s="70"/>
      <c r="I1089" s="70"/>
      <c r="J1089" s="11"/>
      <c r="K1089" s="11"/>
      <c r="M1089" s="11"/>
      <c r="N1089" s="9"/>
      <c r="O1089" s="9"/>
      <c r="Q1089" s="59"/>
      <c r="Y1089" s="11"/>
      <c r="Z1089" s="9"/>
    </row>
    <row r="1090" hidden="1">
      <c r="A1090" s="68"/>
      <c r="B1090" s="11"/>
      <c r="C1090" s="11"/>
      <c r="E1090" s="74"/>
      <c r="F1090" s="74"/>
      <c r="G1090" s="74"/>
      <c r="H1090" s="70"/>
      <c r="I1090" s="74"/>
      <c r="J1090" s="11"/>
      <c r="K1090" s="11"/>
      <c r="M1090" s="11"/>
      <c r="N1090" s="9"/>
      <c r="O1090" s="9"/>
      <c r="Q1090" s="59"/>
      <c r="Y1090" s="11"/>
      <c r="Z1090" s="9"/>
    </row>
    <row r="1091" hidden="1">
      <c r="A1091" s="68"/>
      <c r="B1091" s="11"/>
      <c r="C1091" s="11"/>
      <c r="E1091" s="74"/>
      <c r="F1091" s="74"/>
      <c r="G1091" s="74"/>
      <c r="H1091" s="70"/>
      <c r="I1091" s="70"/>
      <c r="J1091" s="11"/>
      <c r="K1091" s="76"/>
      <c r="M1091" s="11"/>
      <c r="N1091" s="9"/>
      <c r="O1091" s="9"/>
      <c r="Q1091" s="59"/>
      <c r="Y1091" s="11"/>
      <c r="Z1091" s="9"/>
    </row>
    <row r="1092" hidden="1">
      <c r="A1092" s="68"/>
      <c r="B1092" s="11"/>
      <c r="C1092" s="11"/>
      <c r="E1092" s="74"/>
      <c r="F1092" s="74"/>
      <c r="G1092" s="74"/>
      <c r="H1092" s="70"/>
      <c r="I1092" s="74"/>
      <c r="J1092" s="11"/>
      <c r="K1092" s="66"/>
      <c r="M1092" s="11"/>
      <c r="N1092" s="9"/>
      <c r="O1092" s="9"/>
      <c r="Q1092" s="59"/>
      <c r="Y1092" s="11"/>
      <c r="Z1092" s="9"/>
    </row>
    <row r="1093" hidden="1">
      <c r="A1093" s="68"/>
      <c r="B1093" s="11"/>
      <c r="C1093" s="11"/>
      <c r="E1093" s="74"/>
      <c r="F1093" s="74"/>
      <c r="G1093" s="74"/>
      <c r="H1093" s="74"/>
      <c r="I1093" s="70"/>
      <c r="J1093" s="11"/>
      <c r="K1093" s="71"/>
      <c r="M1093" s="11"/>
      <c r="N1093" s="9"/>
      <c r="O1093" s="9"/>
      <c r="Q1093" s="59"/>
      <c r="Y1093" s="11"/>
      <c r="Z1093" s="9"/>
    </row>
    <row r="1094" hidden="1">
      <c r="A1094" s="68"/>
      <c r="B1094" s="11"/>
      <c r="C1094" s="11"/>
      <c r="E1094" s="74"/>
      <c r="F1094" s="74"/>
      <c r="G1094" s="74"/>
      <c r="H1094" s="70"/>
      <c r="I1094" s="74"/>
      <c r="J1094" s="11"/>
      <c r="K1094" s="66"/>
      <c r="M1094" s="11"/>
      <c r="N1094" s="9"/>
      <c r="O1094" s="9"/>
      <c r="Q1094" s="59"/>
      <c r="Y1094" s="11"/>
      <c r="Z1094" s="9"/>
    </row>
    <row r="1095" hidden="1">
      <c r="A1095" s="68"/>
      <c r="B1095" s="11"/>
      <c r="C1095" s="11"/>
      <c r="E1095" s="74"/>
      <c r="F1095" s="74"/>
      <c r="G1095" s="74"/>
      <c r="H1095" s="70"/>
      <c r="I1095" s="70"/>
      <c r="J1095" s="11"/>
      <c r="K1095" s="66"/>
      <c r="M1095" s="11"/>
      <c r="N1095" s="9"/>
      <c r="O1095" s="9"/>
      <c r="Q1095" s="59"/>
      <c r="Y1095" s="11"/>
      <c r="Z1095" s="9"/>
    </row>
    <row r="1096" hidden="1">
      <c r="A1096" s="68"/>
      <c r="B1096" s="11"/>
      <c r="C1096" s="11"/>
      <c r="D1096" s="73"/>
      <c r="E1096" s="74"/>
      <c r="F1096" s="74"/>
      <c r="G1096" s="74"/>
      <c r="H1096" s="70"/>
      <c r="I1096" s="70"/>
      <c r="J1096" s="11"/>
      <c r="K1096" s="71"/>
      <c r="M1096" s="11"/>
      <c r="N1096" s="9"/>
      <c r="O1096" s="9"/>
      <c r="Q1096" s="59"/>
      <c r="Y1096" s="11"/>
      <c r="Z1096" s="9"/>
    </row>
    <row r="1097" hidden="1">
      <c r="A1097" s="68"/>
      <c r="B1097" s="11"/>
      <c r="C1097" s="11"/>
      <c r="D1097" s="73"/>
      <c r="E1097" s="74"/>
      <c r="F1097" s="74"/>
      <c r="G1097" s="74"/>
      <c r="H1097" s="70"/>
      <c r="I1097" s="70"/>
      <c r="J1097" s="11"/>
      <c r="K1097" s="11"/>
      <c r="M1097" s="11"/>
      <c r="N1097" s="9"/>
      <c r="O1097" s="9"/>
      <c r="Q1097" s="59"/>
      <c r="Y1097" s="11"/>
      <c r="Z1097" s="9"/>
    </row>
    <row r="1098" hidden="1">
      <c r="A1098" s="68"/>
      <c r="B1098" s="11"/>
      <c r="C1098" s="11"/>
      <c r="D1098" s="73"/>
      <c r="E1098" s="74"/>
      <c r="F1098" s="74"/>
      <c r="G1098" s="74"/>
      <c r="H1098" s="70"/>
      <c r="I1098" s="70"/>
      <c r="J1098" s="11"/>
      <c r="K1098" s="11"/>
      <c r="M1098" s="11"/>
      <c r="N1098" s="9"/>
      <c r="O1098" s="9"/>
      <c r="Q1098" s="59"/>
      <c r="Y1098" s="11"/>
      <c r="Z1098" s="9"/>
    </row>
    <row r="1099" hidden="1">
      <c r="A1099" s="68"/>
      <c r="B1099" s="11"/>
      <c r="C1099" s="11"/>
      <c r="D1099" s="73"/>
      <c r="E1099" s="74"/>
      <c r="F1099" s="74"/>
      <c r="G1099" s="74"/>
      <c r="H1099" s="70"/>
      <c r="I1099" s="70"/>
      <c r="J1099" s="11"/>
      <c r="K1099" s="11"/>
      <c r="M1099" s="11"/>
      <c r="N1099" s="9"/>
      <c r="O1099" s="9"/>
      <c r="Q1099" s="59"/>
      <c r="Y1099" s="11"/>
      <c r="Z1099" s="9"/>
    </row>
    <row r="1100" hidden="1">
      <c r="A1100" s="68"/>
      <c r="B1100" s="11"/>
      <c r="C1100" s="11"/>
      <c r="D1100" s="73"/>
      <c r="E1100" s="74"/>
      <c r="F1100" s="74"/>
      <c r="G1100" s="74"/>
      <c r="H1100" s="70"/>
      <c r="I1100" s="70"/>
      <c r="J1100" s="11"/>
      <c r="K1100" s="11"/>
      <c r="M1100" s="11"/>
      <c r="N1100" s="9"/>
      <c r="O1100" s="9"/>
      <c r="Q1100" s="59"/>
      <c r="Y1100" s="11"/>
      <c r="Z1100" s="9"/>
    </row>
    <row r="1101" hidden="1">
      <c r="A1101" s="68"/>
      <c r="B1101" s="11"/>
      <c r="C1101" s="11"/>
      <c r="D1101" s="73"/>
      <c r="E1101" s="74"/>
      <c r="F1101" s="74"/>
      <c r="G1101" s="74"/>
      <c r="H1101" s="70"/>
      <c r="I1101" s="74"/>
      <c r="J1101" s="11"/>
      <c r="K1101" s="66"/>
      <c r="M1101" s="11"/>
      <c r="N1101" s="9"/>
      <c r="O1101" s="9"/>
      <c r="Q1101" s="59"/>
      <c r="Y1101" s="11"/>
      <c r="Z1101" s="9"/>
    </row>
    <row r="1102" hidden="1">
      <c r="A1102" s="68"/>
      <c r="B1102" s="11"/>
      <c r="C1102" s="11"/>
      <c r="D1102" s="73"/>
      <c r="E1102" s="74"/>
      <c r="F1102" s="74"/>
      <c r="G1102" s="74"/>
      <c r="H1102" s="70"/>
      <c r="I1102" s="74"/>
      <c r="J1102" s="11"/>
      <c r="K1102" s="11"/>
      <c r="M1102" s="11"/>
      <c r="N1102" s="9"/>
      <c r="O1102" s="9"/>
      <c r="Q1102" s="59"/>
      <c r="Y1102" s="11"/>
      <c r="Z1102" s="9"/>
    </row>
    <row r="1103" hidden="1">
      <c r="A1103" s="68"/>
      <c r="B1103" s="11"/>
      <c r="C1103" s="11"/>
      <c r="D1103" s="73"/>
      <c r="E1103" s="74"/>
      <c r="F1103" s="74"/>
      <c r="G1103" s="74"/>
      <c r="H1103" s="70"/>
      <c r="I1103" s="74"/>
      <c r="J1103" s="11"/>
      <c r="K1103" s="11"/>
      <c r="M1103" s="11"/>
      <c r="N1103" s="9"/>
      <c r="O1103" s="9"/>
      <c r="Q1103" s="59"/>
      <c r="Y1103" s="11"/>
      <c r="Z1103" s="9"/>
    </row>
    <row r="1104" hidden="1">
      <c r="A1104" s="68"/>
      <c r="B1104" s="11"/>
      <c r="C1104" s="11"/>
      <c r="D1104" s="73"/>
      <c r="E1104" s="74"/>
      <c r="F1104" s="74"/>
      <c r="G1104" s="74"/>
      <c r="H1104" s="70"/>
      <c r="I1104" s="74"/>
      <c r="J1104" s="11"/>
      <c r="K1104" s="11"/>
      <c r="M1104" s="11"/>
      <c r="N1104" s="9"/>
      <c r="O1104" s="9"/>
      <c r="Q1104" s="59"/>
      <c r="Y1104" s="11"/>
      <c r="Z1104" s="9"/>
    </row>
    <row r="1105" hidden="1">
      <c r="A1105" s="68"/>
      <c r="B1105" s="11"/>
      <c r="C1105" s="11"/>
      <c r="D1105" s="73"/>
      <c r="E1105" s="74"/>
      <c r="F1105" s="74"/>
      <c r="G1105" s="74"/>
      <c r="H1105" s="70"/>
      <c r="I1105" s="74"/>
      <c r="J1105" s="11"/>
      <c r="K1105" s="71"/>
      <c r="M1105" s="11"/>
      <c r="N1105" s="9"/>
      <c r="O1105" s="9"/>
      <c r="Q1105" s="59"/>
      <c r="Y1105" s="11"/>
      <c r="Z1105" s="9"/>
    </row>
    <row r="1106" hidden="1">
      <c r="A1106" s="68"/>
      <c r="B1106" s="11"/>
      <c r="C1106" s="11"/>
      <c r="D1106" s="73"/>
      <c r="E1106" s="74"/>
      <c r="F1106" s="74"/>
      <c r="G1106" s="74"/>
      <c r="H1106" s="70"/>
      <c r="I1106" s="74"/>
      <c r="J1106" s="11"/>
      <c r="K1106" s="71"/>
      <c r="M1106" s="11"/>
      <c r="N1106" s="9"/>
      <c r="O1106" s="9"/>
      <c r="Q1106" s="59"/>
      <c r="Y1106" s="11"/>
      <c r="Z1106" s="9"/>
    </row>
    <row r="1107" hidden="1">
      <c r="A1107" s="68"/>
      <c r="B1107" s="11"/>
      <c r="C1107" s="11"/>
      <c r="D1107" s="73"/>
      <c r="E1107" s="74"/>
      <c r="F1107" s="74"/>
      <c r="G1107" s="74"/>
      <c r="H1107" s="70"/>
      <c r="I1107" s="74"/>
      <c r="J1107" s="11"/>
      <c r="K1107" s="71"/>
      <c r="M1107" s="11"/>
      <c r="N1107" s="9"/>
      <c r="O1107" s="9"/>
      <c r="Q1107" s="59"/>
      <c r="Y1107" s="11"/>
      <c r="Z1107" s="9"/>
    </row>
    <row r="1108" hidden="1">
      <c r="A1108" s="68"/>
      <c r="B1108" s="11"/>
      <c r="C1108" s="11"/>
      <c r="D1108" s="73"/>
      <c r="E1108" s="74"/>
      <c r="F1108" s="74"/>
      <c r="G1108" s="74"/>
      <c r="H1108" s="70"/>
      <c r="I1108" s="74"/>
      <c r="J1108" s="11"/>
      <c r="K1108" s="71"/>
      <c r="M1108" s="11"/>
      <c r="N1108" s="9"/>
      <c r="O1108" s="9"/>
      <c r="Q1108" s="59"/>
      <c r="Y1108" s="11"/>
      <c r="Z1108" s="9"/>
    </row>
    <row r="1109" hidden="1">
      <c r="A1109" s="68"/>
      <c r="B1109" s="11"/>
      <c r="C1109" s="11"/>
      <c r="D1109" s="73"/>
      <c r="E1109" s="74"/>
      <c r="F1109" s="74"/>
      <c r="G1109" s="74"/>
      <c r="H1109" s="74"/>
      <c r="I1109" s="70"/>
      <c r="J1109" s="11"/>
      <c r="K1109" s="71"/>
      <c r="M1109" s="11"/>
      <c r="N1109" s="9"/>
      <c r="O1109" s="9"/>
      <c r="Q1109" s="59"/>
      <c r="Y1109" s="11"/>
      <c r="Z1109" s="9"/>
    </row>
    <row r="1110" hidden="1">
      <c r="A1110" s="68"/>
      <c r="B1110" s="11"/>
      <c r="C1110" s="11"/>
      <c r="D1110" s="73"/>
      <c r="E1110" s="74"/>
      <c r="F1110" s="74"/>
      <c r="G1110" s="74"/>
      <c r="H1110" s="74"/>
      <c r="I1110" s="70"/>
      <c r="J1110" s="11"/>
      <c r="K1110" s="71"/>
      <c r="M1110" s="11"/>
      <c r="N1110" s="9"/>
      <c r="O1110" s="9"/>
      <c r="Q1110" s="59"/>
      <c r="Y1110" s="11"/>
      <c r="Z1110" s="9"/>
    </row>
    <row r="1111" hidden="1">
      <c r="A1111" s="68"/>
      <c r="B1111" s="11"/>
      <c r="C1111" s="11"/>
      <c r="D1111" s="73"/>
      <c r="E1111" s="74"/>
      <c r="F1111" s="74"/>
      <c r="G1111" s="74"/>
      <c r="H1111" s="74"/>
      <c r="I1111" s="70"/>
      <c r="J1111" s="11"/>
      <c r="K1111" s="71"/>
      <c r="M1111" s="11"/>
      <c r="N1111" s="9"/>
      <c r="O1111" s="9"/>
      <c r="Q1111" s="59"/>
      <c r="Y1111" s="11"/>
      <c r="Z1111" s="9"/>
    </row>
    <row r="1112" hidden="1">
      <c r="A1112" s="68"/>
      <c r="B1112" s="11"/>
      <c r="C1112" s="11"/>
      <c r="D1112" s="73"/>
      <c r="E1112" s="74"/>
      <c r="F1112" s="74"/>
      <c r="G1112" s="74"/>
      <c r="H1112" s="74"/>
      <c r="I1112" s="70"/>
      <c r="J1112" s="11"/>
      <c r="K1112" s="71"/>
      <c r="M1112" s="11"/>
      <c r="N1112" s="9"/>
      <c r="O1112" s="9"/>
      <c r="Q1112" s="59"/>
      <c r="Y1112" s="11"/>
      <c r="Z1112" s="9"/>
    </row>
    <row r="1113" hidden="1">
      <c r="A1113" s="68"/>
      <c r="B1113" s="11"/>
      <c r="C1113" s="11"/>
      <c r="D1113" s="73"/>
      <c r="E1113" s="74"/>
      <c r="F1113" s="74"/>
      <c r="G1113" s="74"/>
      <c r="H1113" s="70"/>
      <c r="I1113" s="70"/>
      <c r="J1113" s="11"/>
      <c r="K1113" s="71"/>
      <c r="M1113" s="11"/>
      <c r="N1113" s="9"/>
      <c r="O1113" s="9"/>
      <c r="Q1113" s="59"/>
      <c r="Y1113" s="11"/>
      <c r="Z1113" s="9"/>
    </row>
    <row r="1114" hidden="1">
      <c r="A1114" s="68"/>
      <c r="B1114" s="11"/>
      <c r="C1114" s="11"/>
      <c r="D1114" s="73"/>
      <c r="E1114" s="74"/>
      <c r="F1114" s="74"/>
      <c r="G1114" s="74"/>
      <c r="H1114" s="70"/>
      <c r="I1114" s="70"/>
      <c r="J1114" s="11"/>
      <c r="K1114" s="71"/>
      <c r="M1114" s="11"/>
      <c r="N1114" s="9"/>
      <c r="O1114" s="9"/>
      <c r="Q1114" s="59"/>
      <c r="Y1114" s="11"/>
      <c r="Z1114" s="9"/>
    </row>
    <row r="1115" hidden="1">
      <c r="A1115" s="68"/>
      <c r="B1115" s="11"/>
      <c r="C1115" s="11"/>
      <c r="D1115" s="73"/>
      <c r="E1115" s="74"/>
      <c r="F1115" s="74"/>
      <c r="G1115" s="74"/>
      <c r="H1115" s="70"/>
      <c r="I1115" s="70"/>
      <c r="J1115" s="11"/>
      <c r="K1115" s="71"/>
      <c r="M1115" s="11"/>
      <c r="N1115" s="9"/>
      <c r="O1115" s="9"/>
      <c r="Q1115" s="59"/>
      <c r="Y1115" s="11"/>
      <c r="Z1115" s="9"/>
    </row>
    <row r="1116" hidden="1">
      <c r="A1116" s="68"/>
      <c r="B1116" s="11"/>
      <c r="C1116" s="11"/>
      <c r="D1116" s="73"/>
      <c r="E1116" s="74"/>
      <c r="F1116" s="74"/>
      <c r="G1116" s="74"/>
      <c r="H1116" s="70"/>
      <c r="I1116" s="70"/>
      <c r="J1116" s="11"/>
      <c r="K1116" s="71"/>
      <c r="M1116" s="11"/>
      <c r="N1116" s="9"/>
      <c r="O1116" s="9"/>
      <c r="Q1116" s="59"/>
      <c r="Y1116" s="11"/>
      <c r="Z1116" s="9"/>
    </row>
    <row r="1117" hidden="1">
      <c r="A1117" s="68"/>
      <c r="B1117" s="11"/>
      <c r="C1117" s="11"/>
      <c r="D1117" s="73"/>
      <c r="E1117" s="74"/>
      <c r="F1117" s="74"/>
      <c r="G1117" s="70"/>
      <c r="H1117" s="70"/>
      <c r="I1117" s="70"/>
      <c r="J1117" s="11"/>
      <c r="K1117" s="66"/>
      <c r="M1117" s="11"/>
      <c r="N1117" s="9"/>
      <c r="O1117" s="9"/>
      <c r="Q1117" s="59"/>
      <c r="Y1117" s="11"/>
      <c r="Z1117" s="9"/>
    </row>
    <row r="1118" hidden="1">
      <c r="A1118" s="68"/>
      <c r="B1118" s="11"/>
      <c r="C1118" s="11"/>
      <c r="D1118" s="73"/>
      <c r="E1118" s="74"/>
      <c r="F1118" s="74"/>
      <c r="G1118" s="70"/>
      <c r="H1118" s="70"/>
      <c r="I1118" s="70"/>
      <c r="J1118" s="11"/>
      <c r="K1118" s="11"/>
      <c r="M1118" s="11"/>
      <c r="N1118" s="9"/>
      <c r="O1118" s="9"/>
      <c r="Q1118" s="59"/>
      <c r="Y1118" s="11"/>
      <c r="Z1118" s="9"/>
    </row>
    <row r="1119" hidden="1">
      <c r="A1119" s="68"/>
      <c r="B1119" s="11"/>
      <c r="C1119" s="11"/>
      <c r="D1119" s="73"/>
      <c r="E1119" s="74"/>
      <c r="F1119" s="74"/>
      <c r="G1119" s="70"/>
      <c r="H1119" s="70"/>
      <c r="I1119" s="70"/>
      <c r="J1119" s="11"/>
      <c r="K1119" s="11"/>
      <c r="M1119" s="11"/>
      <c r="N1119" s="9"/>
      <c r="O1119" s="9"/>
      <c r="Q1119" s="59"/>
      <c r="Y1119" s="11"/>
      <c r="Z1119" s="9"/>
    </row>
    <row r="1120" hidden="1">
      <c r="A1120" s="68"/>
      <c r="B1120" s="11"/>
      <c r="C1120" s="11"/>
      <c r="D1120" s="73"/>
      <c r="E1120" s="74"/>
      <c r="F1120" s="74"/>
      <c r="G1120" s="70"/>
      <c r="H1120" s="70"/>
      <c r="I1120" s="70"/>
      <c r="J1120" s="11"/>
      <c r="K1120" s="11"/>
      <c r="M1120" s="11"/>
      <c r="N1120" s="9"/>
      <c r="O1120" s="9"/>
      <c r="Q1120" s="59"/>
      <c r="Y1120" s="11"/>
      <c r="Z1120" s="9"/>
    </row>
    <row r="1121" hidden="1">
      <c r="A1121" s="68"/>
      <c r="B1121" s="11"/>
      <c r="C1121" s="11"/>
      <c r="D1121" s="73"/>
      <c r="E1121" s="74"/>
      <c r="F1121" s="74"/>
      <c r="G1121" s="74"/>
      <c r="H1121" s="70"/>
      <c r="I1121" s="70"/>
      <c r="J1121" s="11"/>
      <c r="K1121" s="11"/>
      <c r="M1121" s="11"/>
      <c r="N1121" s="9"/>
      <c r="O1121" s="9"/>
      <c r="Q1121" s="59"/>
      <c r="Y1121" s="11"/>
      <c r="Z1121" s="9"/>
    </row>
    <row r="1122" hidden="1">
      <c r="A1122" s="68"/>
      <c r="B1122" s="11"/>
      <c r="C1122" s="11"/>
      <c r="D1122" s="73"/>
      <c r="E1122" s="74"/>
      <c r="F1122" s="74"/>
      <c r="G1122" s="74"/>
      <c r="H1122" s="70"/>
      <c r="I1122" s="70"/>
      <c r="J1122" s="11"/>
      <c r="K1122" s="11"/>
      <c r="M1122" s="11"/>
      <c r="N1122" s="9"/>
      <c r="O1122" s="9"/>
      <c r="Q1122" s="59"/>
      <c r="Y1122" s="11"/>
      <c r="Z1122" s="9"/>
    </row>
    <row r="1123" hidden="1">
      <c r="A1123" s="68"/>
      <c r="B1123" s="11"/>
      <c r="C1123" s="11"/>
      <c r="D1123" s="73"/>
      <c r="E1123" s="74"/>
      <c r="F1123" s="74"/>
      <c r="G1123" s="74"/>
      <c r="H1123" s="70"/>
      <c r="I1123" s="70"/>
      <c r="J1123" s="11"/>
      <c r="K1123" s="11"/>
      <c r="M1123" s="11"/>
      <c r="N1123" s="9"/>
      <c r="O1123" s="9"/>
      <c r="Q1123" s="59"/>
      <c r="Y1123" s="11"/>
      <c r="Z1123" s="9"/>
    </row>
    <row r="1124" hidden="1">
      <c r="A1124" s="68"/>
      <c r="B1124" s="11"/>
      <c r="C1124" s="11"/>
      <c r="D1124" s="73"/>
      <c r="E1124" s="74"/>
      <c r="F1124" s="74"/>
      <c r="G1124" s="74"/>
      <c r="H1124" s="70"/>
      <c r="I1124" s="70"/>
      <c r="J1124" s="11"/>
      <c r="K1124" s="11"/>
      <c r="M1124" s="11"/>
      <c r="N1124" s="9"/>
      <c r="O1124" s="9"/>
      <c r="Q1124" s="59"/>
      <c r="Y1124" s="11"/>
      <c r="Z1124" s="9"/>
    </row>
    <row r="1125" hidden="1">
      <c r="A1125" s="68"/>
      <c r="B1125" s="11"/>
      <c r="C1125" s="11"/>
      <c r="D1125" s="73"/>
      <c r="E1125" s="74"/>
      <c r="F1125" s="74"/>
      <c r="G1125" s="74"/>
      <c r="H1125" s="70"/>
      <c r="I1125" s="74"/>
      <c r="J1125" s="11"/>
      <c r="K1125" s="11"/>
      <c r="M1125" s="11"/>
      <c r="N1125" s="9"/>
      <c r="O1125" s="9"/>
      <c r="Q1125" s="59"/>
      <c r="Y1125" s="11"/>
      <c r="Z1125" s="9"/>
    </row>
    <row r="1126" hidden="1">
      <c r="A1126" s="68"/>
      <c r="B1126" s="11"/>
      <c r="C1126" s="11"/>
      <c r="D1126" s="73"/>
      <c r="E1126" s="74"/>
      <c r="F1126" s="74"/>
      <c r="G1126" s="74"/>
      <c r="H1126" s="70"/>
      <c r="I1126" s="74"/>
      <c r="J1126" s="11"/>
      <c r="K1126" s="11"/>
      <c r="M1126" s="11"/>
      <c r="N1126" s="9"/>
      <c r="O1126" s="9"/>
      <c r="Q1126" s="59"/>
      <c r="Y1126" s="11"/>
      <c r="Z1126" s="9"/>
    </row>
    <row r="1127" hidden="1">
      <c r="A1127" s="68"/>
      <c r="B1127" s="11"/>
      <c r="C1127" s="11"/>
      <c r="D1127" s="73"/>
      <c r="E1127" s="74"/>
      <c r="F1127" s="74"/>
      <c r="G1127" s="74"/>
      <c r="H1127" s="70"/>
      <c r="I1127" s="74"/>
      <c r="J1127" s="11"/>
      <c r="K1127" s="11"/>
      <c r="M1127" s="11"/>
      <c r="N1127" s="9"/>
      <c r="O1127" s="9"/>
      <c r="Q1127" s="59"/>
      <c r="Y1127" s="11"/>
      <c r="Z1127" s="9"/>
    </row>
    <row r="1128" hidden="1">
      <c r="A1128" s="68"/>
      <c r="B1128" s="11"/>
      <c r="C1128" s="11"/>
      <c r="D1128" s="73"/>
      <c r="E1128" s="74"/>
      <c r="F1128" s="74"/>
      <c r="G1128" s="74"/>
      <c r="H1128" s="70"/>
      <c r="I1128" s="74"/>
      <c r="J1128" s="11"/>
      <c r="K1128" s="11"/>
      <c r="M1128" s="11"/>
      <c r="N1128" s="9"/>
      <c r="O1128" s="9"/>
      <c r="Q1128" s="59"/>
      <c r="Y1128" s="11"/>
      <c r="Z1128" s="9"/>
    </row>
    <row r="1129" hidden="1">
      <c r="A1129" s="68"/>
      <c r="B1129" s="11"/>
      <c r="C1129" s="11"/>
      <c r="D1129" s="73"/>
      <c r="E1129" s="74"/>
      <c r="F1129" s="74"/>
      <c r="G1129" s="74"/>
      <c r="H1129" s="74"/>
      <c r="I1129" s="70"/>
      <c r="J1129" s="11"/>
      <c r="K1129" s="71"/>
      <c r="M1129" s="11"/>
      <c r="N1129" s="9"/>
      <c r="O1129" s="9"/>
      <c r="Q1129" s="59"/>
      <c r="Y1129" s="11"/>
      <c r="Z1129" s="9"/>
    </row>
    <row r="1130" hidden="1">
      <c r="A1130" s="68"/>
      <c r="B1130" s="11"/>
      <c r="C1130" s="11"/>
      <c r="D1130" s="73"/>
      <c r="E1130" s="74"/>
      <c r="F1130" s="74"/>
      <c r="G1130" s="74"/>
      <c r="H1130" s="74"/>
      <c r="I1130" s="70"/>
      <c r="J1130" s="11"/>
      <c r="K1130" s="71"/>
      <c r="M1130" s="11"/>
      <c r="N1130" s="9"/>
      <c r="O1130" s="9"/>
      <c r="Q1130" s="59"/>
      <c r="Y1130" s="11"/>
      <c r="Z1130" s="9"/>
    </row>
    <row r="1131" hidden="1">
      <c r="A1131" s="68"/>
      <c r="B1131" s="11"/>
      <c r="C1131" s="11"/>
      <c r="D1131" s="73"/>
      <c r="E1131" s="74"/>
      <c r="F1131" s="74"/>
      <c r="G1131" s="74"/>
      <c r="H1131" s="74"/>
      <c r="I1131" s="70"/>
      <c r="J1131" s="11"/>
      <c r="K1131" s="71"/>
      <c r="M1131" s="11"/>
      <c r="N1131" s="9"/>
      <c r="O1131" s="9"/>
      <c r="Q1131" s="59"/>
      <c r="Y1131" s="11"/>
      <c r="Z1131" s="9"/>
    </row>
    <row r="1132" hidden="1">
      <c r="A1132" s="68"/>
      <c r="B1132" s="11"/>
      <c r="C1132" s="11"/>
      <c r="D1132" s="73"/>
      <c r="E1132" s="74"/>
      <c r="F1132" s="74"/>
      <c r="G1132" s="74"/>
      <c r="H1132" s="74"/>
      <c r="I1132" s="70"/>
      <c r="J1132" s="11"/>
      <c r="K1132" s="71"/>
      <c r="M1132" s="11"/>
      <c r="N1132" s="9"/>
      <c r="O1132" s="9"/>
      <c r="Q1132" s="59"/>
      <c r="Y1132" s="11"/>
      <c r="Z1132" s="9"/>
    </row>
    <row r="1133" hidden="1">
      <c r="A1133" s="68"/>
      <c r="B1133" s="11"/>
      <c r="C1133" s="11"/>
      <c r="D1133" s="73"/>
      <c r="E1133" s="74"/>
      <c r="F1133" s="74"/>
      <c r="G1133" s="74"/>
      <c r="H1133" s="70"/>
      <c r="I1133" s="74"/>
      <c r="J1133" s="11"/>
      <c r="K1133" s="66"/>
      <c r="M1133" s="11"/>
      <c r="N1133" s="9"/>
      <c r="O1133" s="9"/>
      <c r="Q1133" s="59"/>
      <c r="Y1133" s="11"/>
      <c r="Z1133" s="9"/>
    </row>
    <row r="1134" hidden="1">
      <c r="A1134" s="68"/>
      <c r="B1134" s="11"/>
      <c r="C1134" s="11"/>
      <c r="D1134" s="73"/>
      <c r="E1134" s="74"/>
      <c r="F1134" s="74"/>
      <c r="G1134" s="74"/>
      <c r="H1134" s="70"/>
      <c r="I1134" s="74"/>
      <c r="J1134" s="11"/>
      <c r="K1134" s="11"/>
      <c r="M1134" s="11"/>
      <c r="N1134" s="9"/>
      <c r="O1134" s="9"/>
      <c r="Q1134" s="59"/>
      <c r="Y1134" s="11"/>
      <c r="Z1134" s="9"/>
    </row>
    <row r="1135" hidden="1">
      <c r="A1135" s="68"/>
      <c r="B1135" s="11"/>
      <c r="C1135" s="11"/>
      <c r="D1135" s="73"/>
      <c r="E1135" s="74"/>
      <c r="F1135" s="74"/>
      <c r="G1135" s="74"/>
      <c r="H1135" s="70"/>
      <c r="I1135" s="74"/>
      <c r="J1135" s="11"/>
      <c r="K1135" s="11"/>
      <c r="M1135" s="11"/>
      <c r="N1135" s="9"/>
      <c r="O1135" s="9"/>
      <c r="Q1135" s="59"/>
      <c r="Y1135" s="11"/>
      <c r="Z1135" s="9"/>
    </row>
    <row r="1136" hidden="1">
      <c r="A1136" s="68"/>
      <c r="B1136" s="11"/>
      <c r="C1136" s="11"/>
      <c r="D1136" s="73"/>
      <c r="E1136" s="74"/>
      <c r="F1136" s="74"/>
      <c r="G1136" s="74"/>
      <c r="H1136" s="70"/>
      <c r="I1136" s="74"/>
      <c r="J1136" s="11"/>
      <c r="K1136" s="11"/>
      <c r="M1136" s="11"/>
      <c r="N1136" s="9"/>
      <c r="O1136" s="9"/>
      <c r="Q1136" s="59"/>
      <c r="Y1136" s="11"/>
      <c r="Z1136" s="9"/>
    </row>
    <row r="1137" hidden="1">
      <c r="A1137" s="68"/>
      <c r="B1137" s="11"/>
      <c r="C1137" s="11"/>
      <c r="D1137" s="73"/>
      <c r="E1137" s="74"/>
      <c r="F1137" s="74"/>
      <c r="G1137" s="74"/>
      <c r="H1137" s="70"/>
      <c r="I1137" s="74"/>
      <c r="J1137" s="11"/>
      <c r="K1137" s="76"/>
      <c r="M1137" s="11"/>
      <c r="N1137" s="9"/>
      <c r="O1137" s="9"/>
      <c r="Q1137" s="59"/>
      <c r="Y1137" s="11"/>
      <c r="Z1137" s="9"/>
    </row>
    <row r="1138" hidden="1">
      <c r="A1138" s="68"/>
      <c r="B1138" s="11"/>
      <c r="C1138" s="11"/>
      <c r="D1138" s="73"/>
      <c r="E1138" s="74"/>
      <c r="F1138" s="74"/>
      <c r="G1138" s="74"/>
      <c r="H1138" s="70"/>
      <c r="I1138" s="74"/>
      <c r="J1138" s="11"/>
      <c r="K1138" s="71"/>
      <c r="M1138" s="11"/>
      <c r="N1138" s="9"/>
      <c r="O1138" s="9"/>
      <c r="Q1138" s="59"/>
      <c r="Y1138" s="11"/>
      <c r="Z1138" s="9"/>
    </row>
    <row r="1139" hidden="1">
      <c r="A1139" s="68"/>
      <c r="B1139" s="11"/>
      <c r="C1139" s="11"/>
      <c r="D1139" s="73"/>
      <c r="E1139" s="74"/>
      <c r="F1139" s="74"/>
      <c r="G1139" s="74"/>
      <c r="H1139" s="70"/>
      <c r="I1139" s="74"/>
      <c r="J1139" s="11"/>
      <c r="K1139" s="71"/>
      <c r="M1139" s="11"/>
      <c r="N1139" s="9"/>
      <c r="O1139" s="9"/>
      <c r="Q1139" s="59"/>
      <c r="Y1139" s="11"/>
      <c r="Z1139" s="9"/>
    </row>
    <row r="1140" hidden="1">
      <c r="A1140" s="68"/>
      <c r="B1140" s="11"/>
      <c r="C1140" s="11"/>
      <c r="D1140" s="73"/>
      <c r="E1140" s="74"/>
      <c r="F1140" s="74"/>
      <c r="G1140" s="74"/>
      <c r="H1140" s="70"/>
      <c r="I1140" s="74"/>
      <c r="J1140" s="11"/>
      <c r="K1140" s="71"/>
      <c r="M1140" s="11"/>
      <c r="N1140" s="9"/>
      <c r="O1140" s="9"/>
      <c r="Q1140" s="59"/>
      <c r="Y1140" s="11"/>
      <c r="Z1140" s="9"/>
    </row>
    <row r="1141" hidden="1">
      <c r="A1141" s="68"/>
      <c r="B1141" s="11"/>
      <c r="C1141" s="11"/>
      <c r="D1141" s="73"/>
      <c r="E1141" s="74"/>
      <c r="F1141" s="74"/>
      <c r="G1141" s="74"/>
      <c r="H1141" s="70"/>
      <c r="I1141" s="70"/>
      <c r="J1141" s="11"/>
      <c r="K1141" s="71"/>
      <c r="M1141" s="11"/>
      <c r="N1141" s="9"/>
      <c r="O1141" s="9"/>
      <c r="Q1141" s="59"/>
      <c r="Y1141" s="11"/>
      <c r="Z1141" s="9"/>
    </row>
    <row r="1142" hidden="1">
      <c r="A1142" s="68"/>
      <c r="B1142" s="11"/>
      <c r="C1142" s="11"/>
      <c r="D1142" s="73"/>
      <c r="E1142" s="74"/>
      <c r="F1142" s="74"/>
      <c r="G1142" s="74"/>
      <c r="H1142" s="70"/>
      <c r="I1142" s="70"/>
      <c r="J1142" s="11"/>
      <c r="K1142" s="71"/>
      <c r="M1142" s="11"/>
      <c r="N1142" s="9"/>
      <c r="O1142" s="9"/>
      <c r="Q1142" s="59"/>
      <c r="Y1142" s="11"/>
      <c r="Z1142" s="9"/>
    </row>
    <row r="1143" hidden="1">
      <c r="A1143" s="68"/>
      <c r="B1143" s="11"/>
      <c r="C1143" s="11"/>
      <c r="D1143" s="73"/>
      <c r="E1143" s="74"/>
      <c r="F1143" s="74"/>
      <c r="G1143" s="74"/>
      <c r="H1143" s="70"/>
      <c r="I1143" s="70"/>
      <c r="J1143" s="11"/>
      <c r="K1143" s="71"/>
      <c r="M1143" s="11"/>
      <c r="N1143" s="9"/>
      <c r="O1143" s="9"/>
      <c r="Q1143" s="59"/>
      <c r="Y1143" s="11"/>
      <c r="Z1143" s="9"/>
    </row>
    <row r="1144" hidden="1">
      <c r="A1144" s="68"/>
      <c r="B1144" s="11"/>
      <c r="C1144" s="11"/>
      <c r="D1144" s="73"/>
      <c r="E1144" s="74"/>
      <c r="F1144" s="74"/>
      <c r="G1144" s="74"/>
      <c r="H1144" s="70"/>
      <c r="I1144" s="70"/>
      <c r="J1144" s="11"/>
      <c r="K1144" s="71"/>
      <c r="M1144" s="11"/>
      <c r="N1144" s="9"/>
      <c r="O1144" s="9"/>
      <c r="Q1144" s="59"/>
      <c r="Y1144" s="11"/>
      <c r="Z1144" s="9"/>
    </row>
    <row r="1145" hidden="1">
      <c r="A1145" s="68"/>
      <c r="B1145" s="11"/>
      <c r="C1145" s="11"/>
      <c r="D1145" s="73"/>
      <c r="E1145" s="74"/>
      <c r="F1145" s="74"/>
      <c r="G1145" s="70"/>
      <c r="H1145" s="70"/>
      <c r="I1145" s="70"/>
      <c r="J1145" s="11"/>
      <c r="K1145" s="71"/>
      <c r="M1145" s="11"/>
      <c r="N1145" s="9"/>
      <c r="O1145" s="9"/>
      <c r="Q1145" s="59"/>
      <c r="Y1145" s="11"/>
      <c r="Z1145" s="9"/>
    </row>
    <row r="1146" hidden="1">
      <c r="A1146" s="68"/>
      <c r="B1146" s="11"/>
      <c r="C1146" s="11"/>
      <c r="D1146" s="73"/>
      <c r="E1146" s="74"/>
      <c r="F1146" s="74"/>
      <c r="G1146" s="70"/>
      <c r="H1146" s="70"/>
      <c r="I1146" s="70"/>
      <c r="J1146" s="11"/>
      <c r="K1146" s="71"/>
      <c r="M1146" s="11"/>
      <c r="N1146" s="9"/>
      <c r="O1146" s="9"/>
      <c r="Q1146" s="59"/>
      <c r="Y1146" s="11"/>
      <c r="Z1146" s="9"/>
    </row>
    <row r="1147" hidden="1">
      <c r="A1147" s="68"/>
      <c r="B1147" s="11"/>
      <c r="C1147" s="11"/>
      <c r="D1147" s="73"/>
      <c r="E1147" s="74"/>
      <c r="F1147" s="74"/>
      <c r="G1147" s="70"/>
      <c r="H1147" s="70"/>
      <c r="I1147" s="70"/>
      <c r="J1147" s="11"/>
      <c r="K1147" s="71"/>
      <c r="M1147" s="11"/>
      <c r="N1147" s="9"/>
      <c r="O1147" s="9"/>
      <c r="Q1147" s="59"/>
      <c r="Y1147" s="11"/>
      <c r="Z1147" s="9"/>
    </row>
    <row r="1148" hidden="1">
      <c r="A1148" s="68"/>
      <c r="B1148" s="11"/>
      <c r="C1148" s="11"/>
      <c r="D1148" s="73"/>
      <c r="E1148" s="74"/>
      <c r="F1148" s="74"/>
      <c r="G1148" s="74"/>
      <c r="H1148" s="70"/>
      <c r="I1148" s="70"/>
      <c r="J1148" s="11"/>
      <c r="K1148" s="71"/>
      <c r="M1148" s="11"/>
      <c r="N1148" s="9"/>
      <c r="O1148" s="9"/>
      <c r="Q1148" s="59"/>
      <c r="Y1148" s="11"/>
      <c r="Z1148" s="9"/>
    </row>
    <row r="1149" hidden="1">
      <c r="A1149" s="68"/>
      <c r="B1149" s="11"/>
      <c r="C1149" s="11"/>
      <c r="D1149" s="73"/>
      <c r="E1149" s="74"/>
      <c r="F1149" s="74"/>
      <c r="G1149" s="74"/>
      <c r="H1149" s="70"/>
      <c r="I1149" s="70"/>
      <c r="J1149" s="11"/>
      <c r="K1149" s="66"/>
      <c r="M1149" s="11"/>
      <c r="N1149" s="9"/>
      <c r="O1149" s="9"/>
      <c r="Q1149" s="59"/>
      <c r="Y1149" s="11"/>
      <c r="Z1149" s="9"/>
    </row>
    <row r="1150" hidden="1">
      <c r="A1150" s="68"/>
      <c r="B1150" s="11"/>
      <c r="C1150" s="11"/>
      <c r="D1150" s="73"/>
      <c r="E1150" s="74"/>
      <c r="F1150" s="74"/>
      <c r="G1150" s="74"/>
      <c r="H1150" s="70"/>
      <c r="I1150" s="70"/>
      <c r="J1150" s="11"/>
      <c r="K1150" s="11"/>
      <c r="M1150" s="11"/>
      <c r="N1150" s="9"/>
      <c r="O1150" s="9"/>
      <c r="Q1150" s="59"/>
      <c r="Y1150" s="11"/>
      <c r="Z1150" s="9"/>
    </row>
    <row r="1151" hidden="1">
      <c r="A1151" s="68"/>
      <c r="B1151" s="11"/>
      <c r="C1151" s="11"/>
      <c r="D1151" s="73"/>
      <c r="E1151" s="74"/>
      <c r="F1151" s="74"/>
      <c r="G1151" s="74"/>
      <c r="H1151" s="70"/>
      <c r="I1151" s="70"/>
      <c r="J1151" s="11"/>
      <c r="K1151" s="11"/>
      <c r="M1151" s="11"/>
      <c r="N1151" s="9"/>
      <c r="O1151" s="9"/>
      <c r="Q1151" s="59"/>
      <c r="Y1151" s="11"/>
      <c r="Z1151" s="9"/>
    </row>
    <row r="1152" hidden="1">
      <c r="A1152" s="68"/>
      <c r="B1152" s="11"/>
      <c r="C1152" s="11"/>
      <c r="D1152" s="73"/>
      <c r="E1152" s="74"/>
      <c r="F1152" s="74"/>
      <c r="G1152" s="74"/>
      <c r="H1152" s="70"/>
      <c r="I1152" s="70"/>
      <c r="J1152" s="11"/>
      <c r="K1152" s="11"/>
      <c r="M1152" s="11"/>
      <c r="N1152" s="9"/>
      <c r="O1152" s="9"/>
      <c r="Q1152" s="59"/>
      <c r="Y1152" s="11"/>
      <c r="Z1152" s="9"/>
    </row>
    <row r="1153" hidden="1">
      <c r="A1153" s="68"/>
      <c r="B1153" s="11"/>
      <c r="C1153" s="11"/>
      <c r="D1153" s="73"/>
      <c r="E1153" s="74"/>
      <c r="F1153" s="74"/>
      <c r="G1153" s="74"/>
      <c r="H1153" s="70"/>
      <c r="I1153" s="70"/>
      <c r="J1153" s="11"/>
      <c r="K1153" s="71"/>
      <c r="M1153" s="11"/>
      <c r="N1153" s="9"/>
      <c r="O1153" s="9"/>
      <c r="Q1153" s="59"/>
      <c r="Y1153" s="11"/>
      <c r="Z1153" s="9"/>
    </row>
    <row r="1154" hidden="1">
      <c r="A1154" s="68"/>
      <c r="B1154" s="11"/>
      <c r="C1154" s="11"/>
      <c r="D1154" s="73"/>
      <c r="E1154" s="74"/>
      <c r="F1154" s="74"/>
      <c r="G1154" s="74"/>
      <c r="H1154" s="70"/>
      <c r="I1154" s="70"/>
      <c r="J1154" s="11"/>
      <c r="K1154" s="71"/>
      <c r="M1154" s="11"/>
      <c r="N1154" s="9"/>
      <c r="O1154" s="9"/>
      <c r="Q1154" s="59"/>
      <c r="Y1154" s="11"/>
      <c r="Z1154" s="9"/>
    </row>
    <row r="1155" hidden="1">
      <c r="A1155" s="68"/>
      <c r="B1155" s="11"/>
      <c r="C1155" s="11"/>
      <c r="D1155" s="73"/>
      <c r="E1155" s="74"/>
      <c r="F1155" s="74"/>
      <c r="G1155" s="74"/>
      <c r="H1155" s="70"/>
      <c r="I1155" s="70"/>
      <c r="J1155" s="11"/>
      <c r="K1155" s="71"/>
      <c r="M1155" s="11"/>
      <c r="N1155" s="9"/>
      <c r="O1155" s="9"/>
      <c r="Q1155" s="59"/>
      <c r="Y1155" s="11"/>
      <c r="Z1155" s="9"/>
    </row>
    <row r="1156" hidden="1">
      <c r="A1156" s="68"/>
      <c r="B1156" s="11"/>
      <c r="C1156" s="11"/>
      <c r="D1156" s="73"/>
      <c r="E1156" s="74"/>
      <c r="F1156" s="74"/>
      <c r="G1156" s="74"/>
      <c r="H1156" s="70"/>
      <c r="I1156" s="70"/>
      <c r="J1156" s="11"/>
      <c r="K1156" s="71"/>
      <c r="M1156" s="11"/>
      <c r="N1156" s="9"/>
      <c r="O1156" s="9"/>
      <c r="Q1156" s="59"/>
      <c r="Y1156" s="11"/>
      <c r="Z1156" s="9"/>
    </row>
    <row r="1157" hidden="1">
      <c r="A1157" s="68"/>
      <c r="B1157" s="11"/>
      <c r="C1157" s="11"/>
      <c r="D1157" s="73"/>
      <c r="E1157" s="74"/>
      <c r="F1157" s="74"/>
      <c r="G1157" s="74"/>
      <c r="H1157" s="70"/>
      <c r="I1157" s="70"/>
      <c r="J1157" s="11"/>
      <c r="K1157" s="11"/>
      <c r="M1157" s="11"/>
      <c r="N1157" s="9"/>
      <c r="O1157" s="9"/>
      <c r="Q1157" s="59"/>
      <c r="Y1157" s="11"/>
      <c r="Z1157" s="9"/>
    </row>
    <row r="1158" hidden="1">
      <c r="A1158" s="68"/>
      <c r="B1158" s="11"/>
      <c r="C1158" s="11"/>
      <c r="D1158" s="73"/>
      <c r="E1158" s="74"/>
      <c r="F1158" s="74"/>
      <c r="G1158" s="74"/>
      <c r="H1158" s="70"/>
      <c r="I1158" s="70"/>
      <c r="J1158" s="11"/>
      <c r="K1158" s="11"/>
      <c r="M1158" s="11"/>
      <c r="N1158" s="9"/>
      <c r="O1158" s="9"/>
      <c r="Q1158" s="59"/>
      <c r="Y1158" s="11"/>
      <c r="Z1158" s="9"/>
    </row>
    <row r="1159" hidden="1">
      <c r="A1159" s="68"/>
      <c r="B1159" s="11"/>
      <c r="C1159" s="11"/>
      <c r="D1159" s="73"/>
      <c r="E1159" s="74"/>
      <c r="F1159" s="74"/>
      <c r="G1159" s="74"/>
      <c r="H1159" s="70"/>
      <c r="I1159" s="70"/>
      <c r="J1159" s="11"/>
      <c r="K1159" s="11"/>
      <c r="M1159" s="11"/>
      <c r="N1159" s="9"/>
      <c r="O1159" s="9"/>
      <c r="Q1159" s="59"/>
      <c r="Y1159" s="11"/>
      <c r="Z1159" s="9"/>
    </row>
    <row r="1160" hidden="1">
      <c r="A1160" s="68"/>
      <c r="B1160" s="11"/>
      <c r="C1160" s="11"/>
      <c r="D1160" s="73"/>
      <c r="E1160" s="74"/>
      <c r="F1160" s="74"/>
      <c r="G1160" s="74"/>
      <c r="H1160" s="70"/>
      <c r="I1160" s="70"/>
      <c r="J1160" s="11"/>
      <c r="K1160" s="11"/>
      <c r="M1160" s="11"/>
      <c r="N1160" s="9"/>
      <c r="O1160" s="9"/>
      <c r="Q1160" s="59"/>
      <c r="Y1160" s="11"/>
      <c r="Z1160" s="9"/>
    </row>
    <row r="1161" hidden="1">
      <c r="A1161" s="68"/>
      <c r="B1161" s="11"/>
      <c r="C1161" s="11"/>
      <c r="D1161" s="73"/>
      <c r="E1161" s="74"/>
      <c r="F1161" s="74"/>
      <c r="G1161" s="74"/>
      <c r="H1161" s="70"/>
      <c r="I1161" s="70"/>
      <c r="J1161" s="11"/>
      <c r="K1161" s="71"/>
      <c r="M1161" s="11"/>
      <c r="N1161" s="9"/>
      <c r="O1161" s="9"/>
      <c r="Q1161" s="59"/>
      <c r="Y1161" s="11"/>
      <c r="Z1161" s="9"/>
    </row>
    <row r="1162" hidden="1">
      <c r="A1162" s="68"/>
      <c r="B1162" s="11"/>
      <c r="C1162" s="11"/>
      <c r="D1162" s="73"/>
      <c r="E1162" s="74"/>
      <c r="F1162" s="74"/>
      <c r="G1162" s="74"/>
      <c r="H1162" s="70"/>
      <c r="I1162" s="70"/>
      <c r="J1162" s="11"/>
      <c r="K1162" s="71"/>
      <c r="M1162" s="11"/>
      <c r="N1162" s="9"/>
      <c r="O1162" s="9"/>
      <c r="Q1162" s="59"/>
      <c r="Y1162" s="11"/>
      <c r="Z1162" s="9"/>
    </row>
    <row r="1163" hidden="1">
      <c r="A1163" s="68"/>
      <c r="B1163" s="11"/>
      <c r="C1163" s="11"/>
      <c r="D1163" s="73"/>
      <c r="E1163" s="74"/>
      <c r="F1163" s="74"/>
      <c r="G1163" s="74"/>
      <c r="H1163" s="70"/>
      <c r="I1163" s="70"/>
      <c r="J1163" s="11"/>
      <c r="K1163" s="71"/>
      <c r="M1163" s="11"/>
      <c r="N1163" s="9"/>
      <c r="O1163" s="9"/>
      <c r="Q1163" s="59"/>
      <c r="Y1163" s="11"/>
      <c r="Z1163" s="9"/>
    </row>
    <row r="1164" hidden="1">
      <c r="A1164" s="68"/>
      <c r="B1164" s="11"/>
      <c r="C1164" s="11"/>
      <c r="D1164" s="73"/>
      <c r="E1164" s="74"/>
      <c r="F1164" s="74"/>
      <c r="G1164" s="74"/>
      <c r="H1164" s="70"/>
      <c r="I1164" s="70"/>
      <c r="J1164" s="11"/>
      <c r="K1164" s="71"/>
      <c r="M1164" s="11"/>
      <c r="N1164" s="9"/>
      <c r="O1164" s="9"/>
      <c r="Q1164" s="59"/>
      <c r="Y1164" s="11"/>
      <c r="Z1164" s="9"/>
    </row>
  </sheetData>
  <autoFilter ref="$C$1:$C$1164">
    <filterColumn colId="0">
      <filters>
        <filter val="Year 4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5" max="25" width="16.14"/>
  </cols>
  <sheetData>
    <row r="1">
      <c r="A1" s="68"/>
      <c r="B1" s="11" t="s">
        <v>54</v>
      </c>
      <c r="C1" s="11" t="s">
        <v>55</v>
      </c>
      <c r="D1" s="103" t="s">
        <v>56</v>
      </c>
      <c r="E1" s="11" t="s">
        <v>57</v>
      </c>
      <c r="F1" s="11" t="s">
        <v>58</v>
      </c>
      <c r="G1" s="70" t="s">
        <v>59</v>
      </c>
      <c r="H1" s="70" t="s">
        <v>60</v>
      </c>
      <c r="I1" s="70" t="s">
        <v>61</v>
      </c>
      <c r="J1" s="11" t="s">
        <v>62</v>
      </c>
      <c r="K1" s="71" t="s">
        <v>63</v>
      </c>
      <c r="L1" s="70" t="s">
        <v>64</v>
      </c>
      <c r="M1" s="70" t="s">
        <v>65</v>
      </c>
      <c r="N1" s="39" t="s">
        <v>66</v>
      </c>
      <c r="O1" s="3" t="s">
        <v>67</v>
      </c>
      <c r="P1" s="11"/>
      <c r="Q1" s="104"/>
      <c r="R1" s="74"/>
      <c r="S1" s="74"/>
      <c r="T1" s="74"/>
      <c r="U1" s="74"/>
      <c r="V1" s="11"/>
      <c r="W1" s="11"/>
      <c r="X1" s="71"/>
      <c r="Y1" s="11"/>
      <c r="Z1" s="9"/>
    </row>
    <row r="2">
      <c r="A2" s="68">
        <v>206.0</v>
      </c>
      <c r="B2" s="11" t="s">
        <v>210</v>
      </c>
      <c r="C2" s="11" t="s">
        <v>7</v>
      </c>
      <c r="D2" s="73">
        <v>40971.0</v>
      </c>
      <c r="E2" s="74">
        <v>4.5457E10</v>
      </c>
      <c r="F2" s="74">
        <v>3.4473E10</v>
      </c>
      <c r="G2" s="74">
        <v>8.755E9</v>
      </c>
      <c r="H2" s="70">
        <v>0.0</v>
      </c>
      <c r="I2" s="70">
        <v>0.0</v>
      </c>
      <c r="J2" s="11" t="s">
        <v>73</v>
      </c>
      <c r="K2" s="76" t="s">
        <v>211</v>
      </c>
      <c r="L2" s="51">
        <f t="shared" ref="L2:L308" si="1">E2-F2</f>
        <v>10984000000</v>
      </c>
      <c r="M2" s="75">
        <f t="shared" ref="M2:M308" si="2">L2-(SUM(G2:I2))</f>
        <v>2229000000</v>
      </c>
      <c r="N2" s="9">
        <f t="shared" ref="N2:N308" si="3">1-(F2/E2)</f>
        <v>0.2416349517</v>
      </c>
      <c r="O2" s="9">
        <f t="shared" ref="O2:O308" si="4">M2/E2</f>
        <v>0.04903535209</v>
      </c>
    </row>
    <row r="3">
      <c r="A3" s="68">
        <v>4.0</v>
      </c>
      <c r="B3" s="11" t="s">
        <v>72</v>
      </c>
      <c r="C3" s="11" t="s">
        <v>7</v>
      </c>
      <c r="D3" s="73">
        <v>41272.0</v>
      </c>
      <c r="E3" s="74">
        <v>6.205003E9</v>
      </c>
      <c r="F3" s="74">
        <v>3.106967E9</v>
      </c>
      <c r="G3" s="74">
        <v>2.440721E9</v>
      </c>
      <c r="H3" s="70">
        <v>0.0</v>
      </c>
      <c r="I3" s="70">
        <v>0.0</v>
      </c>
      <c r="J3" s="11" t="s">
        <v>73</v>
      </c>
      <c r="K3" s="71" t="s">
        <v>74</v>
      </c>
      <c r="L3" s="51">
        <f t="shared" si="1"/>
        <v>3098036000</v>
      </c>
      <c r="M3" s="75">
        <f t="shared" si="2"/>
        <v>657315000</v>
      </c>
      <c r="N3" s="9">
        <f t="shared" si="3"/>
        <v>0.4992803388</v>
      </c>
      <c r="O3" s="9">
        <f t="shared" si="4"/>
        <v>0.1059330672</v>
      </c>
      <c r="X3" s="98"/>
    </row>
    <row r="4">
      <c r="A4" s="68">
        <v>716.0</v>
      </c>
      <c r="B4" s="11" t="s">
        <v>219</v>
      </c>
      <c r="C4" s="11" t="s">
        <v>7</v>
      </c>
      <c r="D4" s="73">
        <v>41272.0</v>
      </c>
      <c r="E4" s="74">
        <v>2.715675E9</v>
      </c>
      <c r="F4" s="74">
        <v>1.277195E9</v>
      </c>
      <c r="G4" s="74">
        <v>5.08547E8</v>
      </c>
      <c r="H4" s="74">
        <v>3.25773E8</v>
      </c>
      <c r="I4" s="70">
        <v>0.0</v>
      </c>
      <c r="J4" s="11" t="s">
        <v>73</v>
      </c>
      <c r="K4" s="71" t="s">
        <v>220</v>
      </c>
      <c r="L4" s="51">
        <f t="shared" si="1"/>
        <v>1438480000</v>
      </c>
      <c r="M4" s="75">
        <f t="shared" si="2"/>
        <v>604160000</v>
      </c>
      <c r="N4" s="9">
        <f t="shared" si="3"/>
        <v>0.5296951955</v>
      </c>
      <c r="O4" s="9">
        <f t="shared" si="4"/>
        <v>0.2224713929</v>
      </c>
    </row>
    <row r="5">
      <c r="A5" s="68">
        <v>1546.0</v>
      </c>
      <c r="B5" s="11" t="s">
        <v>222</v>
      </c>
      <c r="C5" s="11" t="s">
        <v>7</v>
      </c>
      <c r="D5" s="73">
        <v>41272.0</v>
      </c>
      <c r="E5" s="74">
        <v>4.66412E9</v>
      </c>
      <c r="F5" s="74">
        <v>3.098066E9</v>
      </c>
      <c r="G5" s="74">
        <v>1.040287E9</v>
      </c>
      <c r="H5" s="70">
        <v>0.0</v>
      </c>
      <c r="I5" s="74">
        <v>8.8975E7</v>
      </c>
      <c r="J5" s="11" t="s">
        <v>73</v>
      </c>
      <c r="K5" s="66" t="s">
        <v>224</v>
      </c>
      <c r="L5" s="51">
        <f t="shared" si="1"/>
        <v>1566054000</v>
      </c>
      <c r="M5" s="75">
        <f t="shared" si="2"/>
        <v>436792000</v>
      </c>
      <c r="N5" s="9">
        <f t="shared" si="3"/>
        <v>0.3357662324</v>
      </c>
      <c r="O5" s="9">
        <f t="shared" si="4"/>
        <v>0.09364939153</v>
      </c>
      <c r="P5" s="11"/>
      <c r="Q5" s="104"/>
      <c r="R5" s="74"/>
      <c r="S5" s="74"/>
      <c r="T5" s="74"/>
      <c r="U5" s="11"/>
      <c r="V5" s="11"/>
      <c r="W5" s="11"/>
      <c r="X5" s="11"/>
      <c r="Y5" s="11"/>
      <c r="Z5" s="9"/>
    </row>
    <row r="6">
      <c r="A6" s="68">
        <v>1765.0</v>
      </c>
      <c r="B6" s="11" t="s">
        <v>225</v>
      </c>
      <c r="C6" s="11" t="s">
        <v>7</v>
      </c>
      <c r="D6" s="73">
        <v>41272.0</v>
      </c>
      <c r="E6" s="74">
        <v>1.3633E10</v>
      </c>
      <c r="F6" s="74">
        <v>9.852E9</v>
      </c>
      <c r="G6" s="74">
        <v>1.45E9</v>
      </c>
      <c r="H6" s="70">
        <v>0.0</v>
      </c>
      <c r="I6" s="70">
        <v>0.0</v>
      </c>
      <c r="J6" s="11" t="s">
        <v>73</v>
      </c>
      <c r="K6" s="66" t="s">
        <v>226</v>
      </c>
      <c r="L6" s="51">
        <f t="shared" si="1"/>
        <v>3781000000</v>
      </c>
      <c r="M6" s="75">
        <f t="shared" si="2"/>
        <v>2331000000</v>
      </c>
      <c r="N6" s="9">
        <f t="shared" si="3"/>
        <v>0.2773417443</v>
      </c>
      <c r="O6" s="9">
        <f t="shared" si="4"/>
        <v>0.1709821756</v>
      </c>
    </row>
    <row r="7">
      <c r="A7" s="68">
        <v>1514.0</v>
      </c>
      <c r="B7" s="11" t="s">
        <v>227</v>
      </c>
      <c r="C7" s="11" t="s">
        <v>7</v>
      </c>
      <c r="D7" s="73">
        <v>41273.0</v>
      </c>
      <c r="E7" s="74">
        <v>5.353197E9</v>
      </c>
      <c r="F7" s="74">
        <v>2.943847E9</v>
      </c>
      <c r="G7" s="74">
        <v>1.303427E9</v>
      </c>
      <c r="H7" s="70">
        <v>0.0</v>
      </c>
      <c r="I7" s="74">
        <v>1.94039E8</v>
      </c>
      <c r="J7" s="11" t="s">
        <v>73</v>
      </c>
      <c r="K7" s="66" t="s">
        <v>228</v>
      </c>
      <c r="L7" s="51">
        <f t="shared" si="1"/>
        <v>2409350000</v>
      </c>
      <c r="M7" s="75">
        <f t="shared" si="2"/>
        <v>911884000</v>
      </c>
      <c r="N7" s="9">
        <f t="shared" si="3"/>
        <v>0.4500768419</v>
      </c>
      <c r="O7" s="9">
        <f t="shared" si="4"/>
        <v>0.1703438151</v>
      </c>
    </row>
    <row r="8">
      <c r="A8" s="68">
        <v>704.0</v>
      </c>
      <c r="B8" s="11" t="s">
        <v>229</v>
      </c>
      <c r="C8" s="11" t="s">
        <v>7</v>
      </c>
      <c r="D8" s="73">
        <v>41274.0</v>
      </c>
      <c r="E8" s="74">
        <v>1.3013868E10</v>
      </c>
      <c r="F8" s="74">
        <v>9.235777E9</v>
      </c>
      <c r="G8" s="74">
        <v>2.65653E9</v>
      </c>
      <c r="H8" s="70">
        <v>0.0</v>
      </c>
      <c r="I8" s="74">
        <v>9.8383E7</v>
      </c>
      <c r="J8" s="11" t="s">
        <v>73</v>
      </c>
      <c r="K8" s="66" t="s">
        <v>163</v>
      </c>
      <c r="L8" s="51">
        <f t="shared" si="1"/>
        <v>3778091000</v>
      </c>
      <c r="M8" s="75">
        <f t="shared" si="2"/>
        <v>1023178000</v>
      </c>
      <c r="N8" s="9">
        <f t="shared" si="3"/>
        <v>0.290312688</v>
      </c>
      <c r="O8" s="9">
        <f t="shared" si="4"/>
        <v>0.07862212833</v>
      </c>
    </row>
    <row r="9">
      <c r="A9" s="68">
        <v>736.0</v>
      </c>
      <c r="B9" s="11" t="s">
        <v>231</v>
      </c>
      <c r="C9" s="11" t="s">
        <v>7</v>
      </c>
      <c r="D9" s="73">
        <v>41274.0</v>
      </c>
      <c r="E9" s="74">
        <v>4.088983E9</v>
      </c>
      <c r="F9" s="74">
        <v>1.67198E9</v>
      </c>
      <c r="G9" s="74">
        <v>1.269586E9</v>
      </c>
      <c r="H9" s="74">
        <v>2.01197E8</v>
      </c>
      <c r="I9" s="74">
        <v>9.2369E7</v>
      </c>
      <c r="J9" s="11" t="s">
        <v>73</v>
      </c>
      <c r="K9" s="66" t="s">
        <v>232</v>
      </c>
      <c r="L9" s="51">
        <f t="shared" si="1"/>
        <v>2417003000</v>
      </c>
      <c r="M9" s="75">
        <f t="shared" si="2"/>
        <v>853851000</v>
      </c>
      <c r="N9" s="9">
        <f t="shared" si="3"/>
        <v>0.5911012592</v>
      </c>
      <c r="O9" s="9">
        <f t="shared" si="4"/>
        <v>0.2088174492</v>
      </c>
    </row>
    <row r="10">
      <c r="A10" s="68">
        <v>772.0</v>
      </c>
      <c r="B10" s="11" t="s">
        <v>233</v>
      </c>
      <c r="C10" s="11" t="s">
        <v>7</v>
      </c>
      <c r="D10" s="73">
        <v>41274.0</v>
      </c>
      <c r="E10" s="74">
        <v>5.580506E9</v>
      </c>
      <c r="F10" s="74">
        <v>3.440623E9</v>
      </c>
      <c r="G10" s="74">
        <v>1.111232E9</v>
      </c>
      <c r="H10" s="70">
        <v>0.0</v>
      </c>
      <c r="I10" s="70">
        <v>0.0</v>
      </c>
      <c r="J10" s="11" t="s">
        <v>73</v>
      </c>
      <c r="K10" s="71" t="s">
        <v>234</v>
      </c>
      <c r="L10" s="51">
        <f t="shared" si="1"/>
        <v>2139883000</v>
      </c>
      <c r="M10" s="75">
        <f t="shared" si="2"/>
        <v>1028651000</v>
      </c>
      <c r="N10" s="9">
        <f t="shared" si="3"/>
        <v>0.3834568048</v>
      </c>
      <c r="O10" s="9">
        <f t="shared" si="4"/>
        <v>0.1843293422</v>
      </c>
    </row>
    <row r="11">
      <c r="A11" s="68">
        <v>851.0</v>
      </c>
      <c r="B11" s="11" t="s">
        <v>235</v>
      </c>
      <c r="C11" s="11" t="s">
        <v>7</v>
      </c>
      <c r="D11" s="73">
        <v>41274.0</v>
      </c>
      <c r="E11" s="74">
        <v>6.9562E9</v>
      </c>
      <c r="F11" s="70">
        <v>0.0</v>
      </c>
      <c r="G11" s="74">
        <v>6.2791E9</v>
      </c>
      <c r="H11" s="70">
        <v>0.0</v>
      </c>
      <c r="I11" s="70">
        <v>0.0</v>
      </c>
      <c r="J11" s="11" t="s">
        <v>73</v>
      </c>
      <c r="K11" s="11" t="s">
        <v>236</v>
      </c>
      <c r="L11" s="51">
        <f t="shared" si="1"/>
        <v>6956200000</v>
      </c>
      <c r="M11" s="75">
        <f t="shared" si="2"/>
        <v>677100000</v>
      </c>
      <c r="N11" s="9">
        <f t="shared" si="3"/>
        <v>1</v>
      </c>
      <c r="O11" s="9">
        <f t="shared" si="4"/>
        <v>0.09733762687</v>
      </c>
      <c r="P11" s="11"/>
      <c r="Q11" s="104"/>
      <c r="R11" s="74"/>
      <c r="S11" s="74"/>
      <c r="T11" s="74"/>
      <c r="U11" s="11"/>
      <c r="V11" s="74"/>
      <c r="W11" s="11"/>
      <c r="X11" s="76"/>
      <c r="Y11" s="11"/>
      <c r="Z11" s="9"/>
    </row>
    <row r="12">
      <c r="A12" s="68">
        <v>955.0</v>
      </c>
      <c r="B12" s="11" t="s">
        <v>237</v>
      </c>
      <c r="C12" s="11" t="s">
        <v>7</v>
      </c>
      <c r="D12" s="73">
        <v>41274.0</v>
      </c>
      <c r="E12" s="74">
        <v>4.12293E9</v>
      </c>
      <c r="F12" s="74">
        <v>2.39879E9</v>
      </c>
      <c r="G12" s="74">
        <v>1.219343E9</v>
      </c>
      <c r="H12" s="70">
        <v>0.0</v>
      </c>
      <c r="I12" s="74">
        <v>6.4093E7</v>
      </c>
      <c r="J12" s="11" t="s">
        <v>73</v>
      </c>
      <c r="K12" s="11" t="s">
        <v>238</v>
      </c>
      <c r="L12" s="51">
        <f t="shared" si="1"/>
        <v>1724140000</v>
      </c>
      <c r="M12" s="75">
        <f t="shared" si="2"/>
        <v>440704000</v>
      </c>
      <c r="N12" s="9">
        <f t="shared" si="3"/>
        <v>0.4181831853</v>
      </c>
      <c r="O12" s="9">
        <f t="shared" si="4"/>
        <v>0.1068909732</v>
      </c>
    </row>
    <row r="13">
      <c r="A13" s="68">
        <v>1019.0</v>
      </c>
      <c r="B13" s="11" t="s">
        <v>239</v>
      </c>
      <c r="C13" s="11" t="s">
        <v>7</v>
      </c>
      <c r="D13" s="73">
        <v>41274.0</v>
      </c>
      <c r="E13" s="74">
        <v>1.1814E10</v>
      </c>
      <c r="F13" s="74">
        <v>1.019E10</v>
      </c>
      <c r="G13" s="74">
        <v>5.82E8</v>
      </c>
      <c r="H13" s="70">
        <v>0.0</v>
      </c>
      <c r="I13" s="74">
        <v>1.02E8</v>
      </c>
      <c r="J13" s="11" t="s">
        <v>73</v>
      </c>
      <c r="K13" s="76" t="s">
        <v>240</v>
      </c>
      <c r="L13" s="51">
        <f t="shared" si="1"/>
        <v>1624000000</v>
      </c>
      <c r="M13" s="75">
        <f t="shared" si="2"/>
        <v>940000000</v>
      </c>
      <c r="N13" s="9">
        <f t="shared" si="3"/>
        <v>0.1374640257</v>
      </c>
      <c r="O13" s="9">
        <f t="shared" si="4"/>
        <v>0.07956661588</v>
      </c>
    </row>
    <row r="14">
      <c r="A14" s="68">
        <v>1027.0</v>
      </c>
      <c r="B14" s="11" t="s">
        <v>242</v>
      </c>
      <c r="C14" s="11" t="s">
        <v>7</v>
      </c>
      <c r="D14" s="73">
        <v>41274.0</v>
      </c>
      <c r="E14" s="74">
        <v>6.420881E9</v>
      </c>
      <c r="F14" s="74">
        <v>3.011684E9</v>
      </c>
      <c r="G14" s="74">
        <v>2.388182E9</v>
      </c>
      <c r="H14" s="70">
        <v>0.0</v>
      </c>
      <c r="I14" s="70">
        <v>0.0</v>
      </c>
      <c r="J14" s="11" t="s">
        <v>73</v>
      </c>
      <c r="K14" s="66" t="s">
        <v>232</v>
      </c>
      <c r="L14" s="51">
        <f t="shared" si="1"/>
        <v>3409197000</v>
      </c>
      <c r="M14" s="75">
        <f t="shared" si="2"/>
        <v>1021015000</v>
      </c>
      <c r="N14" s="9">
        <f t="shared" si="3"/>
        <v>0.5309547086</v>
      </c>
      <c r="O14" s="9">
        <f t="shared" si="4"/>
        <v>0.1590147832</v>
      </c>
    </row>
    <row r="15">
      <c r="A15" s="68">
        <v>1031.0</v>
      </c>
      <c r="B15" s="11" t="s">
        <v>243</v>
      </c>
      <c r="C15" s="11" t="s">
        <v>7</v>
      </c>
      <c r="D15" s="73">
        <v>41274.0</v>
      </c>
      <c r="E15" s="74">
        <v>2.7567E10</v>
      </c>
      <c r="F15" s="74">
        <v>1.67507E10</v>
      </c>
      <c r="G15" s="74">
        <v>2.2117E9</v>
      </c>
      <c r="H15" s="70">
        <v>0.0</v>
      </c>
      <c r="I15" s="70">
        <v>0.0</v>
      </c>
      <c r="J15" s="11" t="s">
        <v>73</v>
      </c>
      <c r="K15" s="11" t="s">
        <v>226</v>
      </c>
      <c r="L15" s="51">
        <f t="shared" si="1"/>
        <v>10816300000</v>
      </c>
      <c r="M15" s="75">
        <f t="shared" si="2"/>
        <v>8604600000</v>
      </c>
      <c r="N15" s="9">
        <f t="shared" si="3"/>
        <v>0.3923640585</v>
      </c>
      <c r="O15" s="9">
        <f t="shared" si="4"/>
        <v>0.3121340733</v>
      </c>
    </row>
    <row r="16">
      <c r="A16" s="68">
        <v>1055.0</v>
      </c>
      <c r="B16" s="11" t="s">
        <v>244</v>
      </c>
      <c r="C16" s="11" t="s">
        <v>7</v>
      </c>
      <c r="D16" s="73">
        <v>41274.0</v>
      </c>
      <c r="E16" s="74">
        <v>5.78798E9</v>
      </c>
      <c r="F16" s="74">
        <v>4.297922E9</v>
      </c>
      <c r="G16" s="74">
        <v>1.11055E9</v>
      </c>
      <c r="H16" s="70">
        <v>0.0</v>
      </c>
      <c r="I16" s="70">
        <v>0.0</v>
      </c>
      <c r="J16" s="11" t="s">
        <v>73</v>
      </c>
      <c r="K16" s="76" t="s">
        <v>245</v>
      </c>
      <c r="L16" s="51">
        <f t="shared" si="1"/>
        <v>1490058000</v>
      </c>
      <c r="M16" s="75">
        <f t="shared" si="2"/>
        <v>379508000</v>
      </c>
      <c r="N16" s="9">
        <f t="shared" si="3"/>
        <v>0.2574400741</v>
      </c>
      <c r="O16" s="9">
        <f t="shared" si="4"/>
        <v>0.06556829844</v>
      </c>
    </row>
    <row r="17">
      <c r="A17" s="68">
        <v>1188.0</v>
      </c>
      <c r="B17" s="11" t="s">
        <v>246</v>
      </c>
      <c r="C17" s="11" t="s">
        <v>7</v>
      </c>
      <c r="D17" s="73">
        <v>41274.0</v>
      </c>
      <c r="E17" s="74">
        <v>5.5085E9</v>
      </c>
      <c r="F17" s="74">
        <v>3.4144E9</v>
      </c>
      <c r="G17" s="74">
        <v>1.4035E9</v>
      </c>
      <c r="H17" s="70">
        <v>0.0</v>
      </c>
      <c r="I17" s="70">
        <v>0.0</v>
      </c>
      <c r="J17" s="11" t="s">
        <v>73</v>
      </c>
      <c r="K17" s="76" t="s">
        <v>247</v>
      </c>
      <c r="L17" s="51">
        <f t="shared" si="1"/>
        <v>2094100000</v>
      </c>
      <c r="M17" s="75">
        <f t="shared" si="2"/>
        <v>690600000</v>
      </c>
      <c r="N17" s="9">
        <f t="shared" si="3"/>
        <v>0.3801579377</v>
      </c>
      <c r="O17" s="9">
        <f t="shared" si="4"/>
        <v>0.1253698829</v>
      </c>
      <c r="P17" s="11"/>
      <c r="Q17" s="104"/>
      <c r="R17" s="74"/>
      <c r="S17" s="74"/>
      <c r="T17" s="74"/>
      <c r="U17" s="11"/>
      <c r="V17" s="74"/>
      <c r="W17" s="11"/>
      <c r="X17" s="11"/>
      <c r="Y17" s="11"/>
      <c r="Z17" s="9"/>
    </row>
    <row r="18">
      <c r="A18" s="68">
        <v>1212.0</v>
      </c>
      <c r="B18" s="11" t="s">
        <v>248</v>
      </c>
      <c r="C18" s="11" t="s">
        <v>7</v>
      </c>
      <c r="D18" s="73">
        <v>41274.0</v>
      </c>
      <c r="E18" s="74">
        <v>6.182184E9</v>
      </c>
      <c r="F18" s="74">
        <v>3.084766E9</v>
      </c>
      <c r="G18" s="74">
        <v>2.120025E9</v>
      </c>
      <c r="H18" s="70">
        <v>0.0</v>
      </c>
      <c r="I18" s="70">
        <v>0.0</v>
      </c>
      <c r="J18" s="11" t="s">
        <v>73</v>
      </c>
      <c r="K18" s="66" t="s">
        <v>163</v>
      </c>
      <c r="L18" s="51">
        <f t="shared" si="1"/>
        <v>3097418000</v>
      </c>
      <c r="M18" s="75">
        <f t="shared" si="2"/>
        <v>977393000</v>
      </c>
      <c r="N18" s="9">
        <f t="shared" si="3"/>
        <v>0.501023263</v>
      </c>
      <c r="O18" s="9">
        <f t="shared" si="4"/>
        <v>0.1580983355</v>
      </c>
    </row>
    <row r="19">
      <c r="A19" s="68">
        <v>1240.0</v>
      </c>
      <c r="B19" s="11" t="s">
        <v>249</v>
      </c>
      <c r="C19" s="11" t="s">
        <v>7</v>
      </c>
      <c r="D19" s="73">
        <v>41274.0</v>
      </c>
      <c r="E19" s="74">
        <v>5.260956E9</v>
      </c>
      <c r="F19" s="74">
        <v>1.177275E9</v>
      </c>
      <c r="G19" s="74">
        <v>2.188747E9</v>
      </c>
      <c r="H19" s="70">
        <v>0.0</v>
      </c>
      <c r="I19" s="74">
        <v>6.5141E7</v>
      </c>
      <c r="J19" s="11" t="s">
        <v>73</v>
      </c>
      <c r="K19" s="76" t="s">
        <v>159</v>
      </c>
      <c r="L19" s="51">
        <f t="shared" si="1"/>
        <v>4083681000</v>
      </c>
      <c r="M19" s="75">
        <f t="shared" si="2"/>
        <v>1829793000</v>
      </c>
      <c r="N19" s="9">
        <f t="shared" si="3"/>
        <v>0.7762241311</v>
      </c>
      <c r="O19" s="9">
        <f t="shared" si="4"/>
        <v>0.3478061782</v>
      </c>
    </row>
    <row r="20">
      <c r="A20" s="68">
        <v>1342.0</v>
      </c>
      <c r="B20" s="11" t="s">
        <v>252</v>
      </c>
      <c r="C20" s="11" t="s">
        <v>7</v>
      </c>
      <c r="D20" s="73">
        <v>41274.0</v>
      </c>
      <c r="E20" s="74">
        <v>7.688024E9</v>
      </c>
      <c r="F20" s="74">
        <v>5.157434E9</v>
      </c>
      <c r="G20" s="74">
        <v>1.011543E9</v>
      </c>
      <c r="H20" s="70">
        <v>0.0</v>
      </c>
      <c r="I20" s="74">
        <v>7.30493E8</v>
      </c>
      <c r="J20" s="11" t="s">
        <v>73</v>
      </c>
      <c r="K20" s="76" t="s">
        <v>240</v>
      </c>
      <c r="L20" s="51">
        <f t="shared" si="1"/>
        <v>2530590000</v>
      </c>
      <c r="M20" s="75">
        <f t="shared" si="2"/>
        <v>788554000</v>
      </c>
      <c r="N20" s="9">
        <f t="shared" si="3"/>
        <v>0.3291600026</v>
      </c>
      <c r="O20" s="9">
        <f t="shared" si="4"/>
        <v>0.1025691387</v>
      </c>
      <c r="X20" s="98"/>
    </row>
    <row r="21">
      <c r="A21" s="68">
        <v>1422.0</v>
      </c>
      <c r="B21" s="11" t="s">
        <v>253</v>
      </c>
      <c r="C21" s="11" t="s">
        <v>7</v>
      </c>
      <c r="D21" s="73">
        <v>41274.0</v>
      </c>
      <c r="E21" s="74">
        <v>2.307182E9</v>
      </c>
      <c r="F21" s="74">
        <v>6.10836E8</v>
      </c>
      <c r="G21" s="74">
        <v>6.55473E8</v>
      </c>
      <c r="H21" s="70">
        <v>0.0</v>
      </c>
      <c r="I21" s="74">
        <v>1.07591E8</v>
      </c>
      <c r="J21" s="11" t="s">
        <v>73</v>
      </c>
      <c r="K21" s="76" t="s">
        <v>254</v>
      </c>
      <c r="L21" s="51">
        <f t="shared" si="1"/>
        <v>1696346000</v>
      </c>
      <c r="M21" s="75">
        <f t="shared" si="2"/>
        <v>933282000</v>
      </c>
      <c r="N21" s="9">
        <f t="shared" si="3"/>
        <v>0.735245854</v>
      </c>
      <c r="O21" s="9">
        <f t="shared" si="4"/>
        <v>0.404511651</v>
      </c>
    </row>
    <row r="22">
      <c r="A22" s="68">
        <v>1538.0</v>
      </c>
      <c r="B22" s="11" t="s">
        <v>255</v>
      </c>
      <c r="C22" s="11" t="s">
        <v>7</v>
      </c>
      <c r="D22" s="73">
        <v>41274.0</v>
      </c>
      <c r="E22" s="74">
        <v>7.63E8</v>
      </c>
      <c r="F22" s="74">
        <v>1.2E7</v>
      </c>
      <c r="G22" s="74">
        <v>4.29E8</v>
      </c>
      <c r="H22" s="70">
        <v>0.0</v>
      </c>
      <c r="I22" s="74">
        <v>2.6E7</v>
      </c>
      <c r="J22" s="11" t="s">
        <v>73</v>
      </c>
      <c r="K22" s="76" t="s">
        <v>159</v>
      </c>
      <c r="L22" s="51">
        <f t="shared" si="1"/>
        <v>751000000</v>
      </c>
      <c r="M22" s="75">
        <f t="shared" si="2"/>
        <v>296000000</v>
      </c>
      <c r="N22" s="9">
        <f t="shared" si="3"/>
        <v>0.9842726081</v>
      </c>
      <c r="O22" s="9">
        <f t="shared" si="4"/>
        <v>0.3879423329</v>
      </c>
    </row>
    <row r="23">
      <c r="A23" s="68">
        <v>1570.0</v>
      </c>
      <c r="B23" s="11" t="s">
        <v>256</v>
      </c>
      <c r="C23" s="11" t="s">
        <v>7</v>
      </c>
      <c r="D23" s="73">
        <v>41274.0</v>
      </c>
      <c r="E23" s="74">
        <v>1.834921E9</v>
      </c>
      <c r="F23" s="74">
        <v>9.55624E8</v>
      </c>
      <c r="G23" s="74">
        <v>6.70602E8</v>
      </c>
      <c r="H23" s="70">
        <v>0.0</v>
      </c>
      <c r="I23" s="70">
        <v>0.0</v>
      </c>
      <c r="J23" s="11" t="s">
        <v>73</v>
      </c>
      <c r="K23" s="71" t="s">
        <v>258</v>
      </c>
      <c r="L23" s="51">
        <f t="shared" si="1"/>
        <v>879297000</v>
      </c>
      <c r="M23" s="75">
        <f t="shared" si="2"/>
        <v>208695000</v>
      </c>
      <c r="N23" s="9">
        <f t="shared" si="3"/>
        <v>0.4792015569</v>
      </c>
      <c r="O23" s="9">
        <f t="shared" si="4"/>
        <v>0.1137351417</v>
      </c>
    </row>
    <row r="24">
      <c r="A24" s="68">
        <v>1574.0</v>
      </c>
      <c r="B24" s="11" t="s">
        <v>259</v>
      </c>
      <c r="C24" s="11" t="s">
        <v>7</v>
      </c>
      <c r="D24" s="73">
        <v>41274.0</v>
      </c>
      <c r="E24" s="74">
        <v>1.834921E9</v>
      </c>
      <c r="F24" s="74">
        <v>9.55624E8</v>
      </c>
      <c r="G24" s="74">
        <v>6.70602E8</v>
      </c>
      <c r="H24" s="70">
        <v>0.0</v>
      </c>
      <c r="I24" s="70">
        <v>0.0</v>
      </c>
      <c r="J24" s="11" t="s">
        <v>73</v>
      </c>
      <c r="K24" s="71" t="s">
        <v>258</v>
      </c>
      <c r="L24" s="51">
        <f t="shared" si="1"/>
        <v>879297000</v>
      </c>
      <c r="M24" s="75">
        <f t="shared" si="2"/>
        <v>208695000</v>
      </c>
      <c r="N24" s="9">
        <f t="shared" si="3"/>
        <v>0.4792015569</v>
      </c>
      <c r="O24" s="9">
        <f t="shared" si="4"/>
        <v>0.1137351417</v>
      </c>
      <c r="X24" s="98"/>
    </row>
    <row r="25">
      <c r="A25" s="68">
        <v>1630.0</v>
      </c>
      <c r="B25" s="11" t="s">
        <v>260</v>
      </c>
      <c r="C25" s="11" t="s">
        <v>7</v>
      </c>
      <c r="D25" s="73">
        <v>41274.0</v>
      </c>
      <c r="E25" s="74">
        <v>1.0879855E10</v>
      </c>
      <c r="F25" s="74">
        <v>5.81788E9</v>
      </c>
      <c r="G25" s="74">
        <v>3.596708E9</v>
      </c>
      <c r="H25" s="70">
        <v>0.0</v>
      </c>
      <c r="I25" s="70">
        <v>0.0</v>
      </c>
      <c r="J25" s="11" t="s">
        <v>73</v>
      </c>
      <c r="K25" s="71" t="s">
        <v>258</v>
      </c>
      <c r="L25" s="51">
        <f t="shared" si="1"/>
        <v>5061975000</v>
      </c>
      <c r="M25" s="75">
        <f t="shared" si="2"/>
        <v>1465267000</v>
      </c>
      <c r="N25" s="9">
        <f t="shared" si="3"/>
        <v>0.4652612558</v>
      </c>
      <c r="O25" s="9">
        <f t="shared" si="4"/>
        <v>0.1346770706</v>
      </c>
    </row>
    <row r="26">
      <c r="A26" s="68">
        <v>1721.0</v>
      </c>
      <c r="B26" s="11" t="s">
        <v>261</v>
      </c>
      <c r="C26" s="11" t="s">
        <v>7</v>
      </c>
      <c r="D26" s="73">
        <v>41274.0</v>
      </c>
      <c r="E26" s="74">
        <v>4.534E9</v>
      </c>
      <c r="F26" s="74">
        <v>2.093E9</v>
      </c>
      <c r="G26" s="74">
        <v>1.389E9</v>
      </c>
      <c r="H26" s="70">
        <v>0.0</v>
      </c>
      <c r="I26" s="74">
        <v>1.85E8</v>
      </c>
      <c r="J26" s="11" t="s">
        <v>73</v>
      </c>
      <c r="K26" s="71" t="s">
        <v>240</v>
      </c>
      <c r="L26" s="51">
        <f t="shared" si="1"/>
        <v>2441000000</v>
      </c>
      <c r="M26" s="75">
        <f t="shared" si="2"/>
        <v>867000000</v>
      </c>
      <c r="N26" s="9">
        <f t="shared" si="3"/>
        <v>0.5383767093</v>
      </c>
      <c r="O26" s="9">
        <f t="shared" si="4"/>
        <v>0.1912218791</v>
      </c>
    </row>
    <row r="27">
      <c r="A27" s="68">
        <v>1725.0</v>
      </c>
      <c r="B27" s="11" t="s">
        <v>262</v>
      </c>
      <c r="C27" s="11" t="s">
        <v>7</v>
      </c>
      <c r="D27" s="73">
        <v>41274.0</v>
      </c>
      <c r="E27" s="74">
        <v>5.154284E9</v>
      </c>
      <c r="F27" s="74">
        <v>3.251575E9</v>
      </c>
      <c r="G27" s="74">
        <v>4.81677E8</v>
      </c>
      <c r="H27" s="70">
        <v>0.0</v>
      </c>
      <c r="I27" s="74">
        <v>3.73199E8</v>
      </c>
      <c r="J27" s="11" t="s">
        <v>73</v>
      </c>
      <c r="K27" s="71" t="s">
        <v>263</v>
      </c>
      <c r="L27" s="51">
        <f t="shared" si="1"/>
        <v>1902709000</v>
      </c>
      <c r="M27" s="75">
        <f t="shared" si="2"/>
        <v>1047833000</v>
      </c>
      <c r="N27" s="9">
        <f t="shared" si="3"/>
        <v>0.369150982</v>
      </c>
      <c r="O27" s="9">
        <f t="shared" si="4"/>
        <v>0.2032936097</v>
      </c>
    </row>
    <row r="28">
      <c r="A28" s="68">
        <v>1522.0</v>
      </c>
      <c r="B28" s="11" t="s">
        <v>264</v>
      </c>
      <c r="C28" s="11" t="s">
        <v>7</v>
      </c>
      <c r="D28" s="73">
        <v>41305.0</v>
      </c>
      <c r="E28" s="74">
        <v>3.794249E9</v>
      </c>
      <c r="F28" s="74">
        <v>1.630965E9</v>
      </c>
      <c r="G28" s="74">
        <v>1.466067E9</v>
      </c>
      <c r="H28" s="70">
        <v>0.0</v>
      </c>
      <c r="I28" s="70">
        <v>0.0</v>
      </c>
      <c r="J28" s="11" t="s">
        <v>73</v>
      </c>
      <c r="K28" s="71" t="s">
        <v>258</v>
      </c>
      <c r="L28" s="51">
        <f t="shared" si="1"/>
        <v>2163284000</v>
      </c>
      <c r="M28" s="75">
        <f t="shared" si="2"/>
        <v>697217000</v>
      </c>
      <c r="N28" s="9">
        <f t="shared" si="3"/>
        <v>0.5701481374</v>
      </c>
      <c r="O28" s="9">
        <f t="shared" si="4"/>
        <v>0.1837562585</v>
      </c>
      <c r="X28" s="98"/>
    </row>
    <row r="29">
      <c r="A29" s="68">
        <v>1610.0</v>
      </c>
      <c r="B29" s="11" t="s">
        <v>265</v>
      </c>
      <c r="C29" s="11" t="s">
        <v>7</v>
      </c>
      <c r="D29" s="73">
        <v>41305.0</v>
      </c>
      <c r="E29" s="74">
        <v>2.794925E9</v>
      </c>
      <c r="F29" s="74">
        <v>1.763394E9</v>
      </c>
      <c r="G29" s="74">
        <v>6.57246E8</v>
      </c>
      <c r="H29" s="70">
        <v>0.0</v>
      </c>
      <c r="I29" s="70">
        <v>0.0</v>
      </c>
      <c r="J29" s="11" t="s">
        <v>73</v>
      </c>
      <c r="K29" s="66" t="s">
        <v>266</v>
      </c>
      <c r="L29" s="51">
        <f t="shared" si="1"/>
        <v>1031531000</v>
      </c>
      <c r="M29" s="75">
        <f t="shared" si="2"/>
        <v>374285000</v>
      </c>
      <c r="N29" s="9">
        <f t="shared" si="3"/>
        <v>0.3690728732</v>
      </c>
      <c r="O29" s="9">
        <f t="shared" si="4"/>
        <v>0.1339159369</v>
      </c>
      <c r="P29" s="11"/>
      <c r="Q29" s="104"/>
      <c r="R29" s="74"/>
      <c r="S29" s="74"/>
      <c r="T29" s="74"/>
      <c r="U29" s="11"/>
      <c r="V29" s="74"/>
      <c r="W29" s="11"/>
      <c r="X29" s="11"/>
      <c r="Y29" s="11"/>
      <c r="Z29" s="9"/>
    </row>
    <row r="30">
      <c r="A30" s="68">
        <v>448.0</v>
      </c>
      <c r="B30" s="11" t="s">
        <v>267</v>
      </c>
      <c r="C30" s="11" t="s">
        <v>7</v>
      </c>
      <c r="D30" s="73">
        <v>41306.0</v>
      </c>
      <c r="E30" s="74">
        <v>1.6022128E10</v>
      </c>
      <c r="F30" s="74">
        <v>1.0936727E10</v>
      </c>
      <c r="G30" s="74">
        <v>3.430125E9</v>
      </c>
      <c r="H30" s="70">
        <v>0.0</v>
      </c>
      <c r="I30" s="70">
        <v>0.0</v>
      </c>
      <c r="J30" s="11" t="s">
        <v>73</v>
      </c>
      <c r="K30" s="76" t="s">
        <v>268</v>
      </c>
      <c r="L30" s="51">
        <f t="shared" si="1"/>
        <v>5085401000</v>
      </c>
      <c r="M30" s="75">
        <f t="shared" si="2"/>
        <v>1655276000</v>
      </c>
      <c r="N30" s="9">
        <f t="shared" si="3"/>
        <v>0.3173986002</v>
      </c>
      <c r="O30" s="9">
        <f t="shared" si="4"/>
        <v>0.1033118697</v>
      </c>
    </row>
    <row r="31">
      <c r="A31" s="68">
        <v>979.0</v>
      </c>
      <c r="B31" s="11" t="s">
        <v>270</v>
      </c>
      <c r="C31" s="11" t="s">
        <v>7</v>
      </c>
      <c r="D31" s="73">
        <v>41306.0</v>
      </c>
      <c r="E31" s="74">
        <v>5.0521E10</v>
      </c>
      <c r="F31" s="74">
        <v>3.3194E10</v>
      </c>
      <c r="G31" s="74">
        <v>1.2244E10</v>
      </c>
      <c r="H31" s="70">
        <v>0.0</v>
      </c>
      <c r="I31" s="74">
        <v>1.523E9</v>
      </c>
      <c r="J31" s="11" t="s">
        <v>73</v>
      </c>
      <c r="K31" s="71" t="s">
        <v>271</v>
      </c>
      <c r="L31" s="51">
        <f t="shared" si="1"/>
        <v>17327000000</v>
      </c>
      <c r="M31" s="75">
        <f t="shared" si="2"/>
        <v>3560000000</v>
      </c>
      <c r="N31" s="9">
        <f t="shared" si="3"/>
        <v>0.3429662912</v>
      </c>
      <c r="O31" s="9">
        <f t="shared" si="4"/>
        <v>0.07046574692</v>
      </c>
    </row>
    <row r="32">
      <c r="A32" s="68">
        <v>484.0</v>
      </c>
      <c r="B32" s="11" t="s">
        <v>272</v>
      </c>
      <c r="C32" s="11" t="s">
        <v>7</v>
      </c>
      <c r="D32" s="73">
        <v>41307.0</v>
      </c>
      <c r="E32" s="74">
        <v>7.3945E9</v>
      </c>
      <c r="F32" s="74">
        <v>4.7418E9</v>
      </c>
      <c r="G32" s="74">
        <v>1.7326E9</v>
      </c>
      <c r="H32" s="70">
        <v>0.0</v>
      </c>
      <c r="I32" s="70">
        <v>0.0</v>
      </c>
      <c r="J32" s="11" t="s">
        <v>73</v>
      </c>
      <c r="K32" s="71" t="s">
        <v>268</v>
      </c>
      <c r="L32" s="51">
        <f t="shared" si="1"/>
        <v>2652700000</v>
      </c>
      <c r="M32" s="75">
        <f t="shared" si="2"/>
        <v>920100000</v>
      </c>
      <c r="N32" s="9">
        <f t="shared" si="3"/>
        <v>0.3587396038</v>
      </c>
      <c r="O32" s="9">
        <f t="shared" si="4"/>
        <v>0.1244303198</v>
      </c>
    </row>
    <row r="33">
      <c r="A33" s="68">
        <v>648.0</v>
      </c>
      <c r="B33" s="11" t="s">
        <v>273</v>
      </c>
      <c r="C33" s="11" t="s">
        <v>7</v>
      </c>
      <c r="D33" s="73">
        <v>41307.0</v>
      </c>
      <c r="E33" s="74">
        <v>6.182E9</v>
      </c>
      <c r="F33" s="74">
        <v>4.148E9</v>
      </c>
      <c r="G33" s="74">
        <v>1.294E9</v>
      </c>
      <c r="H33" s="70">
        <v>0.0</v>
      </c>
      <c r="I33" s="74">
        <v>1.18E8</v>
      </c>
      <c r="J33" s="11" t="s">
        <v>73</v>
      </c>
      <c r="K33" s="66" t="s">
        <v>266</v>
      </c>
      <c r="L33" s="51">
        <f t="shared" si="1"/>
        <v>2034000000</v>
      </c>
      <c r="M33" s="75">
        <f t="shared" si="2"/>
        <v>622000000</v>
      </c>
      <c r="N33" s="9">
        <f t="shared" si="3"/>
        <v>0.3290197347</v>
      </c>
      <c r="O33" s="9">
        <f t="shared" si="4"/>
        <v>0.1006146878</v>
      </c>
    </row>
    <row r="34">
      <c r="A34" s="68">
        <v>712.0</v>
      </c>
      <c r="B34" s="11" t="s">
        <v>274</v>
      </c>
      <c r="C34" s="11" t="s">
        <v>7</v>
      </c>
      <c r="D34" s="73">
        <v>41307.0</v>
      </c>
      <c r="E34" s="74">
        <v>1.5651E10</v>
      </c>
      <c r="F34" s="74">
        <v>9.48E9</v>
      </c>
      <c r="G34" s="70">
        <v>0.0</v>
      </c>
      <c r="H34" s="70">
        <v>0.0</v>
      </c>
      <c r="I34" s="70">
        <v>0.0</v>
      </c>
      <c r="J34" s="11" t="s">
        <v>73</v>
      </c>
      <c r="K34" s="66" t="s">
        <v>266</v>
      </c>
      <c r="L34" s="51">
        <f t="shared" si="1"/>
        <v>6171000000</v>
      </c>
      <c r="M34" s="75">
        <f t="shared" si="2"/>
        <v>6171000000</v>
      </c>
      <c r="N34" s="9">
        <f t="shared" si="3"/>
        <v>0.3942879049</v>
      </c>
      <c r="O34" s="9">
        <f t="shared" si="4"/>
        <v>0.3942879049</v>
      </c>
    </row>
    <row r="35">
      <c r="A35" s="68">
        <v>887.0</v>
      </c>
      <c r="B35" s="11" t="s">
        <v>275</v>
      </c>
      <c r="C35" s="11" t="s">
        <v>7</v>
      </c>
      <c r="D35" s="73">
        <v>41307.0</v>
      </c>
      <c r="E35" s="74">
        <v>1.2134E10</v>
      </c>
      <c r="F35" s="74">
        <v>7.432E9</v>
      </c>
      <c r="G35" s="74">
        <v>3.357E9</v>
      </c>
      <c r="H35" s="70">
        <v>0.0</v>
      </c>
      <c r="I35" s="70">
        <v>0.0</v>
      </c>
      <c r="J35" s="11" t="s">
        <v>73</v>
      </c>
      <c r="K35" s="76" t="s">
        <v>276</v>
      </c>
      <c r="L35" s="51">
        <f t="shared" si="1"/>
        <v>4702000000</v>
      </c>
      <c r="M35" s="75">
        <f t="shared" si="2"/>
        <v>1345000000</v>
      </c>
      <c r="N35" s="9">
        <f t="shared" si="3"/>
        <v>0.387506181</v>
      </c>
      <c r="O35" s="9">
        <f t="shared" si="4"/>
        <v>0.1108455579</v>
      </c>
    </row>
    <row r="36">
      <c r="A36" s="68">
        <v>931.0</v>
      </c>
      <c r="B36" s="11" t="s">
        <v>278</v>
      </c>
      <c r="C36" s="11" t="s">
        <v>7</v>
      </c>
      <c r="D36" s="73">
        <v>41307.0</v>
      </c>
      <c r="E36" s="74">
        <v>1.9279E10</v>
      </c>
      <c r="F36" s="74">
        <v>1.2289E10</v>
      </c>
      <c r="G36" s="74">
        <v>4.267E9</v>
      </c>
      <c r="H36" s="70">
        <v>0.0</v>
      </c>
      <c r="I36" s="74">
        <v>8.33E8</v>
      </c>
      <c r="J36" s="11" t="s">
        <v>73</v>
      </c>
      <c r="K36" s="76" t="s">
        <v>268</v>
      </c>
      <c r="L36" s="51">
        <f t="shared" si="1"/>
        <v>6990000000</v>
      </c>
      <c r="M36" s="75">
        <f t="shared" si="2"/>
        <v>1890000000</v>
      </c>
      <c r="N36" s="9">
        <f t="shared" si="3"/>
        <v>0.3625706728</v>
      </c>
      <c r="O36" s="9">
        <f t="shared" si="4"/>
        <v>0.0980341304</v>
      </c>
    </row>
    <row r="37">
      <c r="A37" s="68">
        <v>939.0</v>
      </c>
      <c r="B37" s="11" t="s">
        <v>280</v>
      </c>
      <c r="C37" s="11" t="s">
        <v>7</v>
      </c>
      <c r="D37" s="73">
        <v>41307.0</v>
      </c>
      <c r="E37" s="74">
        <v>1.0459E10</v>
      </c>
      <c r="F37" s="74">
        <v>6.073E9</v>
      </c>
      <c r="G37" s="74">
        <v>2.72E9</v>
      </c>
      <c r="H37" s="70">
        <v>0.0</v>
      </c>
      <c r="I37" s="70">
        <v>0.0</v>
      </c>
      <c r="J37" s="11" t="s">
        <v>73</v>
      </c>
      <c r="K37" s="11" t="s">
        <v>266</v>
      </c>
      <c r="L37" s="51">
        <f t="shared" si="1"/>
        <v>4386000000</v>
      </c>
      <c r="M37" s="75">
        <f t="shared" si="2"/>
        <v>1666000000</v>
      </c>
      <c r="N37" s="9">
        <f t="shared" si="3"/>
        <v>0.4193517545</v>
      </c>
      <c r="O37" s="9">
        <f t="shared" si="4"/>
        <v>0.1592886509</v>
      </c>
    </row>
    <row r="38">
      <c r="A38" s="68">
        <v>1003.0</v>
      </c>
      <c r="B38" s="11" t="s">
        <v>281</v>
      </c>
      <c r="C38" s="11" t="s">
        <v>7</v>
      </c>
      <c r="D38" s="73">
        <v>41307.0</v>
      </c>
      <c r="E38" s="74">
        <v>2.7686E10</v>
      </c>
      <c r="F38" s="74">
        <v>1.6538E10</v>
      </c>
      <c r="G38" s="74">
        <v>8.482E9</v>
      </c>
      <c r="H38" s="70">
        <v>0.0</v>
      </c>
      <c r="I38" s="70">
        <v>0.0</v>
      </c>
      <c r="J38" s="11" t="s">
        <v>73</v>
      </c>
      <c r="K38" s="76" t="s">
        <v>276</v>
      </c>
      <c r="L38" s="51">
        <f t="shared" si="1"/>
        <v>11148000000</v>
      </c>
      <c r="M38" s="75">
        <f t="shared" si="2"/>
        <v>2666000000</v>
      </c>
      <c r="N38" s="9">
        <f t="shared" si="3"/>
        <v>0.4026583833</v>
      </c>
      <c r="O38" s="9">
        <f t="shared" si="4"/>
        <v>0.09629415589</v>
      </c>
    </row>
    <row r="39">
      <c r="A39" s="68">
        <v>1370.0</v>
      </c>
      <c r="B39" s="11" t="s">
        <v>282</v>
      </c>
      <c r="C39" s="11" t="s">
        <v>7</v>
      </c>
      <c r="D39" s="73">
        <v>41307.0</v>
      </c>
      <c r="E39" s="74">
        <v>9.721065E9</v>
      </c>
      <c r="F39" s="74">
        <v>7.011428E9</v>
      </c>
      <c r="G39" s="74">
        <v>1.437886E9</v>
      </c>
      <c r="H39" s="70">
        <v>0.0</v>
      </c>
      <c r="I39" s="70">
        <v>0.0</v>
      </c>
      <c r="J39" s="11" t="s">
        <v>73</v>
      </c>
      <c r="K39" s="11" t="s">
        <v>266</v>
      </c>
      <c r="L39" s="51">
        <f t="shared" si="1"/>
        <v>2709637000</v>
      </c>
      <c r="M39" s="75">
        <f t="shared" si="2"/>
        <v>1271751000</v>
      </c>
      <c r="N39" s="9">
        <f t="shared" si="3"/>
        <v>0.2787386979</v>
      </c>
      <c r="O39" s="9">
        <f t="shared" si="4"/>
        <v>0.1308242461</v>
      </c>
    </row>
    <row r="40">
      <c r="A40" s="68">
        <v>1406.0</v>
      </c>
      <c r="B40" s="11" t="s">
        <v>283</v>
      </c>
      <c r="C40" s="11" t="s">
        <v>7</v>
      </c>
      <c r="D40" s="73">
        <v>41307.0</v>
      </c>
      <c r="E40" s="74">
        <v>3.9834E9</v>
      </c>
      <c r="F40" s="74">
        <v>2.446E9</v>
      </c>
      <c r="G40" s="74">
        <v>9.769E8</v>
      </c>
      <c r="H40" s="70">
        <v>0.0</v>
      </c>
      <c r="I40" s="70">
        <v>0.0</v>
      </c>
      <c r="J40" s="11" t="s">
        <v>73</v>
      </c>
      <c r="K40" s="11" t="s">
        <v>163</v>
      </c>
      <c r="L40" s="51">
        <f t="shared" si="1"/>
        <v>1537400000</v>
      </c>
      <c r="M40" s="75">
        <f t="shared" si="2"/>
        <v>560500000</v>
      </c>
      <c r="N40" s="9">
        <f t="shared" si="3"/>
        <v>0.3859516996</v>
      </c>
      <c r="O40" s="9">
        <f t="shared" si="4"/>
        <v>0.1407089421</v>
      </c>
    </row>
    <row r="41">
      <c r="A41" s="68">
        <v>1438.0</v>
      </c>
      <c r="B41" s="11" t="s">
        <v>285</v>
      </c>
      <c r="C41" s="11" t="s">
        <v>7</v>
      </c>
      <c r="D41" s="73">
        <v>41307.0</v>
      </c>
      <c r="E41" s="74">
        <v>2.438051E10</v>
      </c>
      <c r="F41" s="74">
        <v>1.7889249E10</v>
      </c>
      <c r="G41" s="74">
        <v>4.884284E9</v>
      </c>
      <c r="H41" s="70">
        <v>0.0</v>
      </c>
      <c r="I41" s="74">
        <v>7.89E7</v>
      </c>
      <c r="J41" s="11" t="s">
        <v>73</v>
      </c>
      <c r="K41" s="11" t="s">
        <v>163</v>
      </c>
      <c r="L41" s="51">
        <f t="shared" si="1"/>
        <v>6491261000</v>
      </c>
      <c r="M41" s="75">
        <f t="shared" si="2"/>
        <v>1528077000</v>
      </c>
      <c r="N41" s="9">
        <f t="shared" si="3"/>
        <v>0.2662479579</v>
      </c>
      <c r="O41" s="9">
        <f t="shared" si="4"/>
        <v>0.06267617043</v>
      </c>
    </row>
    <row r="42">
      <c r="A42" s="68">
        <v>1518.0</v>
      </c>
      <c r="B42" s="11" t="s">
        <v>286</v>
      </c>
      <c r="C42" s="11" t="s">
        <v>7</v>
      </c>
      <c r="D42" s="73">
        <v>41307.0</v>
      </c>
      <c r="E42" s="74">
        <v>7.3301E10</v>
      </c>
      <c r="F42" s="74">
        <v>5.0568E10</v>
      </c>
      <c r="G42" s="74">
        <v>1.511E10</v>
      </c>
      <c r="H42" s="70">
        <v>0.0</v>
      </c>
      <c r="I42" s="74">
        <v>2.044E9</v>
      </c>
      <c r="J42" s="11" t="s">
        <v>73</v>
      </c>
      <c r="K42" s="71" t="s">
        <v>268</v>
      </c>
      <c r="L42" s="51">
        <f t="shared" si="1"/>
        <v>22733000000</v>
      </c>
      <c r="M42" s="75">
        <f t="shared" si="2"/>
        <v>5579000000</v>
      </c>
      <c r="N42" s="9">
        <f t="shared" si="3"/>
        <v>0.3101321946</v>
      </c>
      <c r="O42" s="9">
        <f t="shared" si="4"/>
        <v>0.07611083068</v>
      </c>
    </row>
    <row r="43">
      <c r="A43" s="68">
        <v>1526.0</v>
      </c>
      <c r="B43" s="11" t="s">
        <v>287</v>
      </c>
      <c r="C43" s="11" t="s">
        <v>7</v>
      </c>
      <c r="D43" s="73">
        <v>41307.0</v>
      </c>
      <c r="E43" s="74">
        <v>2.5878372E10</v>
      </c>
      <c r="F43" s="74">
        <v>1.85214E10</v>
      </c>
      <c r="G43" s="74">
        <v>4.250446E9</v>
      </c>
      <c r="H43" s="70">
        <v>0.0</v>
      </c>
      <c r="I43" s="70">
        <v>0.0</v>
      </c>
      <c r="J43" s="11" t="s">
        <v>73</v>
      </c>
      <c r="K43" s="66" t="s">
        <v>266</v>
      </c>
      <c r="L43" s="51">
        <f t="shared" si="1"/>
        <v>7356972000</v>
      </c>
      <c r="M43" s="75">
        <f t="shared" si="2"/>
        <v>3106526000</v>
      </c>
      <c r="N43" s="9">
        <f t="shared" si="3"/>
        <v>0.2842903719</v>
      </c>
      <c r="O43" s="9">
        <f t="shared" si="4"/>
        <v>0.1200433319</v>
      </c>
    </row>
    <row r="44">
      <c r="A44" s="68">
        <v>1590.0</v>
      </c>
      <c r="B44" s="11" t="s">
        <v>288</v>
      </c>
      <c r="C44" s="11" t="s">
        <v>7</v>
      </c>
      <c r="D44" s="73">
        <v>41307.0</v>
      </c>
      <c r="E44" s="74">
        <v>2.220256E9</v>
      </c>
      <c r="F44" s="74">
        <v>1.436582E9</v>
      </c>
      <c r="G44" s="74">
        <v>4.8888E8</v>
      </c>
      <c r="H44" s="70">
        <v>0.0</v>
      </c>
      <c r="I44" s="70">
        <v>0.0</v>
      </c>
      <c r="J44" s="11" t="s">
        <v>73</v>
      </c>
      <c r="K44" s="66" t="s">
        <v>163</v>
      </c>
      <c r="L44" s="51">
        <f t="shared" si="1"/>
        <v>783674000</v>
      </c>
      <c r="M44" s="75">
        <f t="shared" si="2"/>
        <v>294794000</v>
      </c>
      <c r="N44" s="9">
        <f t="shared" si="3"/>
        <v>0.352965604</v>
      </c>
      <c r="O44" s="9">
        <f t="shared" si="4"/>
        <v>0.1327747791</v>
      </c>
    </row>
    <row r="45">
      <c r="A45" s="68">
        <v>760.0</v>
      </c>
      <c r="B45" s="11" t="s">
        <v>289</v>
      </c>
      <c r="C45" s="11" t="s">
        <v>7</v>
      </c>
      <c r="D45" s="73">
        <v>41308.0</v>
      </c>
      <c r="E45" s="74">
        <v>7.4754E10</v>
      </c>
      <c r="F45" s="74">
        <v>4.8912E10</v>
      </c>
      <c r="G45" s="74">
        <v>1.6508E10</v>
      </c>
      <c r="H45" s="70">
        <v>0.0</v>
      </c>
      <c r="I45" s="74">
        <v>1.568E9</v>
      </c>
      <c r="J45" s="11" t="s">
        <v>73</v>
      </c>
      <c r="K45" s="71" t="s">
        <v>271</v>
      </c>
      <c r="L45" s="51">
        <f t="shared" si="1"/>
        <v>25842000000</v>
      </c>
      <c r="M45" s="75">
        <f t="shared" si="2"/>
        <v>7766000000</v>
      </c>
      <c r="N45" s="9">
        <f t="shared" si="3"/>
        <v>0.3456938759</v>
      </c>
      <c r="O45" s="9">
        <f t="shared" si="4"/>
        <v>0.1038874174</v>
      </c>
    </row>
    <row r="46">
      <c r="A46" s="68">
        <v>1316.0</v>
      </c>
      <c r="B46" s="11" t="s">
        <v>292</v>
      </c>
      <c r="C46" s="11" t="s">
        <v>7</v>
      </c>
      <c r="D46" s="73">
        <v>41308.0</v>
      </c>
      <c r="E46" s="74">
        <v>6.043E9</v>
      </c>
      <c r="F46" s="74">
        <v>2.7938E9</v>
      </c>
      <c r="G46" s="74">
        <v>2.5943E9</v>
      </c>
      <c r="H46" s="70">
        <v>0.0</v>
      </c>
      <c r="I46" s="70">
        <v>0.0</v>
      </c>
      <c r="J46" s="11" t="s">
        <v>73</v>
      </c>
      <c r="K46" s="71" t="s">
        <v>258</v>
      </c>
      <c r="L46" s="51">
        <f t="shared" si="1"/>
        <v>3249200000</v>
      </c>
      <c r="M46" s="75">
        <f t="shared" si="2"/>
        <v>654900000</v>
      </c>
      <c r="N46" s="9">
        <f t="shared" si="3"/>
        <v>0.5376799603</v>
      </c>
      <c r="O46" s="9">
        <f t="shared" si="4"/>
        <v>0.1083733245</v>
      </c>
    </row>
    <row r="47">
      <c r="A47" s="68">
        <v>915.0</v>
      </c>
      <c r="B47" s="11" t="s">
        <v>293</v>
      </c>
      <c r="C47" s="11" t="s">
        <v>7</v>
      </c>
      <c r="D47" s="73">
        <v>41333.0</v>
      </c>
      <c r="E47" s="74">
        <v>1.0962818E10</v>
      </c>
      <c r="F47" s="74">
        <v>9.498456E9</v>
      </c>
      <c r="G47" s="74">
        <v>7.31767E8</v>
      </c>
      <c r="H47" s="70">
        <v>0.0</v>
      </c>
      <c r="I47" s="70">
        <v>0.0</v>
      </c>
      <c r="J47" s="11" t="s">
        <v>73</v>
      </c>
      <c r="K47" s="11" t="s">
        <v>163</v>
      </c>
      <c r="L47" s="51">
        <f t="shared" si="1"/>
        <v>1464362000</v>
      </c>
      <c r="M47" s="75">
        <f t="shared" si="2"/>
        <v>732595000</v>
      </c>
      <c r="N47" s="9">
        <f t="shared" si="3"/>
        <v>0.1335753271</v>
      </c>
      <c r="O47" s="9">
        <f t="shared" si="4"/>
        <v>0.06682542755</v>
      </c>
    </row>
    <row r="48">
      <c r="A48" s="68">
        <v>198.0</v>
      </c>
      <c r="B48" s="11" t="s">
        <v>208</v>
      </c>
      <c r="C48" s="11" t="s">
        <v>7</v>
      </c>
      <c r="D48" s="73">
        <v>41335.0</v>
      </c>
      <c r="E48" s="74">
        <v>1.0914585E10</v>
      </c>
      <c r="F48" s="74">
        <v>6.52583E9</v>
      </c>
      <c r="G48" s="74">
        <v>2.750537E9</v>
      </c>
      <c r="H48" s="70">
        <v>0.0</v>
      </c>
      <c r="I48" s="70">
        <v>0.0</v>
      </c>
      <c r="J48" s="11" t="s">
        <v>73</v>
      </c>
      <c r="K48" s="11" t="s">
        <v>163</v>
      </c>
      <c r="L48" s="51">
        <f t="shared" si="1"/>
        <v>4388755000</v>
      </c>
      <c r="M48" s="75">
        <f t="shared" si="2"/>
        <v>1638218000</v>
      </c>
      <c r="N48" s="9">
        <f t="shared" si="3"/>
        <v>0.402100034</v>
      </c>
      <c r="O48" s="9">
        <f t="shared" si="4"/>
        <v>0.150094392</v>
      </c>
    </row>
    <row r="49">
      <c r="A49" s="68">
        <v>923.0</v>
      </c>
      <c r="B49" s="11" t="s">
        <v>294</v>
      </c>
      <c r="C49" s="11" t="s">
        <v>7</v>
      </c>
      <c r="D49" s="73">
        <v>41363.0</v>
      </c>
      <c r="E49" s="74">
        <v>2.181732E9</v>
      </c>
      <c r="F49" s="74">
        <v>8.75166E8</v>
      </c>
      <c r="G49" s="74">
        <v>6.21536E8</v>
      </c>
      <c r="H49" s="70">
        <v>0.0</v>
      </c>
      <c r="I49" s="74">
        <v>5.4291E7</v>
      </c>
      <c r="J49" s="11" t="s">
        <v>73</v>
      </c>
      <c r="K49" s="76" t="s">
        <v>258</v>
      </c>
      <c r="L49" s="51">
        <f t="shared" si="1"/>
        <v>1306566000</v>
      </c>
      <c r="M49" s="75">
        <f t="shared" si="2"/>
        <v>630739000</v>
      </c>
      <c r="N49" s="9">
        <f t="shared" si="3"/>
        <v>0.5988664052</v>
      </c>
      <c r="O49" s="9">
        <f t="shared" si="4"/>
        <v>0.2891001278</v>
      </c>
    </row>
    <row r="50">
      <c r="A50" s="68">
        <v>1358.0</v>
      </c>
      <c r="B50" s="11" t="s">
        <v>295</v>
      </c>
      <c r="C50" s="11" t="s">
        <v>7</v>
      </c>
      <c r="D50" s="73">
        <v>41363.0</v>
      </c>
      <c r="E50" s="74">
        <v>6.945E9</v>
      </c>
      <c r="F50" s="74">
        <v>2.789E9</v>
      </c>
      <c r="G50" s="74">
        <v>2.971E9</v>
      </c>
      <c r="H50" s="70">
        <v>0.0</v>
      </c>
      <c r="I50" s="74">
        <v>2.7E7</v>
      </c>
      <c r="J50" s="11" t="s">
        <v>73</v>
      </c>
      <c r="K50" s="71" t="s">
        <v>258</v>
      </c>
      <c r="L50" s="51">
        <f t="shared" si="1"/>
        <v>4156000000</v>
      </c>
      <c r="M50" s="75">
        <f t="shared" si="2"/>
        <v>1158000000</v>
      </c>
      <c r="N50" s="9">
        <f t="shared" si="3"/>
        <v>0.5984161267</v>
      </c>
      <c r="O50" s="9">
        <f t="shared" si="4"/>
        <v>0.1667386609</v>
      </c>
    </row>
    <row r="51">
      <c r="A51" s="68">
        <v>500.0</v>
      </c>
      <c r="B51" s="11" t="s">
        <v>297</v>
      </c>
      <c r="C51" s="11" t="s">
        <v>7</v>
      </c>
      <c r="D51" s="73">
        <v>41420.0</v>
      </c>
      <c r="E51" s="74">
        <v>5.921E9</v>
      </c>
      <c r="F51" s="74">
        <v>4.6166E9</v>
      </c>
      <c r="G51" s="74">
        <v>6.252E8</v>
      </c>
      <c r="H51" s="70">
        <v>0.0</v>
      </c>
      <c r="I51" s="74">
        <v>2.783E8</v>
      </c>
      <c r="J51" s="11" t="s">
        <v>73</v>
      </c>
      <c r="K51" s="66" t="s">
        <v>226</v>
      </c>
      <c r="L51" s="51">
        <f t="shared" si="1"/>
        <v>1304400000</v>
      </c>
      <c r="M51" s="75">
        <f t="shared" si="2"/>
        <v>400900000</v>
      </c>
      <c r="N51" s="9">
        <f t="shared" si="3"/>
        <v>0.2203006249</v>
      </c>
      <c r="O51" s="9">
        <f t="shared" si="4"/>
        <v>0.06770815741</v>
      </c>
    </row>
    <row r="52">
      <c r="A52" s="68">
        <v>1156.0</v>
      </c>
      <c r="B52" s="11" t="s">
        <v>298</v>
      </c>
      <c r="C52" s="11" t="s">
        <v>7</v>
      </c>
      <c r="D52" s="73">
        <v>41425.0</v>
      </c>
      <c r="E52" s="74">
        <v>2.5313E10</v>
      </c>
      <c r="F52" s="74">
        <v>1.4279E10</v>
      </c>
      <c r="G52" s="74">
        <v>7.796E9</v>
      </c>
      <c r="H52" s="70">
        <v>0.0</v>
      </c>
      <c r="I52" s="70">
        <v>0.0</v>
      </c>
      <c r="J52" s="11" t="s">
        <v>73</v>
      </c>
      <c r="K52" s="71" t="s">
        <v>258</v>
      </c>
      <c r="L52" s="51">
        <f t="shared" si="1"/>
        <v>11034000000</v>
      </c>
      <c r="M52" s="75">
        <f t="shared" si="2"/>
        <v>3238000000</v>
      </c>
      <c r="N52" s="9">
        <f t="shared" si="3"/>
        <v>0.4359025007</v>
      </c>
      <c r="O52" s="9">
        <f t="shared" si="4"/>
        <v>0.1279184609</v>
      </c>
    </row>
    <row r="53">
      <c r="A53" s="68">
        <v>732.0</v>
      </c>
      <c r="B53" s="11" t="s">
        <v>299</v>
      </c>
      <c r="C53" s="11" t="s">
        <v>7</v>
      </c>
      <c r="D53" s="73">
        <v>41455.0</v>
      </c>
      <c r="E53" s="74">
        <v>4.297842E9</v>
      </c>
      <c r="F53" s="74">
        <v>3.193722E9</v>
      </c>
      <c r="G53" s="74">
        <v>9.02869E8</v>
      </c>
      <c r="H53" s="70">
        <v>0.0</v>
      </c>
      <c r="I53" s="70">
        <v>0.0</v>
      </c>
      <c r="J53" s="11" t="s">
        <v>73</v>
      </c>
      <c r="K53" s="71" t="s">
        <v>220</v>
      </c>
      <c r="L53" s="51">
        <f t="shared" si="1"/>
        <v>1104120000</v>
      </c>
      <c r="M53" s="75">
        <f t="shared" si="2"/>
        <v>201251000</v>
      </c>
      <c r="N53" s="9">
        <f t="shared" si="3"/>
        <v>0.2569010215</v>
      </c>
      <c r="O53" s="9">
        <f t="shared" si="4"/>
        <v>0.04682605829</v>
      </c>
    </row>
    <row r="54">
      <c r="A54" s="68">
        <v>182.0</v>
      </c>
      <c r="B54" s="11" t="s">
        <v>199</v>
      </c>
      <c r="C54" s="11" t="s">
        <v>7</v>
      </c>
      <c r="D54" s="73">
        <v>41517.0</v>
      </c>
      <c r="E54" s="74">
        <v>9.14753E9</v>
      </c>
      <c r="F54" s="74">
        <v>4.406595E9</v>
      </c>
      <c r="G54" s="74">
        <v>2.967837E9</v>
      </c>
      <c r="H54" s="70">
        <v>0.0</v>
      </c>
      <c r="I54" s="70">
        <v>0.0</v>
      </c>
      <c r="J54" s="11" t="s">
        <v>73</v>
      </c>
      <c r="K54" s="66" t="s">
        <v>163</v>
      </c>
      <c r="L54" s="51">
        <f t="shared" si="1"/>
        <v>4740935000</v>
      </c>
      <c r="M54" s="75">
        <f t="shared" si="2"/>
        <v>1773098000</v>
      </c>
      <c r="N54" s="9">
        <f t="shared" si="3"/>
        <v>0.5182748786</v>
      </c>
      <c r="O54" s="9">
        <f t="shared" si="4"/>
        <v>0.1938335266</v>
      </c>
    </row>
    <row r="55">
      <c r="A55" s="68">
        <v>464.0</v>
      </c>
      <c r="B55" s="11" t="s">
        <v>301</v>
      </c>
      <c r="C55" s="11" t="s">
        <v>7</v>
      </c>
      <c r="D55" s="73">
        <v>41545.0</v>
      </c>
      <c r="E55" s="74">
        <v>4.5041E10</v>
      </c>
      <c r="F55" s="74">
        <v>2.5034E10</v>
      </c>
      <c r="G55" s="74">
        <v>8.365E9</v>
      </c>
      <c r="H55" s="70">
        <v>0.0</v>
      </c>
      <c r="I55" s="74">
        <v>2.192E9</v>
      </c>
      <c r="J55" s="11" t="s">
        <v>73</v>
      </c>
      <c r="K55" s="76" t="s">
        <v>254</v>
      </c>
      <c r="L55" s="51">
        <f t="shared" si="1"/>
        <v>20007000000</v>
      </c>
      <c r="M55" s="75">
        <f t="shared" si="2"/>
        <v>9450000000</v>
      </c>
      <c r="N55" s="9">
        <f t="shared" si="3"/>
        <v>0.4441952887</v>
      </c>
      <c r="O55" s="9">
        <f t="shared" si="4"/>
        <v>0.2098088408</v>
      </c>
    </row>
    <row r="56">
      <c r="A56" s="68">
        <v>1382.0</v>
      </c>
      <c r="B56" s="11" t="s">
        <v>302</v>
      </c>
      <c r="C56" s="11" t="s">
        <v>7</v>
      </c>
      <c r="D56" s="73">
        <v>41546.0</v>
      </c>
      <c r="E56" s="74">
        <v>1.48668E10</v>
      </c>
      <c r="F56" s="74">
        <v>6.3823E9</v>
      </c>
      <c r="G56" s="74">
        <v>5.6558E9</v>
      </c>
      <c r="H56" s="70">
        <v>0.0</v>
      </c>
      <c r="I56" s="74">
        <v>6.214E8</v>
      </c>
      <c r="J56" s="11" t="s">
        <v>73</v>
      </c>
      <c r="K56" s="11" t="s">
        <v>226</v>
      </c>
      <c r="L56" s="51">
        <f t="shared" si="1"/>
        <v>8484500000</v>
      </c>
      <c r="M56" s="75">
        <f t="shared" si="2"/>
        <v>2207300000</v>
      </c>
      <c r="N56" s="9">
        <f t="shared" si="3"/>
        <v>0.5707011596</v>
      </c>
      <c r="O56" s="9">
        <f t="shared" si="4"/>
        <v>0.1484717626</v>
      </c>
    </row>
    <row r="57">
      <c r="A57" s="68">
        <v>456.0</v>
      </c>
      <c r="B57" s="11" t="s">
        <v>303</v>
      </c>
      <c r="C57" s="11" t="s">
        <v>7</v>
      </c>
      <c r="D57" s="73">
        <v>41547.0</v>
      </c>
      <c r="E57" s="74">
        <v>6.2593E9</v>
      </c>
      <c r="F57" s="74">
        <v>4.8535E9</v>
      </c>
      <c r="G57" s="74">
        <v>6.499E8</v>
      </c>
      <c r="H57" s="70">
        <v>0.0</v>
      </c>
      <c r="I57" s="70">
        <v>0.0</v>
      </c>
      <c r="J57" s="11" t="s">
        <v>73</v>
      </c>
      <c r="K57" s="11" t="s">
        <v>304</v>
      </c>
      <c r="L57" s="51">
        <f t="shared" si="1"/>
        <v>1405800000</v>
      </c>
      <c r="M57" s="75">
        <f t="shared" si="2"/>
        <v>755900000</v>
      </c>
      <c r="N57" s="9">
        <f t="shared" si="3"/>
        <v>0.2245938044</v>
      </c>
      <c r="O57" s="9">
        <f t="shared" si="4"/>
        <v>0.1207643027</v>
      </c>
    </row>
    <row r="58">
      <c r="A58" s="68">
        <v>1634.0</v>
      </c>
      <c r="B58" s="11" t="s">
        <v>305</v>
      </c>
      <c r="C58" s="11" t="s">
        <v>7</v>
      </c>
      <c r="D58" s="73">
        <v>41547.0</v>
      </c>
      <c r="E58" s="74">
        <v>1.3794E10</v>
      </c>
      <c r="F58" s="74">
        <v>6.799E9</v>
      </c>
      <c r="G58" s="74">
        <v>2.829E9</v>
      </c>
      <c r="H58" s="70">
        <v>0.0</v>
      </c>
      <c r="I58" s="74">
        <v>2.37E8</v>
      </c>
      <c r="J58" s="11" t="s">
        <v>73</v>
      </c>
      <c r="K58" s="76" t="s">
        <v>254</v>
      </c>
      <c r="L58" s="51">
        <f t="shared" si="1"/>
        <v>6995000000</v>
      </c>
      <c r="M58" s="75">
        <f t="shared" si="2"/>
        <v>3929000000</v>
      </c>
      <c r="N58" s="9">
        <f t="shared" si="3"/>
        <v>0.5071045382</v>
      </c>
      <c r="O58" s="9">
        <f t="shared" si="4"/>
        <v>0.2848339858</v>
      </c>
    </row>
    <row r="59">
      <c r="A59" s="68">
        <v>278.0</v>
      </c>
      <c r="B59" s="11" t="s">
        <v>300</v>
      </c>
      <c r="C59" s="11" t="s">
        <v>7</v>
      </c>
      <c r="D59" s="73">
        <v>41608.0</v>
      </c>
      <c r="E59" s="74">
        <v>1.5456E10</v>
      </c>
      <c r="F59" s="74">
        <v>1.0645E10</v>
      </c>
      <c r="G59" s="74">
        <v>1.879E9</v>
      </c>
      <c r="H59" s="70">
        <v>0.0</v>
      </c>
      <c r="I59" s="74">
        <v>1.59E9</v>
      </c>
      <c r="J59" s="11" t="s">
        <v>73</v>
      </c>
      <c r="K59" s="76" t="s">
        <v>240</v>
      </c>
      <c r="L59" s="51">
        <f t="shared" si="1"/>
        <v>4811000000</v>
      </c>
      <c r="M59" s="75">
        <f t="shared" si="2"/>
        <v>1342000000</v>
      </c>
      <c r="N59" s="9">
        <f t="shared" si="3"/>
        <v>0.3112707039</v>
      </c>
      <c r="O59" s="9">
        <f t="shared" si="4"/>
        <v>0.08682712215</v>
      </c>
    </row>
    <row r="60">
      <c r="A60" s="68">
        <v>947.0</v>
      </c>
      <c r="B60" s="11" t="s">
        <v>307</v>
      </c>
      <c r="C60" s="11" t="s">
        <v>7</v>
      </c>
      <c r="D60" s="73">
        <v>41608.0</v>
      </c>
      <c r="E60" s="74">
        <v>5.935095E9</v>
      </c>
      <c r="F60" s="74">
        <v>4.920664E9</v>
      </c>
      <c r="G60" s="74">
        <v>3.28595E8</v>
      </c>
      <c r="H60" s="70">
        <v>0.0</v>
      </c>
      <c r="I60" s="70">
        <v>0.0</v>
      </c>
      <c r="J60" s="11" t="s">
        <v>73</v>
      </c>
      <c r="K60" s="11" t="s">
        <v>304</v>
      </c>
      <c r="L60" s="51">
        <f t="shared" si="1"/>
        <v>1014431000</v>
      </c>
      <c r="M60" s="75">
        <f t="shared" si="2"/>
        <v>685836000</v>
      </c>
      <c r="N60" s="9">
        <f t="shared" si="3"/>
        <v>0.1709207687</v>
      </c>
      <c r="O60" s="9">
        <f t="shared" si="4"/>
        <v>0.1155560273</v>
      </c>
    </row>
    <row r="61">
      <c r="A61" s="68">
        <v>5.0</v>
      </c>
      <c r="B61" s="11" t="s">
        <v>72</v>
      </c>
      <c r="C61" s="11" t="s">
        <v>9</v>
      </c>
      <c r="D61" s="105">
        <v>41636.0</v>
      </c>
      <c r="E61" s="74">
        <v>6.493814E9</v>
      </c>
      <c r="F61" s="74">
        <v>3.241668E9</v>
      </c>
      <c r="G61" s="74">
        <v>2.591828E9</v>
      </c>
      <c r="H61" s="70">
        <v>0.0</v>
      </c>
      <c r="I61" s="70">
        <v>0.0</v>
      </c>
      <c r="J61" s="11" t="s">
        <v>73</v>
      </c>
      <c r="K61" s="76" t="s">
        <v>74</v>
      </c>
      <c r="L61" s="51">
        <f t="shared" si="1"/>
        <v>3252146000</v>
      </c>
      <c r="M61" s="75">
        <f t="shared" si="2"/>
        <v>660318000</v>
      </c>
      <c r="N61" s="9">
        <f t="shared" si="3"/>
        <v>0.5008067678</v>
      </c>
      <c r="O61" s="9">
        <f t="shared" si="4"/>
        <v>0.1016841566</v>
      </c>
      <c r="X61" s="98"/>
    </row>
    <row r="62">
      <c r="A62" s="68">
        <v>717.0</v>
      </c>
      <c r="B62" s="11" t="s">
        <v>219</v>
      </c>
      <c r="C62" s="11" t="s">
        <v>9</v>
      </c>
      <c r="D62" s="105">
        <v>41636.0</v>
      </c>
      <c r="E62" s="74">
        <v>2.631851E9</v>
      </c>
      <c r="F62" s="74">
        <v>1.224551E9</v>
      </c>
      <c r="G62" s="74">
        <v>4.68345E8</v>
      </c>
      <c r="H62" s="74">
        <v>3.64923E8</v>
      </c>
      <c r="I62" s="70">
        <v>0.0</v>
      </c>
      <c r="J62" s="11" t="s">
        <v>73</v>
      </c>
      <c r="K62" s="76" t="s">
        <v>220</v>
      </c>
      <c r="L62" s="51">
        <f t="shared" si="1"/>
        <v>1407300000</v>
      </c>
      <c r="M62" s="75">
        <f t="shared" si="2"/>
        <v>574032000</v>
      </c>
      <c r="N62" s="9">
        <f t="shared" si="3"/>
        <v>0.5347187208</v>
      </c>
      <c r="O62" s="9">
        <f t="shared" si="4"/>
        <v>0.2181096118</v>
      </c>
    </row>
    <row r="63">
      <c r="A63" s="68">
        <v>744.0</v>
      </c>
      <c r="B63" s="11" t="s">
        <v>308</v>
      </c>
      <c r="C63" s="11" t="s">
        <v>7</v>
      </c>
      <c r="D63" s="73">
        <v>41636.0</v>
      </c>
      <c r="E63" s="74">
        <v>4.627802E9</v>
      </c>
      <c r="F63" s="74">
        <v>3.016109E9</v>
      </c>
      <c r="G63" s="74">
        <v>1.096507E9</v>
      </c>
      <c r="H63" s="70">
        <v>0.0</v>
      </c>
      <c r="I63" s="70">
        <v>0.0</v>
      </c>
      <c r="J63" s="11" t="s">
        <v>73</v>
      </c>
      <c r="K63" s="71" t="s">
        <v>258</v>
      </c>
      <c r="L63" s="51">
        <f t="shared" si="1"/>
        <v>1611693000</v>
      </c>
      <c r="M63" s="75">
        <f t="shared" si="2"/>
        <v>515186000</v>
      </c>
      <c r="N63" s="9">
        <f t="shared" si="3"/>
        <v>0.3482631712</v>
      </c>
      <c r="O63" s="9">
        <f t="shared" si="4"/>
        <v>0.1113241232</v>
      </c>
    </row>
    <row r="64">
      <c r="A64" s="68">
        <v>1466.0</v>
      </c>
      <c r="B64" s="11" t="s">
        <v>311</v>
      </c>
      <c r="C64" s="11" t="s">
        <v>7</v>
      </c>
      <c r="D64" s="73">
        <v>41636.0</v>
      </c>
      <c r="E64" s="74">
        <v>1.08895E10</v>
      </c>
      <c r="F64" s="74">
        <v>6.9858E9</v>
      </c>
      <c r="G64" s="74">
        <v>2.9603E9</v>
      </c>
      <c r="H64" s="70">
        <v>0.0</v>
      </c>
      <c r="I64" s="70">
        <v>0.0</v>
      </c>
      <c r="J64" s="11" t="s">
        <v>73</v>
      </c>
      <c r="K64" s="71" t="s">
        <v>312</v>
      </c>
      <c r="L64" s="51">
        <f t="shared" si="1"/>
        <v>3903700000</v>
      </c>
      <c r="M64" s="75">
        <f t="shared" si="2"/>
        <v>943400000</v>
      </c>
      <c r="N64" s="9">
        <f t="shared" si="3"/>
        <v>0.3584829423</v>
      </c>
      <c r="O64" s="9">
        <f t="shared" si="4"/>
        <v>0.0866339134</v>
      </c>
    </row>
    <row r="65">
      <c r="A65" s="68">
        <v>1547.0</v>
      </c>
      <c r="B65" s="11" t="s">
        <v>222</v>
      </c>
      <c r="C65" s="11" t="s">
        <v>9</v>
      </c>
      <c r="D65" s="105">
        <v>41636.0</v>
      </c>
      <c r="E65" s="74">
        <v>5.164784E9</v>
      </c>
      <c r="F65" s="74">
        <v>3.411175E9</v>
      </c>
      <c r="G65" s="74">
        <v>1.138934E9</v>
      </c>
      <c r="H65" s="70">
        <v>0.0</v>
      </c>
      <c r="I65" s="74">
        <v>1.00025E8</v>
      </c>
      <c r="J65" s="11" t="s">
        <v>73</v>
      </c>
      <c r="K65" s="66" t="s">
        <v>224</v>
      </c>
      <c r="L65" s="51">
        <f t="shared" si="1"/>
        <v>1753609000</v>
      </c>
      <c r="M65" s="75">
        <f t="shared" si="2"/>
        <v>514650000</v>
      </c>
      <c r="N65" s="9">
        <f t="shared" si="3"/>
        <v>0.3395319146</v>
      </c>
      <c r="O65" s="9">
        <f t="shared" si="4"/>
        <v>0.09964598713</v>
      </c>
      <c r="X65" s="98"/>
    </row>
    <row r="66">
      <c r="A66" s="68">
        <v>1766.0</v>
      </c>
      <c r="B66" s="11" t="s">
        <v>225</v>
      </c>
      <c r="C66" s="11" t="s">
        <v>9</v>
      </c>
      <c r="D66" s="105">
        <v>41636.0</v>
      </c>
      <c r="E66" s="74">
        <v>1.3084E10</v>
      </c>
      <c r="F66" s="74">
        <v>9.501E9</v>
      </c>
      <c r="G66" s="74">
        <v>1.454E9</v>
      </c>
      <c r="H66" s="70">
        <v>0.0</v>
      </c>
      <c r="I66" s="70">
        <v>0.0</v>
      </c>
      <c r="J66" s="11" t="s">
        <v>73</v>
      </c>
      <c r="K66" s="66" t="s">
        <v>226</v>
      </c>
      <c r="L66" s="51">
        <f t="shared" si="1"/>
        <v>3583000000</v>
      </c>
      <c r="M66" s="75">
        <f t="shared" si="2"/>
        <v>2129000000</v>
      </c>
      <c r="N66" s="9">
        <f t="shared" si="3"/>
        <v>0.2738459187</v>
      </c>
      <c r="O66" s="9">
        <f t="shared" si="4"/>
        <v>0.1627178233</v>
      </c>
    </row>
    <row r="67">
      <c r="A67" s="68">
        <v>737.0</v>
      </c>
      <c r="B67" s="11" t="s">
        <v>231</v>
      </c>
      <c r="C67" s="11" t="s">
        <v>9</v>
      </c>
      <c r="D67" s="105">
        <v>41637.0</v>
      </c>
      <c r="E67" s="74">
        <v>4.082157E9</v>
      </c>
      <c r="F67" s="74">
        <v>1.672901E9</v>
      </c>
      <c r="G67" s="74">
        <v>1.269777E9</v>
      </c>
      <c r="H67" s="74">
        <v>2.07591E8</v>
      </c>
      <c r="I67" s="74">
        <v>1.25876E8</v>
      </c>
      <c r="J67" s="11" t="s">
        <v>73</v>
      </c>
      <c r="K67" s="66" t="s">
        <v>232</v>
      </c>
      <c r="L67" s="51">
        <f t="shared" si="1"/>
        <v>2409256000</v>
      </c>
      <c r="M67" s="75">
        <f t="shared" si="2"/>
        <v>806012000</v>
      </c>
      <c r="N67" s="9">
        <f t="shared" si="3"/>
        <v>0.590191901</v>
      </c>
      <c r="O67" s="9">
        <f t="shared" si="4"/>
        <v>0.1974475749</v>
      </c>
    </row>
    <row r="68">
      <c r="A68" s="68">
        <v>1515.0</v>
      </c>
      <c r="B68" s="11" t="s">
        <v>227</v>
      </c>
      <c r="C68" s="11" t="s">
        <v>9</v>
      </c>
      <c r="D68" s="105">
        <v>41637.0</v>
      </c>
      <c r="E68" s="74">
        <v>1.603123E9</v>
      </c>
      <c r="F68" s="74">
        <v>6.62769E8</v>
      </c>
      <c r="G68" s="74">
        <v>5.31932E8</v>
      </c>
      <c r="H68" s="70">
        <v>0.0</v>
      </c>
      <c r="I68" s="74">
        <v>7.4833E7</v>
      </c>
      <c r="J68" s="11" t="s">
        <v>73</v>
      </c>
      <c r="K68" s="66" t="s">
        <v>228</v>
      </c>
      <c r="L68" s="51">
        <f t="shared" si="1"/>
        <v>940354000</v>
      </c>
      <c r="M68" s="75">
        <f t="shared" si="2"/>
        <v>333589000</v>
      </c>
      <c r="N68" s="9">
        <f t="shared" si="3"/>
        <v>0.5865763263</v>
      </c>
      <c r="O68" s="9">
        <f t="shared" si="4"/>
        <v>0.2080869653</v>
      </c>
    </row>
    <row r="69">
      <c r="A69" s="68">
        <v>120.0</v>
      </c>
      <c r="B69" s="11" t="s">
        <v>158</v>
      </c>
      <c r="C69" s="11" t="s">
        <v>7</v>
      </c>
      <c r="D69" s="73">
        <v>41639.0</v>
      </c>
      <c r="E69" s="74">
        <v>7.4452E10</v>
      </c>
      <c r="F69" s="74">
        <v>5.4181E10</v>
      </c>
      <c r="G69" s="74">
        <v>1.9526E10</v>
      </c>
      <c r="H69" s="70">
        <v>0.0</v>
      </c>
      <c r="I69" s="70">
        <v>0.0</v>
      </c>
      <c r="J69" s="11" t="s">
        <v>73</v>
      </c>
      <c r="K69" s="71" t="s">
        <v>159</v>
      </c>
      <c r="L69" s="51">
        <f t="shared" si="1"/>
        <v>20271000000</v>
      </c>
      <c r="M69" s="75">
        <f t="shared" si="2"/>
        <v>745000000</v>
      </c>
      <c r="N69" s="9">
        <f t="shared" si="3"/>
        <v>0.2722693816</v>
      </c>
      <c r="O69" s="9">
        <f t="shared" si="4"/>
        <v>0.01000644711</v>
      </c>
    </row>
    <row r="70">
      <c r="A70" s="68">
        <v>124.0</v>
      </c>
      <c r="B70" s="11" t="s">
        <v>162</v>
      </c>
      <c r="C70" s="11" t="s">
        <v>7</v>
      </c>
      <c r="D70" s="73">
        <v>41639.0</v>
      </c>
      <c r="E70" s="74">
        <v>1.75176E10</v>
      </c>
      <c r="F70" s="74">
        <v>1.47577E10</v>
      </c>
      <c r="G70" s="74">
        <v>1.9243E9</v>
      </c>
      <c r="H70" s="70">
        <v>0.0</v>
      </c>
      <c r="I70" s="74">
        <v>9.53E7</v>
      </c>
      <c r="J70" s="11" t="s">
        <v>73</v>
      </c>
      <c r="K70" s="11" t="s">
        <v>163</v>
      </c>
      <c r="L70" s="51">
        <f t="shared" si="1"/>
        <v>2759900000</v>
      </c>
      <c r="M70" s="75">
        <f t="shared" si="2"/>
        <v>740300000</v>
      </c>
      <c r="N70" s="9">
        <f t="shared" si="3"/>
        <v>0.157550121</v>
      </c>
      <c r="O70" s="9">
        <f t="shared" si="4"/>
        <v>0.0422603553</v>
      </c>
    </row>
    <row r="71">
      <c r="A71" s="68">
        <v>242.0</v>
      </c>
      <c r="B71" s="11" t="s">
        <v>250</v>
      </c>
      <c r="C71" s="11" t="s">
        <v>7</v>
      </c>
      <c r="D71" s="73">
        <v>41639.0</v>
      </c>
      <c r="E71" s="74">
        <v>7.4366E9</v>
      </c>
      <c r="F71" s="74">
        <v>5.8791E9</v>
      </c>
      <c r="G71" s="74">
        <v>7.023E8</v>
      </c>
      <c r="H71" s="70">
        <v>0.0</v>
      </c>
      <c r="I71" s="70">
        <v>0.0</v>
      </c>
      <c r="J71" s="11" t="s">
        <v>73</v>
      </c>
      <c r="K71" s="76" t="s">
        <v>251</v>
      </c>
      <c r="L71" s="51">
        <f t="shared" si="1"/>
        <v>1557500000</v>
      </c>
      <c r="M71" s="75">
        <f t="shared" si="2"/>
        <v>855200000</v>
      </c>
      <c r="N71" s="9">
        <f t="shared" si="3"/>
        <v>0.2094371084</v>
      </c>
      <c r="O71" s="9">
        <f t="shared" si="4"/>
        <v>0.1149987898</v>
      </c>
      <c r="X71" s="98"/>
    </row>
    <row r="72">
      <c r="A72" s="68">
        <v>310.0</v>
      </c>
      <c r="B72" s="11" t="s">
        <v>315</v>
      </c>
      <c r="C72" s="11" t="s">
        <v>7</v>
      </c>
      <c r="D72" s="73">
        <v>41639.0</v>
      </c>
      <c r="E72" s="74">
        <v>8.155E9</v>
      </c>
      <c r="F72" s="74">
        <v>5.345E9</v>
      </c>
      <c r="G72" s="74">
        <v>4.7E7</v>
      </c>
      <c r="H72" s="70">
        <v>0.0</v>
      </c>
      <c r="I72" s="74">
        <v>1.854E9</v>
      </c>
      <c r="J72" s="11" t="s">
        <v>73</v>
      </c>
      <c r="K72" s="11" t="s">
        <v>316</v>
      </c>
      <c r="L72" s="51">
        <f t="shared" si="1"/>
        <v>2810000000</v>
      </c>
      <c r="M72" s="75">
        <f t="shared" si="2"/>
        <v>909000000</v>
      </c>
      <c r="N72" s="9">
        <f t="shared" si="3"/>
        <v>0.3445738811</v>
      </c>
      <c r="O72" s="9">
        <f t="shared" si="4"/>
        <v>0.1114653587</v>
      </c>
      <c r="X72" s="98"/>
    </row>
    <row r="73">
      <c r="A73" s="68">
        <v>338.0</v>
      </c>
      <c r="B73" s="11" t="s">
        <v>318</v>
      </c>
      <c r="C73" s="11" t="s">
        <v>7</v>
      </c>
      <c r="D73" s="73">
        <v>41639.0</v>
      </c>
      <c r="E73" s="74">
        <v>3.214591E9</v>
      </c>
      <c r="F73" s="74">
        <v>2.359822E9</v>
      </c>
      <c r="G73" s="74">
        <v>2.03733E8</v>
      </c>
      <c r="H73" s="70">
        <v>0.0</v>
      </c>
      <c r="I73" s="74">
        <v>9.6054E7</v>
      </c>
      <c r="J73" s="11" t="s">
        <v>73</v>
      </c>
      <c r="K73" s="11" t="s">
        <v>226</v>
      </c>
      <c r="L73" s="51">
        <f t="shared" si="1"/>
        <v>854769000</v>
      </c>
      <c r="M73" s="75">
        <f t="shared" si="2"/>
        <v>554982000</v>
      </c>
      <c r="N73" s="9">
        <f t="shared" si="3"/>
        <v>0.2659028785</v>
      </c>
      <c r="O73" s="9">
        <f t="shared" si="4"/>
        <v>0.1726446693</v>
      </c>
    </row>
    <row r="74">
      <c r="A74" s="68">
        <v>468.0</v>
      </c>
      <c r="B74" s="11" t="s">
        <v>320</v>
      </c>
      <c r="C74" s="11" t="s">
        <v>7</v>
      </c>
      <c r="D74" s="73">
        <v>41639.0</v>
      </c>
      <c r="E74" s="74">
        <v>5.535E9</v>
      </c>
      <c r="F74" s="74">
        <v>1.689E9</v>
      </c>
      <c r="G74" s="74">
        <v>1.598E9</v>
      </c>
      <c r="H74" s="70">
        <v>0.0</v>
      </c>
      <c r="I74" s="74">
        <v>2.76E8</v>
      </c>
      <c r="J74" s="11" t="s">
        <v>73</v>
      </c>
      <c r="K74" s="66" t="s">
        <v>316</v>
      </c>
      <c r="L74" s="51">
        <f t="shared" si="1"/>
        <v>3846000000</v>
      </c>
      <c r="M74" s="75">
        <f t="shared" si="2"/>
        <v>1972000000</v>
      </c>
      <c r="N74" s="9">
        <f t="shared" si="3"/>
        <v>0.6948509485</v>
      </c>
      <c r="O74" s="9">
        <f t="shared" si="4"/>
        <v>0.3562782294</v>
      </c>
    </row>
    <row r="75">
      <c r="A75" s="68">
        <v>472.0</v>
      </c>
      <c r="B75" s="11" t="s">
        <v>321</v>
      </c>
      <c r="C75" s="11" t="s">
        <v>7</v>
      </c>
      <c r="D75" s="73">
        <v>41639.0</v>
      </c>
      <c r="E75" s="74">
        <v>5.535E9</v>
      </c>
      <c r="F75" s="74">
        <v>1.689E9</v>
      </c>
      <c r="G75" s="74">
        <v>1.598E9</v>
      </c>
      <c r="H75" s="70">
        <v>0.0</v>
      </c>
      <c r="I75" s="74">
        <v>2.76E8</v>
      </c>
      <c r="J75" s="11" t="s">
        <v>73</v>
      </c>
      <c r="K75" s="66" t="s">
        <v>316</v>
      </c>
      <c r="L75" s="51">
        <f t="shared" si="1"/>
        <v>3846000000</v>
      </c>
      <c r="M75" s="75">
        <f t="shared" si="2"/>
        <v>1972000000</v>
      </c>
      <c r="N75" s="9">
        <f t="shared" si="3"/>
        <v>0.6948509485</v>
      </c>
      <c r="O75" s="9">
        <f t="shared" si="4"/>
        <v>0.3562782294</v>
      </c>
    </row>
    <row r="76">
      <c r="A76" s="68">
        <v>476.0</v>
      </c>
      <c r="B76" s="11" t="s">
        <v>322</v>
      </c>
      <c r="C76" s="11" t="s">
        <v>7</v>
      </c>
      <c r="D76" s="73">
        <v>41639.0</v>
      </c>
      <c r="E76" s="74">
        <v>1.5051E10</v>
      </c>
      <c r="F76" s="74">
        <v>1.2274E10</v>
      </c>
      <c r="G76" s="74">
        <v>9.16E8</v>
      </c>
      <c r="H76" s="70">
        <v>0.0</v>
      </c>
      <c r="I76" s="74">
        <v>9.7E7</v>
      </c>
      <c r="J76" s="11" t="s">
        <v>73</v>
      </c>
      <c r="K76" s="71" t="s">
        <v>251</v>
      </c>
      <c r="L76" s="51">
        <f t="shared" si="1"/>
        <v>2777000000</v>
      </c>
      <c r="M76" s="75">
        <f t="shared" si="2"/>
        <v>1764000000</v>
      </c>
      <c r="N76" s="9">
        <f t="shared" si="3"/>
        <v>0.1845060129</v>
      </c>
      <c r="O76" s="9">
        <f t="shared" si="4"/>
        <v>0.1172015148</v>
      </c>
    </row>
    <row r="77">
      <c r="A77" s="68">
        <v>600.0</v>
      </c>
      <c r="B77" s="11" t="s">
        <v>323</v>
      </c>
      <c r="C77" s="11" t="s">
        <v>7</v>
      </c>
      <c r="D77" s="73">
        <v>41639.0</v>
      </c>
      <c r="E77" s="74">
        <v>4.771259E9</v>
      </c>
      <c r="F77" s="74">
        <v>1.038034E9</v>
      </c>
      <c r="G77" s="74">
        <v>3.151043E9</v>
      </c>
      <c r="H77" s="70">
        <v>0.0</v>
      </c>
      <c r="I77" s="74">
        <v>7.1731E7</v>
      </c>
      <c r="J77" s="11" t="s">
        <v>73</v>
      </c>
      <c r="K77" s="71" t="s">
        <v>159</v>
      </c>
      <c r="L77" s="51">
        <f t="shared" si="1"/>
        <v>3733225000</v>
      </c>
      <c r="M77" s="75">
        <f t="shared" si="2"/>
        <v>510451000</v>
      </c>
      <c r="N77" s="9">
        <f t="shared" si="3"/>
        <v>0.7824402322</v>
      </c>
      <c r="O77" s="9">
        <f t="shared" si="4"/>
        <v>0.1069845506</v>
      </c>
    </row>
    <row r="78">
      <c r="A78" s="68">
        <v>608.0</v>
      </c>
      <c r="B78" s="11" t="s">
        <v>324</v>
      </c>
      <c r="C78" s="11" t="s">
        <v>7</v>
      </c>
      <c r="D78" s="73">
        <v>41639.0</v>
      </c>
      <c r="E78" s="74">
        <v>1.46917E11</v>
      </c>
      <c r="F78" s="74">
        <v>1.2305E11</v>
      </c>
      <c r="G78" s="74">
        <v>1.085E10</v>
      </c>
      <c r="H78" s="70">
        <v>0.0</v>
      </c>
      <c r="I78" s="70">
        <v>0.0</v>
      </c>
      <c r="J78" s="11" t="s">
        <v>73</v>
      </c>
      <c r="K78" s="71" t="s">
        <v>325</v>
      </c>
      <c r="L78" s="51">
        <f t="shared" si="1"/>
        <v>23867000000</v>
      </c>
      <c r="M78" s="75">
        <f t="shared" si="2"/>
        <v>13017000000</v>
      </c>
      <c r="N78" s="9">
        <f t="shared" si="3"/>
        <v>0.162452269</v>
      </c>
      <c r="O78" s="9">
        <f t="shared" si="4"/>
        <v>0.08860104685</v>
      </c>
    </row>
    <row r="79">
      <c r="A79" s="68">
        <v>700.0</v>
      </c>
      <c r="B79" s="11" t="s">
        <v>326</v>
      </c>
      <c r="C79" s="11" t="s">
        <v>7</v>
      </c>
      <c r="D79" s="73">
        <v>41639.0</v>
      </c>
      <c r="E79" s="74">
        <v>1.55427E11</v>
      </c>
      <c r="F79" s="74">
        <v>1.37373E11</v>
      </c>
      <c r="G79" s="74">
        <v>1.2382E10</v>
      </c>
      <c r="H79" s="70">
        <v>0.0</v>
      </c>
      <c r="I79" s="70">
        <v>0.0</v>
      </c>
      <c r="J79" s="11" t="s">
        <v>73</v>
      </c>
      <c r="K79" s="71" t="s">
        <v>325</v>
      </c>
      <c r="L79" s="51">
        <f t="shared" si="1"/>
        <v>18054000000</v>
      </c>
      <c r="M79" s="75">
        <f t="shared" si="2"/>
        <v>5672000000</v>
      </c>
      <c r="N79" s="9">
        <f t="shared" si="3"/>
        <v>0.1161574244</v>
      </c>
      <c r="O79" s="9">
        <f t="shared" si="4"/>
        <v>0.03649301601</v>
      </c>
    </row>
    <row r="80">
      <c r="A80" s="68">
        <v>705.0</v>
      </c>
      <c r="B80" s="11" t="s">
        <v>229</v>
      </c>
      <c r="C80" s="11" t="s">
        <v>9</v>
      </c>
      <c r="D80" s="105">
        <v>41639.0</v>
      </c>
      <c r="E80" s="74">
        <v>1.4077843E10</v>
      </c>
      <c r="F80" s="74">
        <v>9.857923E9</v>
      </c>
      <c r="G80" s="74">
        <v>3.028028E9</v>
      </c>
      <c r="H80" s="70">
        <v>0.0</v>
      </c>
      <c r="I80" s="74">
        <v>1.33957E8</v>
      </c>
      <c r="J80" s="11" t="s">
        <v>73</v>
      </c>
      <c r="K80" s="66" t="s">
        <v>163</v>
      </c>
      <c r="L80" s="51">
        <f t="shared" si="1"/>
        <v>4219920000</v>
      </c>
      <c r="M80" s="75">
        <f t="shared" si="2"/>
        <v>1057935000</v>
      </c>
      <c r="N80" s="9">
        <f t="shared" si="3"/>
        <v>0.2997561487</v>
      </c>
      <c r="O80" s="9">
        <f t="shared" si="4"/>
        <v>0.0751489415</v>
      </c>
    </row>
    <row r="81">
      <c r="A81" s="68">
        <v>720.0</v>
      </c>
      <c r="B81" s="11" t="s">
        <v>327</v>
      </c>
      <c r="C81" s="11" t="s">
        <v>7</v>
      </c>
      <c r="D81" s="73">
        <v>41639.0</v>
      </c>
      <c r="E81" s="74">
        <v>1.954E10</v>
      </c>
      <c r="F81" s="74">
        <v>1.5422E10</v>
      </c>
      <c r="G81" s="74">
        <v>2.816E9</v>
      </c>
      <c r="H81" s="70">
        <v>0.0</v>
      </c>
      <c r="I81" s="70">
        <v>0.0</v>
      </c>
      <c r="J81" s="11" t="s">
        <v>73</v>
      </c>
      <c r="K81" s="66" t="s">
        <v>328</v>
      </c>
      <c r="L81" s="51">
        <f t="shared" si="1"/>
        <v>4118000000</v>
      </c>
      <c r="M81" s="75">
        <f t="shared" si="2"/>
        <v>1302000000</v>
      </c>
      <c r="N81" s="9">
        <f t="shared" si="3"/>
        <v>0.2107471853</v>
      </c>
      <c r="O81" s="9">
        <f t="shared" si="4"/>
        <v>0.06663254862</v>
      </c>
    </row>
    <row r="82">
      <c r="A82" s="68">
        <v>773.0</v>
      </c>
      <c r="B82" s="11" t="s">
        <v>233</v>
      </c>
      <c r="C82" s="11" t="s">
        <v>9</v>
      </c>
      <c r="D82" s="105">
        <v>41639.0</v>
      </c>
      <c r="E82" s="74">
        <v>5.899872E9</v>
      </c>
      <c r="F82" s="74">
        <v>3.621417E9</v>
      </c>
      <c r="G82" s="74">
        <v>1.124753E9</v>
      </c>
      <c r="H82" s="70">
        <v>0.0</v>
      </c>
      <c r="I82" s="70">
        <v>0.0</v>
      </c>
      <c r="J82" s="11" t="s">
        <v>73</v>
      </c>
      <c r="K82" s="71" t="s">
        <v>234</v>
      </c>
      <c r="L82" s="51">
        <f t="shared" si="1"/>
        <v>2278455000</v>
      </c>
      <c r="M82" s="75">
        <f t="shared" si="2"/>
        <v>1153702000</v>
      </c>
      <c r="N82" s="9">
        <f t="shared" si="3"/>
        <v>0.3861871919</v>
      </c>
      <c r="O82" s="9">
        <f t="shared" si="4"/>
        <v>0.1955469542</v>
      </c>
      <c r="X82" s="98"/>
    </row>
    <row r="83">
      <c r="A83" s="68">
        <v>852.0</v>
      </c>
      <c r="B83" s="11" t="s">
        <v>235</v>
      </c>
      <c r="C83" s="11" t="s">
        <v>9</v>
      </c>
      <c r="D83" s="105">
        <v>41639.0</v>
      </c>
      <c r="E83" s="74">
        <v>7.1223E9</v>
      </c>
      <c r="F83" s="70">
        <v>0.0</v>
      </c>
      <c r="G83" s="74">
        <v>6.4634E9</v>
      </c>
      <c r="H83" s="70">
        <v>0.0</v>
      </c>
      <c r="I83" s="70">
        <v>0.0</v>
      </c>
      <c r="J83" s="11" t="s">
        <v>73</v>
      </c>
      <c r="K83" s="11" t="s">
        <v>236</v>
      </c>
      <c r="L83" s="51">
        <f t="shared" si="1"/>
        <v>7122300000</v>
      </c>
      <c r="M83" s="75">
        <f t="shared" si="2"/>
        <v>658900000</v>
      </c>
      <c r="N83" s="9">
        <f t="shared" si="3"/>
        <v>1</v>
      </c>
      <c r="O83" s="9">
        <f t="shared" si="4"/>
        <v>0.09251225026</v>
      </c>
    </row>
    <row r="84">
      <c r="A84" s="68">
        <v>956.0</v>
      </c>
      <c r="B84" s="11" t="s">
        <v>237</v>
      </c>
      <c r="C84" s="11" t="s">
        <v>9</v>
      </c>
      <c r="D84" s="105">
        <v>41639.0</v>
      </c>
      <c r="E84" s="74">
        <v>5.062528E9</v>
      </c>
      <c r="F84" s="74">
        <v>2.987126E9</v>
      </c>
      <c r="G84" s="74">
        <v>1.45408E9</v>
      </c>
      <c r="H84" s="70">
        <v>0.0</v>
      </c>
      <c r="I84" s="74">
        <v>8.0969E7</v>
      </c>
      <c r="J84" s="11" t="s">
        <v>73</v>
      </c>
      <c r="K84" s="11" t="s">
        <v>238</v>
      </c>
      <c r="L84" s="51">
        <f t="shared" si="1"/>
        <v>2075402000</v>
      </c>
      <c r="M84" s="75">
        <f t="shared" si="2"/>
        <v>540353000</v>
      </c>
      <c r="N84" s="9">
        <f t="shared" si="3"/>
        <v>0.4099536832</v>
      </c>
      <c r="O84" s="9">
        <f t="shared" si="4"/>
        <v>0.1067358047</v>
      </c>
      <c r="X84" s="98"/>
    </row>
    <row r="85">
      <c r="A85" s="68">
        <v>1020.0</v>
      </c>
      <c r="B85" s="11" t="s">
        <v>239</v>
      </c>
      <c r="C85" s="11" t="s">
        <v>9</v>
      </c>
      <c r="D85" s="105">
        <v>41639.0</v>
      </c>
      <c r="E85" s="74">
        <v>1.2784E10</v>
      </c>
      <c r="F85" s="74">
        <v>1.102E10</v>
      </c>
      <c r="G85" s="74">
        <v>6.49E8</v>
      </c>
      <c r="H85" s="70">
        <v>0.0</v>
      </c>
      <c r="I85" s="74">
        <v>1.27E8</v>
      </c>
      <c r="J85" s="11" t="s">
        <v>73</v>
      </c>
      <c r="K85" s="76" t="s">
        <v>240</v>
      </c>
      <c r="L85" s="51">
        <f t="shared" si="1"/>
        <v>1764000000</v>
      </c>
      <c r="M85" s="75">
        <f t="shared" si="2"/>
        <v>988000000</v>
      </c>
      <c r="N85" s="9">
        <f t="shared" si="3"/>
        <v>0.1379849812</v>
      </c>
      <c r="O85" s="9">
        <f t="shared" si="4"/>
        <v>0.07728410513</v>
      </c>
    </row>
    <row r="86">
      <c r="A86" s="68">
        <v>1028.0</v>
      </c>
      <c r="B86" s="11" t="s">
        <v>242</v>
      </c>
      <c r="C86" s="11" t="s">
        <v>9</v>
      </c>
      <c r="D86" s="105">
        <v>41639.0</v>
      </c>
      <c r="E86" s="74">
        <v>6.484892E9</v>
      </c>
      <c r="F86" s="74">
        <v>3.006009E9</v>
      </c>
      <c r="G86" s="74">
        <v>2.31078E9</v>
      </c>
      <c r="H86" s="70">
        <v>0.0</v>
      </c>
      <c r="I86" s="70">
        <v>0.0</v>
      </c>
      <c r="J86" s="11" t="s">
        <v>73</v>
      </c>
      <c r="K86" s="66" t="s">
        <v>232</v>
      </c>
      <c r="L86" s="51">
        <f t="shared" si="1"/>
        <v>3478883000</v>
      </c>
      <c r="M86" s="75">
        <f t="shared" si="2"/>
        <v>1168103000</v>
      </c>
      <c r="N86" s="9">
        <f t="shared" si="3"/>
        <v>0.5364596666</v>
      </c>
      <c r="O86" s="9">
        <f t="shared" si="4"/>
        <v>0.180126824</v>
      </c>
    </row>
    <row r="87">
      <c r="A87" s="68">
        <v>1032.0</v>
      </c>
      <c r="B87" s="11" t="s">
        <v>243</v>
      </c>
      <c r="C87" s="11" t="s">
        <v>9</v>
      </c>
      <c r="D87" s="105">
        <v>41639.0</v>
      </c>
      <c r="E87" s="74">
        <v>2.81057E10</v>
      </c>
      <c r="F87" s="74">
        <v>1.7203E10</v>
      </c>
      <c r="G87" s="74">
        <v>2.1384E9</v>
      </c>
      <c r="H87" s="70">
        <v>0.0</v>
      </c>
      <c r="I87" s="70">
        <v>0.0</v>
      </c>
      <c r="J87" s="11" t="s">
        <v>73</v>
      </c>
      <c r="K87" s="66" t="s">
        <v>226</v>
      </c>
      <c r="L87" s="51">
        <f t="shared" si="1"/>
        <v>10902700000</v>
      </c>
      <c r="M87" s="75">
        <f t="shared" si="2"/>
        <v>8764300000</v>
      </c>
      <c r="N87" s="9">
        <f t="shared" si="3"/>
        <v>0.3879177533</v>
      </c>
      <c r="O87" s="9">
        <f t="shared" si="4"/>
        <v>0.3118335427</v>
      </c>
    </row>
    <row r="88">
      <c r="A88" s="68">
        <v>1056.0</v>
      </c>
      <c r="B88" s="11" t="s">
        <v>244</v>
      </c>
      <c r="C88" s="11" t="s">
        <v>9</v>
      </c>
      <c r="D88" s="105">
        <v>41639.0</v>
      </c>
      <c r="E88" s="74">
        <v>7.348754E9</v>
      </c>
      <c r="F88" s="74">
        <v>5.427945E9</v>
      </c>
      <c r="G88" s="74">
        <v>1.373878E9</v>
      </c>
      <c r="H88" s="70">
        <v>0.0</v>
      </c>
      <c r="I88" s="70">
        <v>0.0</v>
      </c>
      <c r="J88" s="11" t="s">
        <v>73</v>
      </c>
      <c r="K88" s="71" t="s">
        <v>245</v>
      </c>
      <c r="L88" s="51">
        <f t="shared" si="1"/>
        <v>1920809000</v>
      </c>
      <c r="M88" s="75">
        <f t="shared" si="2"/>
        <v>546931000</v>
      </c>
      <c r="N88" s="9">
        <f t="shared" si="3"/>
        <v>0.2613788678</v>
      </c>
      <c r="O88" s="9">
        <f t="shared" si="4"/>
        <v>0.07442499776</v>
      </c>
    </row>
    <row r="89">
      <c r="A89" s="68">
        <v>1189.0</v>
      </c>
      <c r="B89" s="11" t="s">
        <v>246</v>
      </c>
      <c r="C89" s="11" t="s">
        <v>9</v>
      </c>
      <c r="D89" s="105">
        <v>41639.0</v>
      </c>
      <c r="E89" s="74">
        <v>5.607E9</v>
      </c>
      <c r="F89" s="74">
        <v>3.4821E9</v>
      </c>
      <c r="G89" s="74">
        <v>1.3995E9</v>
      </c>
      <c r="H89" s="70">
        <v>0.0</v>
      </c>
      <c r="I89" s="70">
        <v>0.0</v>
      </c>
      <c r="J89" s="11" t="s">
        <v>73</v>
      </c>
      <c r="K89" s="71" t="s">
        <v>247</v>
      </c>
      <c r="L89" s="51">
        <f t="shared" si="1"/>
        <v>2124900000</v>
      </c>
      <c r="M89" s="75">
        <f t="shared" si="2"/>
        <v>725400000</v>
      </c>
      <c r="N89" s="9">
        <f t="shared" si="3"/>
        <v>0.3789727127</v>
      </c>
      <c r="O89" s="9">
        <f t="shared" si="4"/>
        <v>0.1293739968</v>
      </c>
    </row>
    <row r="90">
      <c r="A90" s="68">
        <v>1213.0</v>
      </c>
      <c r="B90" s="11" t="s">
        <v>248</v>
      </c>
      <c r="C90" s="11" t="s">
        <v>9</v>
      </c>
      <c r="D90" s="105">
        <v>41639.0</v>
      </c>
      <c r="E90" s="74">
        <v>6.649237E9</v>
      </c>
      <c r="F90" s="74">
        <v>3.280236E9</v>
      </c>
      <c r="G90" s="74">
        <v>2.265516E9</v>
      </c>
      <c r="H90" s="70">
        <v>0.0</v>
      </c>
      <c r="I90" s="70">
        <v>0.0</v>
      </c>
      <c r="J90" s="11" t="s">
        <v>73</v>
      </c>
      <c r="K90" s="66" t="s">
        <v>163</v>
      </c>
      <c r="L90" s="51">
        <f t="shared" si="1"/>
        <v>3369001000</v>
      </c>
      <c r="M90" s="75">
        <f t="shared" si="2"/>
        <v>1103485000</v>
      </c>
      <c r="N90" s="9">
        <f t="shared" si="3"/>
        <v>0.506674826</v>
      </c>
      <c r="O90" s="9">
        <f t="shared" si="4"/>
        <v>0.1659566353</v>
      </c>
    </row>
    <row r="91">
      <c r="A91" s="68">
        <v>1241.0</v>
      </c>
      <c r="B91" s="11" t="s">
        <v>249</v>
      </c>
      <c r="C91" s="11" t="s">
        <v>9</v>
      </c>
      <c r="D91" s="105">
        <v>41639.0</v>
      </c>
      <c r="E91" s="74">
        <v>6.793306E9</v>
      </c>
      <c r="F91" s="74">
        <v>1.07742E9</v>
      </c>
      <c r="G91" s="74">
        <v>3.185497E9</v>
      </c>
      <c r="H91" s="70">
        <v>0.0</v>
      </c>
      <c r="I91" s="74">
        <v>1.17975E8</v>
      </c>
      <c r="J91" s="11" t="s">
        <v>73</v>
      </c>
      <c r="K91" s="76" t="s">
        <v>159</v>
      </c>
      <c r="L91" s="51">
        <f t="shared" si="1"/>
        <v>5715886000</v>
      </c>
      <c r="M91" s="75">
        <f t="shared" si="2"/>
        <v>2412414000</v>
      </c>
      <c r="N91" s="9">
        <f t="shared" si="3"/>
        <v>0.8413997544</v>
      </c>
      <c r="O91" s="9">
        <f t="shared" si="4"/>
        <v>0.3551163454</v>
      </c>
    </row>
    <row r="92">
      <c r="A92" s="68">
        <v>1276.0</v>
      </c>
      <c r="B92" s="11" t="s">
        <v>333</v>
      </c>
      <c r="C92" s="11" t="s">
        <v>7</v>
      </c>
      <c r="D92" s="73">
        <v>41639.0</v>
      </c>
      <c r="E92" s="74">
        <v>5.679595E9</v>
      </c>
      <c r="F92" s="74">
        <v>4.507196E9</v>
      </c>
      <c r="G92" s="74">
        <v>5.685E8</v>
      </c>
      <c r="H92" s="70">
        <v>0.0</v>
      </c>
      <c r="I92" s="70">
        <v>0.0</v>
      </c>
      <c r="J92" s="11" t="s">
        <v>73</v>
      </c>
      <c r="K92" s="11" t="s">
        <v>304</v>
      </c>
      <c r="L92" s="51">
        <f t="shared" si="1"/>
        <v>1172399000</v>
      </c>
      <c r="M92" s="75">
        <f t="shared" si="2"/>
        <v>603899000</v>
      </c>
      <c r="N92" s="9">
        <f t="shared" si="3"/>
        <v>0.2064229932</v>
      </c>
      <c r="O92" s="9">
        <f t="shared" si="4"/>
        <v>0.106327828</v>
      </c>
      <c r="P92" s="11"/>
      <c r="Q92" s="104"/>
      <c r="R92" s="74"/>
      <c r="S92" s="74"/>
      <c r="T92" s="74"/>
      <c r="U92" s="11"/>
      <c r="V92" s="11"/>
      <c r="W92" s="11"/>
      <c r="X92" s="11"/>
      <c r="Y92" s="11"/>
      <c r="Z92" s="9"/>
    </row>
    <row r="93">
      <c r="A93" s="68">
        <v>1343.0</v>
      </c>
      <c r="B93" s="11" t="s">
        <v>252</v>
      </c>
      <c r="C93" s="11" t="s">
        <v>9</v>
      </c>
      <c r="D93" s="105">
        <v>41639.0</v>
      </c>
      <c r="E93" s="74">
        <v>7.959894E9</v>
      </c>
      <c r="F93" s="74">
        <v>5.30527E9</v>
      </c>
      <c r="G93" s="74">
        <v>1.044819E9</v>
      </c>
      <c r="H93" s="70">
        <v>0.0</v>
      </c>
      <c r="I93" s="74">
        <v>7.54711E8</v>
      </c>
      <c r="J93" s="11" t="s">
        <v>73</v>
      </c>
      <c r="K93" s="76" t="s">
        <v>240</v>
      </c>
      <c r="L93" s="51">
        <f t="shared" si="1"/>
        <v>2654624000</v>
      </c>
      <c r="M93" s="75">
        <f t="shared" si="2"/>
        <v>855094000</v>
      </c>
      <c r="N93" s="9">
        <f t="shared" si="3"/>
        <v>0.3334999185</v>
      </c>
      <c r="O93" s="9">
        <f t="shared" si="4"/>
        <v>0.1074252999</v>
      </c>
    </row>
    <row r="94">
      <c r="A94" s="68">
        <v>1418.0</v>
      </c>
      <c r="B94" s="11" t="s">
        <v>334</v>
      </c>
      <c r="C94" s="11" t="s">
        <v>7</v>
      </c>
      <c r="D94" s="73">
        <v>41639.0</v>
      </c>
      <c r="E94" s="74">
        <v>3.2375E9</v>
      </c>
      <c r="F94" s="74">
        <v>1.6389E9</v>
      </c>
      <c r="G94" s="74">
        <v>1.0124E9</v>
      </c>
      <c r="H94" s="70">
        <v>0.0</v>
      </c>
      <c r="I94" s="70">
        <v>0.0</v>
      </c>
      <c r="J94" s="11" t="s">
        <v>73</v>
      </c>
      <c r="K94" s="71" t="s">
        <v>312</v>
      </c>
      <c r="L94" s="51">
        <f t="shared" si="1"/>
        <v>1598600000</v>
      </c>
      <c r="M94" s="75">
        <f t="shared" si="2"/>
        <v>586200000</v>
      </c>
      <c r="N94" s="9">
        <f t="shared" si="3"/>
        <v>0.4937760618</v>
      </c>
      <c r="O94" s="9">
        <f t="shared" si="4"/>
        <v>0.1810656371</v>
      </c>
    </row>
    <row r="95">
      <c r="A95" s="68">
        <v>1423.0</v>
      </c>
      <c r="B95" s="11" t="s">
        <v>253</v>
      </c>
      <c r="C95" s="11" t="s">
        <v>9</v>
      </c>
      <c r="D95" s="105">
        <v>41639.0</v>
      </c>
      <c r="E95" s="74">
        <v>2.530809E9</v>
      </c>
      <c r="F95" s="74">
        <v>6.99294E8</v>
      </c>
      <c r="G95" s="74">
        <v>7.29055E8</v>
      </c>
      <c r="H95" s="70">
        <v>0.0</v>
      </c>
      <c r="I95" s="74">
        <v>1.1758E8</v>
      </c>
      <c r="J95" s="11" t="s">
        <v>73</v>
      </c>
      <c r="K95" s="76" t="s">
        <v>254</v>
      </c>
      <c r="L95" s="51">
        <f t="shared" si="1"/>
        <v>1831515000</v>
      </c>
      <c r="M95" s="75">
        <f t="shared" si="2"/>
        <v>984880000</v>
      </c>
      <c r="N95" s="9">
        <f t="shared" si="3"/>
        <v>0.7236875639</v>
      </c>
      <c r="O95" s="9">
        <f t="shared" si="4"/>
        <v>0.3891561947</v>
      </c>
    </row>
    <row r="96">
      <c r="A96" s="68">
        <v>1539.0</v>
      </c>
      <c r="B96" s="11" t="s">
        <v>255</v>
      </c>
      <c r="C96" s="11" t="s">
        <v>9</v>
      </c>
      <c r="D96" s="105">
        <v>41639.0</v>
      </c>
      <c r="E96" s="74">
        <v>9.45E8</v>
      </c>
      <c r="F96" s="74">
        <v>1.8E7</v>
      </c>
      <c r="G96" s="74">
        <v>5.97E8</v>
      </c>
      <c r="H96" s="70">
        <v>0.0</v>
      </c>
      <c r="I96" s="74">
        <v>3.6E7</v>
      </c>
      <c r="J96" s="11" t="s">
        <v>73</v>
      </c>
      <c r="K96" s="76" t="s">
        <v>159</v>
      </c>
      <c r="L96" s="51">
        <f t="shared" si="1"/>
        <v>927000000</v>
      </c>
      <c r="M96" s="75">
        <f t="shared" si="2"/>
        <v>294000000</v>
      </c>
      <c r="N96" s="9">
        <f t="shared" si="3"/>
        <v>0.980952381</v>
      </c>
      <c r="O96" s="9">
        <f t="shared" si="4"/>
        <v>0.3111111111</v>
      </c>
      <c r="X96" s="98"/>
    </row>
    <row r="97">
      <c r="A97" s="68">
        <v>1571.0</v>
      </c>
      <c r="B97" s="11" t="s">
        <v>256</v>
      </c>
      <c r="C97" s="11" t="s">
        <v>9</v>
      </c>
      <c r="D97" s="105">
        <v>41639.0</v>
      </c>
      <c r="E97" s="74">
        <v>2.332051E9</v>
      </c>
      <c r="F97" s="74">
        <v>1.195381E9</v>
      </c>
      <c r="G97" s="74">
        <v>8.71572E8</v>
      </c>
      <c r="H97" s="70">
        <v>0.0</v>
      </c>
      <c r="I97" s="70">
        <v>0.0</v>
      </c>
      <c r="J97" s="11" t="s">
        <v>73</v>
      </c>
      <c r="K97" s="76" t="s">
        <v>258</v>
      </c>
      <c r="L97" s="51">
        <f t="shared" si="1"/>
        <v>1136670000</v>
      </c>
      <c r="M97" s="75">
        <f t="shared" si="2"/>
        <v>265098000</v>
      </c>
      <c r="N97" s="9">
        <f t="shared" si="3"/>
        <v>0.4874121535</v>
      </c>
      <c r="O97" s="9">
        <f t="shared" si="4"/>
        <v>0.1136759016</v>
      </c>
      <c r="X97" s="98"/>
    </row>
    <row r="98">
      <c r="A98" s="68">
        <v>1575.0</v>
      </c>
      <c r="B98" s="11" t="s">
        <v>259</v>
      </c>
      <c r="C98" s="11" t="s">
        <v>9</v>
      </c>
      <c r="D98" s="105">
        <v>41639.0</v>
      </c>
      <c r="E98" s="74">
        <v>2.332051E9</v>
      </c>
      <c r="F98" s="74">
        <v>1.195381E9</v>
      </c>
      <c r="G98" s="74">
        <v>8.71572E8</v>
      </c>
      <c r="H98" s="70">
        <v>0.0</v>
      </c>
      <c r="I98" s="70">
        <v>0.0</v>
      </c>
      <c r="J98" s="11" t="s">
        <v>73</v>
      </c>
      <c r="K98" s="76" t="s">
        <v>258</v>
      </c>
      <c r="L98" s="51">
        <f t="shared" si="1"/>
        <v>1136670000</v>
      </c>
      <c r="M98" s="75">
        <f t="shared" si="2"/>
        <v>265098000</v>
      </c>
      <c r="N98" s="9">
        <f t="shared" si="3"/>
        <v>0.4874121535</v>
      </c>
      <c r="O98" s="9">
        <f t="shared" si="4"/>
        <v>0.1136759016</v>
      </c>
    </row>
    <row r="99">
      <c r="A99" s="68">
        <v>1631.0</v>
      </c>
      <c r="B99" s="11" t="s">
        <v>260</v>
      </c>
      <c r="C99" s="11" t="s">
        <v>9</v>
      </c>
      <c r="D99" s="105">
        <v>41639.0</v>
      </c>
      <c r="E99" s="74">
        <v>1.1419648E10</v>
      </c>
      <c r="F99" s="74">
        <v>5.931469E9</v>
      </c>
      <c r="G99" s="74">
        <v>3.841032E9</v>
      </c>
      <c r="H99" s="70">
        <v>0.0</v>
      </c>
      <c r="I99" s="70">
        <v>0.0</v>
      </c>
      <c r="J99" s="11" t="s">
        <v>73</v>
      </c>
      <c r="K99" s="71" t="s">
        <v>258</v>
      </c>
      <c r="L99" s="51">
        <f t="shared" si="1"/>
        <v>5488179000</v>
      </c>
      <c r="M99" s="75">
        <f t="shared" si="2"/>
        <v>1647147000</v>
      </c>
      <c r="N99" s="9">
        <f t="shared" si="3"/>
        <v>0.4805909079</v>
      </c>
      <c r="O99" s="9">
        <f t="shared" si="4"/>
        <v>0.1442379835</v>
      </c>
      <c r="P99" s="11"/>
      <c r="Q99" s="104"/>
      <c r="R99" s="74"/>
      <c r="S99" s="74"/>
      <c r="T99" s="74"/>
      <c r="U99" s="11"/>
      <c r="V99" s="11"/>
      <c r="W99" s="11"/>
      <c r="X99" s="76"/>
      <c r="Y99" s="11"/>
      <c r="Z99" s="9"/>
    </row>
    <row r="100">
      <c r="A100" s="68">
        <v>1690.0</v>
      </c>
      <c r="B100" s="11" t="s">
        <v>336</v>
      </c>
      <c r="C100" s="11" t="s">
        <v>7</v>
      </c>
      <c r="D100" s="73">
        <v>41639.0</v>
      </c>
      <c r="E100" s="74">
        <v>1.8769E10</v>
      </c>
      <c r="F100" s="74">
        <v>1.5471E10</v>
      </c>
      <c r="G100" s="74">
        <v>1.828E9</v>
      </c>
      <c r="H100" s="70">
        <v>0.0</v>
      </c>
      <c r="I100" s="74">
        <v>2.5E7</v>
      </c>
      <c r="J100" s="11" t="s">
        <v>73</v>
      </c>
      <c r="K100" s="71" t="s">
        <v>312</v>
      </c>
      <c r="L100" s="51">
        <f t="shared" si="1"/>
        <v>3298000000</v>
      </c>
      <c r="M100" s="75">
        <f t="shared" si="2"/>
        <v>1445000000</v>
      </c>
      <c r="N100" s="9">
        <f t="shared" si="3"/>
        <v>0.1757152752</v>
      </c>
      <c r="O100" s="9">
        <f t="shared" si="4"/>
        <v>0.0769886515</v>
      </c>
    </row>
    <row r="101">
      <c r="A101" s="68">
        <v>1722.0</v>
      </c>
      <c r="B101" s="11" t="s">
        <v>261</v>
      </c>
      <c r="C101" s="11" t="s">
        <v>9</v>
      </c>
      <c r="D101" s="105">
        <v>41639.0</v>
      </c>
      <c r="E101" s="74">
        <v>5.009E9</v>
      </c>
      <c r="F101" s="74">
        <v>2.394E9</v>
      </c>
      <c r="G101" s="74">
        <v>1.471E9</v>
      </c>
      <c r="H101" s="70">
        <v>0.0</v>
      </c>
      <c r="I101" s="74">
        <v>2.16E8</v>
      </c>
      <c r="J101" s="11" t="s">
        <v>73</v>
      </c>
      <c r="K101" s="71" t="s">
        <v>240</v>
      </c>
      <c r="L101" s="51">
        <f t="shared" si="1"/>
        <v>2615000000</v>
      </c>
      <c r="M101" s="75">
        <f t="shared" si="2"/>
        <v>928000000</v>
      </c>
      <c r="N101" s="9">
        <f t="shared" si="3"/>
        <v>0.5220602915</v>
      </c>
      <c r="O101" s="9">
        <f t="shared" si="4"/>
        <v>0.1852665203</v>
      </c>
    </row>
    <row r="102">
      <c r="A102" s="68">
        <v>1726.0</v>
      </c>
      <c r="B102" s="11" t="s">
        <v>262</v>
      </c>
      <c r="C102" s="11" t="s">
        <v>9</v>
      </c>
      <c r="D102" s="105">
        <v>41639.0</v>
      </c>
      <c r="E102" s="74">
        <v>5.620936E9</v>
      </c>
      <c r="F102" s="74">
        <v>3.478822E9</v>
      </c>
      <c r="G102" s="74">
        <v>4.65926E8</v>
      </c>
      <c r="H102" s="70">
        <v>0.0</v>
      </c>
      <c r="I102" s="74">
        <v>3.71051E8</v>
      </c>
      <c r="J102" s="11" t="s">
        <v>73</v>
      </c>
      <c r="K102" s="71" t="s">
        <v>263</v>
      </c>
      <c r="L102" s="51">
        <f t="shared" si="1"/>
        <v>2142114000</v>
      </c>
      <c r="M102" s="75">
        <f t="shared" si="2"/>
        <v>1305137000</v>
      </c>
      <c r="N102" s="9">
        <f t="shared" si="3"/>
        <v>0.381095604</v>
      </c>
      <c r="O102" s="9">
        <f t="shared" si="4"/>
        <v>0.2321921118</v>
      </c>
    </row>
    <row r="103">
      <c r="A103" s="68">
        <v>449.0</v>
      </c>
      <c r="B103" s="11" t="s">
        <v>267</v>
      </c>
      <c r="C103" s="11" t="s">
        <v>9</v>
      </c>
      <c r="D103" s="105">
        <v>41670.0</v>
      </c>
      <c r="E103" s="74">
        <v>1.7504167E10</v>
      </c>
      <c r="F103" s="74">
        <v>1.2068425E10</v>
      </c>
      <c r="G103" s="74">
        <v>3.699557E9</v>
      </c>
      <c r="H103" s="70">
        <v>0.0</v>
      </c>
      <c r="I103" s="70">
        <v>0.0</v>
      </c>
      <c r="J103" s="11" t="s">
        <v>73</v>
      </c>
      <c r="K103" s="76" t="s">
        <v>268</v>
      </c>
      <c r="L103" s="51">
        <f t="shared" si="1"/>
        <v>5435742000</v>
      </c>
      <c r="M103" s="75">
        <f t="shared" si="2"/>
        <v>1736185000</v>
      </c>
      <c r="N103" s="9">
        <f t="shared" si="3"/>
        <v>0.3105398846</v>
      </c>
      <c r="O103" s="9">
        <f t="shared" si="4"/>
        <v>0.0991869536</v>
      </c>
    </row>
    <row r="104">
      <c r="A104" s="68">
        <v>980.0</v>
      </c>
      <c r="B104" s="11" t="s">
        <v>270</v>
      </c>
      <c r="C104" s="11" t="s">
        <v>9</v>
      </c>
      <c r="D104" s="105">
        <v>41670.0</v>
      </c>
      <c r="E104" s="74">
        <v>5.3417E10</v>
      </c>
      <c r="F104" s="74">
        <v>3.4941E10</v>
      </c>
      <c r="G104" s="74">
        <v>1.2865E10</v>
      </c>
      <c r="H104" s="70">
        <v>0.0</v>
      </c>
      <c r="I104" s="74">
        <v>1.462E9</v>
      </c>
      <c r="J104" s="11" t="s">
        <v>73</v>
      </c>
      <c r="K104" s="76" t="s">
        <v>271</v>
      </c>
      <c r="L104" s="51">
        <f t="shared" si="1"/>
        <v>18476000000</v>
      </c>
      <c r="M104" s="75">
        <f t="shared" si="2"/>
        <v>4149000000</v>
      </c>
      <c r="N104" s="9">
        <f t="shared" si="3"/>
        <v>0.345882397</v>
      </c>
      <c r="O104" s="9">
        <f t="shared" si="4"/>
        <v>0.0776719022</v>
      </c>
    </row>
    <row r="105">
      <c r="A105" s="68">
        <v>1523.0</v>
      </c>
      <c r="B105" s="11" t="s">
        <v>264</v>
      </c>
      <c r="C105" s="11" t="s">
        <v>9</v>
      </c>
      <c r="D105" s="105">
        <v>41670.0</v>
      </c>
      <c r="E105" s="74">
        <v>4.0311E9</v>
      </c>
      <c r="F105" s="74">
        <v>1.6907E9</v>
      </c>
      <c r="G105" s="74">
        <v>2.0361E9</v>
      </c>
      <c r="H105" s="70">
        <v>0.0</v>
      </c>
      <c r="I105" s="70">
        <v>0.0</v>
      </c>
      <c r="J105" s="11" t="s">
        <v>73</v>
      </c>
      <c r="K105" s="76" t="s">
        <v>258</v>
      </c>
      <c r="L105" s="51">
        <f t="shared" si="1"/>
        <v>2340400000</v>
      </c>
      <c r="M105" s="75">
        <f t="shared" si="2"/>
        <v>304300000</v>
      </c>
      <c r="N105" s="9">
        <f t="shared" si="3"/>
        <v>0.5805859443</v>
      </c>
      <c r="O105" s="9">
        <f t="shared" si="4"/>
        <v>0.07548808018</v>
      </c>
    </row>
    <row r="106">
      <c r="A106" s="68">
        <v>1611.0</v>
      </c>
      <c r="B106" s="11" t="s">
        <v>265</v>
      </c>
      <c r="C106" s="11" t="s">
        <v>9</v>
      </c>
      <c r="D106" s="105">
        <v>41670.0</v>
      </c>
      <c r="E106" s="74">
        <v>3.086608E9</v>
      </c>
      <c r="F106" s="74">
        <v>1.925266E9</v>
      </c>
      <c r="G106" s="74">
        <v>7.34511E8</v>
      </c>
      <c r="H106" s="70">
        <v>0.0</v>
      </c>
      <c r="I106" s="70">
        <v>0.0</v>
      </c>
      <c r="J106" s="11" t="s">
        <v>73</v>
      </c>
      <c r="K106" s="66" t="s">
        <v>266</v>
      </c>
      <c r="L106" s="51">
        <f t="shared" si="1"/>
        <v>1161342000</v>
      </c>
      <c r="M106" s="75">
        <f t="shared" si="2"/>
        <v>426831000</v>
      </c>
      <c r="N106" s="9">
        <f t="shared" si="3"/>
        <v>0.3762518596</v>
      </c>
      <c r="O106" s="9">
        <f t="shared" si="4"/>
        <v>0.1382848097</v>
      </c>
      <c r="P106" s="11"/>
      <c r="Q106" s="104"/>
      <c r="R106" s="74"/>
      <c r="S106" s="74"/>
      <c r="T106" s="74"/>
      <c r="U106" s="11"/>
      <c r="V106" s="74"/>
      <c r="W106" s="11"/>
      <c r="X106" s="11"/>
      <c r="Y106" s="11"/>
      <c r="Z106" s="9"/>
    </row>
    <row r="107">
      <c r="A107" s="68">
        <v>207.0</v>
      </c>
      <c r="B107" s="11" t="s">
        <v>210</v>
      </c>
      <c r="C107" s="11" t="s">
        <v>9</v>
      </c>
      <c r="D107" s="105">
        <v>41671.0</v>
      </c>
      <c r="E107" s="74">
        <v>4.0611E10</v>
      </c>
      <c r="F107" s="74">
        <v>3.1212E10</v>
      </c>
      <c r="G107" s="74">
        <v>8.106E9</v>
      </c>
      <c r="H107" s="70">
        <v>0.0</v>
      </c>
      <c r="I107" s="70">
        <v>0.0</v>
      </c>
      <c r="J107" s="11" t="s">
        <v>73</v>
      </c>
      <c r="K107" s="71" t="s">
        <v>211</v>
      </c>
      <c r="L107" s="51">
        <f t="shared" si="1"/>
        <v>9399000000</v>
      </c>
      <c r="M107" s="75">
        <f t="shared" si="2"/>
        <v>1293000000</v>
      </c>
      <c r="N107" s="9">
        <f t="shared" si="3"/>
        <v>0.2314397577</v>
      </c>
      <c r="O107" s="9">
        <f t="shared" si="4"/>
        <v>0.0318386644</v>
      </c>
    </row>
    <row r="108">
      <c r="A108" s="68">
        <v>485.0</v>
      </c>
      <c r="B108" s="11" t="s">
        <v>272</v>
      </c>
      <c r="C108" s="11" t="s">
        <v>9</v>
      </c>
      <c r="D108" s="105">
        <v>41671.0</v>
      </c>
      <c r="E108" s="74">
        <v>7.8403E9</v>
      </c>
      <c r="F108" s="74">
        <v>5.0505E9</v>
      </c>
      <c r="G108" s="74">
        <v>1.8195E9</v>
      </c>
      <c r="H108" s="70">
        <v>0.0</v>
      </c>
      <c r="I108" s="70">
        <v>0.0</v>
      </c>
      <c r="J108" s="11" t="s">
        <v>73</v>
      </c>
      <c r="K108" s="71" t="s">
        <v>268</v>
      </c>
      <c r="L108" s="51">
        <f t="shared" si="1"/>
        <v>2789800000</v>
      </c>
      <c r="M108" s="75">
        <f t="shared" si="2"/>
        <v>970300000</v>
      </c>
      <c r="N108" s="9">
        <f t="shared" si="3"/>
        <v>0.3558282209</v>
      </c>
      <c r="O108" s="9">
        <f t="shared" si="4"/>
        <v>0.1237580195</v>
      </c>
    </row>
    <row r="109">
      <c r="A109" s="68">
        <v>649.0</v>
      </c>
      <c r="B109" s="11" t="s">
        <v>273</v>
      </c>
      <c r="C109" s="11" t="s">
        <v>9</v>
      </c>
      <c r="D109" s="105">
        <v>41671.0</v>
      </c>
      <c r="E109" s="74">
        <v>6.505E9</v>
      </c>
      <c r="F109" s="74">
        <v>4.372E9</v>
      </c>
      <c r="G109" s="74">
        <v>1.334E9</v>
      </c>
      <c r="H109" s="70">
        <v>0.0</v>
      </c>
      <c r="I109" s="74">
        <v>1.33E8</v>
      </c>
      <c r="J109" s="11" t="s">
        <v>73</v>
      </c>
      <c r="K109" s="66" t="s">
        <v>266</v>
      </c>
      <c r="L109" s="51">
        <f t="shared" si="1"/>
        <v>2133000000</v>
      </c>
      <c r="M109" s="75">
        <f t="shared" si="2"/>
        <v>666000000</v>
      </c>
      <c r="N109" s="9">
        <f t="shared" si="3"/>
        <v>0.3279016141</v>
      </c>
      <c r="O109" s="9">
        <f t="shared" si="4"/>
        <v>0.1023827825</v>
      </c>
    </row>
    <row r="110">
      <c r="A110" s="68">
        <v>713.0</v>
      </c>
      <c r="B110" s="11" t="s">
        <v>274</v>
      </c>
      <c r="C110" s="11" t="s">
        <v>9</v>
      </c>
      <c r="D110" s="105">
        <v>41671.0</v>
      </c>
      <c r="E110" s="74">
        <v>1.6148E10</v>
      </c>
      <c r="F110" s="74">
        <v>9.855E9</v>
      </c>
      <c r="G110" s="70">
        <v>0.0</v>
      </c>
      <c r="H110" s="70">
        <v>0.0</v>
      </c>
      <c r="I110" s="70">
        <v>0.0</v>
      </c>
      <c r="J110" s="11" t="s">
        <v>73</v>
      </c>
      <c r="K110" s="66" t="s">
        <v>266</v>
      </c>
      <c r="L110" s="51">
        <f t="shared" si="1"/>
        <v>6293000000</v>
      </c>
      <c r="M110" s="75">
        <f t="shared" si="2"/>
        <v>6293000000</v>
      </c>
      <c r="N110" s="9">
        <f t="shared" si="3"/>
        <v>0.3897077037</v>
      </c>
      <c r="O110" s="9">
        <f t="shared" si="4"/>
        <v>0.3897077037</v>
      </c>
    </row>
    <row r="111">
      <c r="A111" s="68">
        <v>888.0</v>
      </c>
      <c r="B111" s="11" t="s">
        <v>275</v>
      </c>
      <c r="C111" s="11" t="s">
        <v>9</v>
      </c>
      <c r="D111" s="105">
        <v>41671.0</v>
      </c>
      <c r="E111" s="74">
        <v>1.254E10</v>
      </c>
      <c r="F111" s="74">
        <v>7.737E9</v>
      </c>
      <c r="G111" s="74">
        <v>3.453E9</v>
      </c>
      <c r="H111" s="70">
        <v>0.0</v>
      </c>
      <c r="I111" s="70">
        <v>0.0</v>
      </c>
      <c r="J111" s="11" t="s">
        <v>73</v>
      </c>
      <c r="K111" s="76" t="s">
        <v>276</v>
      </c>
      <c r="L111" s="51">
        <f t="shared" si="1"/>
        <v>4803000000</v>
      </c>
      <c r="M111" s="75">
        <f t="shared" si="2"/>
        <v>1350000000</v>
      </c>
      <c r="N111" s="9">
        <f t="shared" si="3"/>
        <v>0.3830143541</v>
      </c>
      <c r="O111" s="9">
        <f t="shared" si="4"/>
        <v>0.1076555024</v>
      </c>
    </row>
    <row r="112">
      <c r="A112" s="68">
        <v>932.0</v>
      </c>
      <c r="B112" s="11" t="s">
        <v>278</v>
      </c>
      <c r="C112" s="11" t="s">
        <v>9</v>
      </c>
      <c r="D112" s="105">
        <v>41671.0</v>
      </c>
      <c r="E112" s="74">
        <v>1.9031E10</v>
      </c>
      <c r="F112" s="74">
        <v>1.2087E10</v>
      </c>
      <c r="G112" s="74">
        <v>4.313E9</v>
      </c>
      <c r="H112" s="70">
        <v>0.0</v>
      </c>
      <c r="I112" s="74">
        <v>8.89E8</v>
      </c>
      <c r="J112" s="11" t="s">
        <v>73</v>
      </c>
      <c r="K112" s="76" t="s">
        <v>268</v>
      </c>
      <c r="L112" s="51">
        <f t="shared" si="1"/>
        <v>6944000000</v>
      </c>
      <c r="M112" s="75">
        <f t="shared" si="2"/>
        <v>1742000000</v>
      </c>
      <c r="N112" s="9">
        <f t="shared" si="3"/>
        <v>0.3648783564</v>
      </c>
      <c r="O112" s="9">
        <f t="shared" si="4"/>
        <v>0.09153486417</v>
      </c>
    </row>
    <row r="113">
      <c r="A113" s="68">
        <v>940.0</v>
      </c>
      <c r="B113" s="11" t="s">
        <v>280</v>
      </c>
      <c r="C113" s="11" t="s">
        <v>9</v>
      </c>
      <c r="D113" s="105">
        <v>41671.0</v>
      </c>
      <c r="E113" s="74">
        <v>1.0773E10</v>
      </c>
      <c r="F113" s="74">
        <v>6.344E9</v>
      </c>
      <c r="G113" s="74">
        <v>2.686E9</v>
      </c>
      <c r="H113" s="70">
        <v>0.0</v>
      </c>
      <c r="I113" s="70">
        <v>0.0</v>
      </c>
      <c r="J113" s="11" t="s">
        <v>73</v>
      </c>
      <c r="K113" s="11" t="s">
        <v>266</v>
      </c>
      <c r="L113" s="51">
        <f t="shared" si="1"/>
        <v>4429000000</v>
      </c>
      <c r="M113" s="75">
        <f t="shared" si="2"/>
        <v>1743000000</v>
      </c>
      <c r="N113" s="9">
        <f t="shared" si="3"/>
        <v>0.4111203936</v>
      </c>
      <c r="O113" s="9">
        <f t="shared" si="4"/>
        <v>0.1617933723</v>
      </c>
    </row>
    <row r="114">
      <c r="A114" s="68">
        <v>1004.0</v>
      </c>
      <c r="B114" s="11" t="s">
        <v>281</v>
      </c>
      <c r="C114" s="11" t="s">
        <v>9</v>
      </c>
      <c r="D114" s="105">
        <v>41671.0</v>
      </c>
      <c r="E114" s="74">
        <v>2.7931E10</v>
      </c>
      <c r="F114" s="74">
        <v>1.6725E10</v>
      </c>
      <c r="G114" s="74">
        <v>8.44E9</v>
      </c>
      <c r="H114" s="70">
        <v>0.0</v>
      </c>
      <c r="I114" s="70">
        <v>0.0</v>
      </c>
      <c r="J114" s="11" t="s">
        <v>73</v>
      </c>
      <c r="K114" s="76" t="s">
        <v>276</v>
      </c>
      <c r="L114" s="51">
        <f t="shared" si="1"/>
        <v>11206000000</v>
      </c>
      <c r="M114" s="75">
        <f t="shared" si="2"/>
        <v>2766000000</v>
      </c>
      <c r="N114" s="9">
        <f t="shared" si="3"/>
        <v>0.4012029644</v>
      </c>
      <c r="O114" s="9">
        <f t="shared" si="4"/>
        <v>0.09902975189</v>
      </c>
    </row>
    <row r="115">
      <c r="A115" s="68">
        <v>1371.0</v>
      </c>
      <c r="B115" s="11" t="s">
        <v>282</v>
      </c>
      <c r="C115" s="11" t="s">
        <v>9</v>
      </c>
      <c r="D115" s="105">
        <v>41671.0</v>
      </c>
      <c r="E115" s="74">
        <v>1.0230353E10</v>
      </c>
      <c r="F115" s="74">
        <v>7.360924E9</v>
      </c>
      <c r="G115" s="74">
        <v>1.526366E9</v>
      </c>
      <c r="H115" s="70">
        <v>0.0</v>
      </c>
      <c r="I115" s="70">
        <v>0.0</v>
      </c>
      <c r="J115" s="11" t="s">
        <v>73</v>
      </c>
      <c r="K115" s="66" t="s">
        <v>266</v>
      </c>
      <c r="L115" s="51">
        <f t="shared" si="1"/>
        <v>2869429000</v>
      </c>
      <c r="M115" s="75">
        <f t="shared" si="2"/>
        <v>1343063000</v>
      </c>
      <c r="N115" s="9">
        <f t="shared" si="3"/>
        <v>0.2804819149</v>
      </c>
      <c r="O115" s="9">
        <f t="shared" si="4"/>
        <v>0.1312821757</v>
      </c>
      <c r="P115" s="11"/>
      <c r="Q115" s="104"/>
      <c r="R115" s="74"/>
      <c r="S115" s="74"/>
      <c r="T115" s="74"/>
      <c r="U115" s="11"/>
      <c r="V115" s="74"/>
      <c r="W115" s="11"/>
      <c r="X115" s="11"/>
      <c r="Y115" s="11"/>
      <c r="Z115" s="9"/>
    </row>
    <row r="116">
      <c r="A116" s="68">
        <v>1407.0</v>
      </c>
      <c r="B116" s="11" t="s">
        <v>283</v>
      </c>
      <c r="C116" s="11" t="s">
        <v>9</v>
      </c>
      <c r="D116" s="105">
        <v>41671.0</v>
      </c>
      <c r="E116" s="74">
        <v>4.2092E9</v>
      </c>
      <c r="F116" s="74">
        <v>2.6287E9</v>
      </c>
      <c r="G116" s="74">
        <v>1.01E9</v>
      </c>
      <c r="H116" s="70">
        <v>0.0</v>
      </c>
      <c r="I116" s="70">
        <v>0.0</v>
      </c>
      <c r="J116" s="11" t="s">
        <v>73</v>
      </c>
      <c r="K116" s="66" t="s">
        <v>163</v>
      </c>
      <c r="L116" s="51">
        <f t="shared" si="1"/>
        <v>1580500000</v>
      </c>
      <c r="M116" s="75">
        <f t="shared" si="2"/>
        <v>570500000</v>
      </c>
      <c r="N116" s="9">
        <f t="shared" si="3"/>
        <v>0.3754870284</v>
      </c>
      <c r="O116" s="9">
        <f t="shared" si="4"/>
        <v>0.135536444</v>
      </c>
      <c r="P116" s="11"/>
      <c r="Q116" s="104"/>
      <c r="R116" s="74"/>
      <c r="S116" s="74"/>
      <c r="T116" s="74"/>
      <c r="U116" s="11"/>
      <c r="V116" s="74"/>
      <c r="W116" s="11"/>
      <c r="X116" s="11"/>
      <c r="Y116" s="11"/>
      <c r="Z116" s="9"/>
    </row>
    <row r="117">
      <c r="A117" s="68">
        <v>1439.0</v>
      </c>
      <c r="B117" s="11" t="s">
        <v>285</v>
      </c>
      <c r="C117" s="11" t="s">
        <v>9</v>
      </c>
      <c r="D117" s="105">
        <v>41671.0</v>
      </c>
      <c r="E117" s="74">
        <v>2.3114E10</v>
      </c>
      <c r="F117" s="74">
        <v>1.7082E10</v>
      </c>
      <c r="G117" s="74">
        <v>4.735E9</v>
      </c>
      <c r="H117" s="70">
        <v>0.0</v>
      </c>
      <c r="I117" s="74">
        <v>5.5E7</v>
      </c>
      <c r="J117" s="11" t="s">
        <v>73</v>
      </c>
      <c r="K117" s="66" t="s">
        <v>163</v>
      </c>
      <c r="L117" s="51">
        <f t="shared" si="1"/>
        <v>6032000000</v>
      </c>
      <c r="M117" s="75">
        <f t="shared" si="2"/>
        <v>1242000000</v>
      </c>
      <c r="N117" s="9">
        <f t="shared" si="3"/>
        <v>0.2609673791</v>
      </c>
      <c r="O117" s="9">
        <f t="shared" si="4"/>
        <v>0.05373366791</v>
      </c>
      <c r="X117" s="98"/>
    </row>
    <row r="118">
      <c r="A118" s="68">
        <v>1519.0</v>
      </c>
      <c r="B118" s="11" t="s">
        <v>286</v>
      </c>
      <c r="C118" s="11" t="s">
        <v>9</v>
      </c>
      <c r="D118" s="105">
        <v>41671.0</v>
      </c>
      <c r="E118" s="74">
        <v>7.1279E10</v>
      </c>
      <c r="F118" s="74">
        <v>5.0039E10</v>
      </c>
      <c r="G118" s="74">
        <v>1.4465E10</v>
      </c>
      <c r="H118" s="70">
        <v>0.0</v>
      </c>
      <c r="I118" s="74">
        <v>1.996E9</v>
      </c>
      <c r="J118" s="11" t="s">
        <v>73</v>
      </c>
      <c r="K118" s="76" t="s">
        <v>268</v>
      </c>
      <c r="L118" s="51">
        <f t="shared" si="1"/>
        <v>21240000000</v>
      </c>
      <c r="M118" s="75">
        <f t="shared" si="2"/>
        <v>4779000000</v>
      </c>
      <c r="N118" s="9">
        <f t="shared" si="3"/>
        <v>0.2979839785</v>
      </c>
      <c r="O118" s="9">
        <f t="shared" si="4"/>
        <v>0.06704639515</v>
      </c>
    </row>
    <row r="119">
      <c r="A119" s="68">
        <v>1527.0</v>
      </c>
      <c r="B119" s="11" t="s">
        <v>287</v>
      </c>
      <c r="C119" s="11" t="s">
        <v>9</v>
      </c>
      <c r="D119" s="105">
        <v>41671.0</v>
      </c>
      <c r="E119" s="74">
        <v>2.7422696E10</v>
      </c>
      <c r="F119" s="74">
        <v>1.9605037E10</v>
      </c>
      <c r="G119" s="74">
        <v>4.467089E9</v>
      </c>
      <c r="H119" s="70">
        <v>0.0</v>
      </c>
      <c r="I119" s="70">
        <v>0.0</v>
      </c>
      <c r="J119" s="11" t="s">
        <v>73</v>
      </c>
      <c r="K119" s="66" t="s">
        <v>266</v>
      </c>
      <c r="L119" s="51">
        <f t="shared" si="1"/>
        <v>7817659000</v>
      </c>
      <c r="M119" s="75">
        <f t="shared" si="2"/>
        <v>3350570000</v>
      </c>
      <c r="N119" s="9">
        <f t="shared" si="3"/>
        <v>0.2850798842</v>
      </c>
      <c r="O119" s="9">
        <f t="shared" si="4"/>
        <v>0.1221823704</v>
      </c>
    </row>
    <row r="120">
      <c r="A120" s="68">
        <v>761.0</v>
      </c>
      <c r="B120" s="11" t="s">
        <v>289</v>
      </c>
      <c r="C120" s="11" t="s">
        <v>9</v>
      </c>
      <c r="D120" s="105">
        <v>41672.0</v>
      </c>
      <c r="E120" s="74">
        <v>7.8812E10</v>
      </c>
      <c r="F120" s="74">
        <v>5.1897E10</v>
      </c>
      <c r="G120" s="74">
        <v>1.6122E10</v>
      </c>
      <c r="H120" s="70">
        <v>0.0</v>
      </c>
      <c r="I120" s="74">
        <v>1.627E9</v>
      </c>
      <c r="J120" s="11" t="s">
        <v>73</v>
      </c>
      <c r="K120" s="71" t="s">
        <v>271</v>
      </c>
      <c r="L120" s="51">
        <f t="shared" si="1"/>
        <v>26915000000</v>
      </c>
      <c r="M120" s="75">
        <f t="shared" si="2"/>
        <v>9166000000</v>
      </c>
      <c r="N120" s="9">
        <f t="shared" si="3"/>
        <v>0.3415089073</v>
      </c>
      <c r="O120" s="9">
        <f t="shared" si="4"/>
        <v>0.116302086</v>
      </c>
      <c r="P120" s="11"/>
      <c r="Q120" s="104"/>
      <c r="R120" s="74"/>
      <c r="S120" s="74"/>
      <c r="T120" s="74"/>
      <c r="U120" s="11"/>
      <c r="V120" s="11"/>
      <c r="W120" s="11"/>
      <c r="X120" s="71"/>
      <c r="Y120" s="11"/>
      <c r="Z120" s="9"/>
    </row>
    <row r="121">
      <c r="A121" s="68">
        <v>1317.0</v>
      </c>
      <c r="B121" s="11" t="s">
        <v>292</v>
      </c>
      <c r="C121" s="11" t="s">
        <v>9</v>
      </c>
      <c r="D121" s="105">
        <v>41672.0</v>
      </c>
      <c r="E121" s="74">
        <v>8.1864E9</v>
      </c>
      <c r="F121" s="74">
        <v>3.9671E9</v>
      </c>
      <c r="G121" s="74">
        <v>3.6735E9</v>
      </c>
      <c r="H121" s="70">
        <v>0.0</v>
      </c>
      <c r="I121" s="70">
        <v>0.0</v>
      </c>
      <c r="J121" s="11" t="s">
        <v>73</v>
      </c>
      <c r="K121" s="71" t="s">
        <v>258</v>
      </c>
      <c r="L121" s="51">
        <f t="shared" si="1"/>
        <v>4219300000</v>
      </c>
      <c r="M121" s="75">
        <f t="shared" si="2"/>
        <v>545800000</v>
      </c>
      <c r="N121" s="9">
        <f t="shared" si="3"/>
        <v>0.5154035962</v>
      </c>
      <c r="O121" s="9">
        <f t="shared" si="4"/>
        <v>0.06667155282</v>
      </c>
    </row>
    <row r="122">
      <c r="A122" s="68">
        <v>1591.0</v>
      </c>
      <c r="B122" s="11" t="s">
        <v>288</v>
      </c>
      <c r="C122" s="11" t="s">
        <v>9</v>
      </c>
      <c r="D122" s="105">
        <v>41672.0</v>
      </c>
      <c r="E122" s="74">
        <v>2.670573E9</v>
      </c>
      <c r="F122" s="74">
        <v>1.729325E9</v>
      </c>
      <c r="G122" s="74">
        <v>5.9639E8</v>
      </c>
      <c r="H122" s="70">
        <v>0.0</v>
      </c>
      <c r="I122" s="70">
        <v>0.0</v>
      </c>
      <c r="J122" s="11" t="s">
        <v>73</v>
      </c>
      <c r="K122" s="66" t="s">
        <v>163</v>
      </c>
      <c r="L122" s="51">
        <f t="shared" si="1"/>
        <v>941248000</v>
      </c>
      <c r="M122" s="75">
        <f t="shared" si="2"/>
        <v>344858000</v>
      </c>
      <c r="N122" s="9">
        <f t="shared" si="3"/>
        <v>0.3524517023</v>
      </c>
      <c r="O122" s="9">
        <f t="shared" si="4"/>
        <v>0.1291325869</v>
      </c>
    </row>
    <row r="123">
      <c r="A123" s="68">
        <v>916.0</v>
      </c>
      <c r="B123" s="11" t="s">
        <v>293</v>
      </c>
      <c r="C123" s="11" t="s">
        <v>9</v>
      </c>
      <c r="D123" s="105">
        <v>41698.0</v>
      </c>
      <c r="E123" s="74">
        <v>1.2574299E10</v>
      </c>
      <c r="F123" s="74">
        <v>1.0925598E10</v>
      </c>
      <c r="G123" s="74">
        <v>8.19048E8</v>
      </c>
      <c r="H123" s="70">
        <v>0.0</v>
      </c>
      <c r="I123" s="70">
        <v>0.0</v>
      </c>
      <c r="J123" s="11" t="s">
        <v>73</v>
      </c>
      <c r="K123" s="66" t="s">
        <v>163</v>
      </c>
      <c r="L123" s="51">
        <f t="shared" si="1"/>
        <v>1648701000</v>
      </c>
      <c r="M123" s="75">
        <f t="shared" si="2"/>
        <v>829653000</v>
      </c>
      <c r="N123" s="9">
        <f t="shared" si="3"/>
        <v>0.1311167326</v>
      </c>
      <c r="O123" s="9">
        <f t="shared" si="4"/>
        <v>0.0659800598</v>
      </c>
    </row>
    <row r="124">
      <c r="A124" s="68">
        <v>199.0</v>
      </c>
      <c r="B124" s="11" t="s">
        <v>208</v>
      </c>
      <c r="C124" s="11" t="s">
        <v>9</v>
      </c>
      <c r="D124" s="105">
        <v>41699.0</v>
      </c>
      <c r="E124" s="74">
        <v>1.1503963E10</v>
      </c>
      <c r="F124" s="74">
        <v>6.938381E9</v>
      </c>
      <c r="G124" s="74">
        <v>2.950995E9</v>
      </c>
      <c r="H124" s="70">
        <v>0.0</v>
      </c>
      <c r="I124" s="70">
        <v>0.0</v>
      </c>
      <c r="J124" s="11" t="s">
        <v>73</v>
      </c>
      <c r="K124" s="66" t="s">
        <v>163</v>
      </c>
      <c r="L124" s="51">
        <f t="shared" si="1"/>
        <v>4565582000</v>
      </c>
      <c r="M124" s="75">
        <f t="shared" si="2"/>
        <v>1614587000</v>
      </c>
      <c r="N124" s="9">
        <f t="shared" si="3"/>
        <v>0.3968703655</v>
      </c>
      <c r="O124" s="9">
        <f t="shared" si="4"/>
        <v>0.1403505036</v>
      </c>
    </row>
    <row r="125">
      <c r="A125" s="68">
        <v>924.0</v>
      </c>
      <c r="B125" s="11" t="s">
        <v>294</v>
      </c>
      <c r="C125" s="11" t="s">
        <v>9</v>
      </c>
      <c r="D125" s="105">
        <v>41727.0</v>
      </c>
      <c r="E125" s="74">
        <v>3.3108E9</v>
      </c>
      <c r="F125" s="74">
        <v>1.2947E9</v>
      </c>
      <c r="G125" s="74">
        <v>9.269E8</v>
      </c>
      <c r="H125" s="70">
        <v>0.0</v>
      </c>
      <c r="I125" s="74">
        <v>7.97E7</v>
      </c>
      <c r="J125" s="11" t="s">
        <v>73</v>
      </c>
      <c r="K125" s="71" t="s">
        <v>258</v>
      </c>
      <c r="L125" s="51">
        <f t="shared" si="1"/>
        <v>2016100000</v>
      </c>
      <c r="M125" s="75">
        <f t="shared" si="2"/>
        <v>1009500000</v>
      </c>
      <c r="N125" s="9">
        <f t="shared" si="3"/>
        <v>0.6089464782</v>
      </c>
      <c r="O125" s="9">
        <f t="shared" si="4"/>
        <v>0.3049111997</v>
      </c>
    </row>
    <row r="126">
      <c r="A126" s="68">
        <v>1359.0</v>
      </c>
      <c r="B126" s="11" t="s">
        <v>295</v>
      </c>
      <c r="C126" s="11" t="s">
        <v>9</v>
      </c>
      <c r="D126" s="105">
        <v>41727.0</v>
      </c>
      <c r="E126" s="74">
        <v>7.45E9</v>
      </c>
      <c r="F126" s="74">
        <v>3.14E9</v>
      </c>
      <c r="G126" s="74">
        <v>3.142E9</v>
      </c>
      <c r="H126" s="70">
        <v>0.0</v>
      </c>
      <c r="I126" s="74">
        <v>3.5E7</v>
      </c>
      <c r="J126" s="11" t="s">
        <v>73</v>
      </c>
      <c r="K126" s="71" t="s">
        <v>258</v>
      </c>
      <c r="L126" s="51">
        <f t="shared" si="1"/>
        <v>4310000000</v>
      </c>
      <c r="M126" s="75">
        <f t="shared" si="2"/>
        <v>1133000000</v>
      </c>
      <c r="N126" s="9">
        <f t="shared" si="3"/>
        <v>0.5785234899</v>
      </c>
      <c r="O126" s="9">
        <f t="shared" si="4"/>
        <v>0.1520805369</v>
      </c>
    </row>
    <row r="127">
      <c r="A127" s="68">
        <v>501.0</v>
      </c>
      <c r="B127" s="11" t="s">
        <v>297</v>
      </c>
      <c r="C127" s="11" t="s">
        <v>9</v>
      </c>
      <c r="D127" s="105">
        <v>41784.0</v>
      </c>
      <c r="E127" s="74">
        <v>6.2856E9</v>
      </c>
      <c r="F127" s="74">
        <v>4.9905E9</v>
      </c>
      <c r="G127" s="74">
        <v>6.654E8</v>
      </c>
      <c r="H127" s="70">
        <v>0.0</v>
      </c>
      <c r="I127" s="74">
        <v>3.044E8</v>
      </c>
      <c r="J127" s="11" t="s">
        <v>73</v>
      </c>
      <c r="K127" s="11" t="s">
        <v>226</v>
      </c>
      <c r="L127" s="51">
        <f t="shared" si="1"/>
        <v>1295100000</v>
      </c>
      <c r="M127" s="75">
        <f t="shared" si="2"/>
        <v>325300000</v>
      </c>
      <c r="N127" s="9">
        <f t="shared" si="3"/>
        <v>0.2060423826</v>
      </c>
      <c r="O127" s="9">
        <f t="shared" si="4"/>
        <v>0.05175321369</v>
      </c>
    </row>
    <row r="128">
      <c r="A128" s="68">
        <v>1157.0</v>
      </c>
      <c r="B128" s="11" t="s">
        <v>298</v>
      </c>
      <c r="C128" s="11" t="s">
        <v>9</v>
      </c>
      <c r="D128" s="105">
        <v>41790.0</v>
      </c>
      <c r="E128" s="74">
        <v>2.7799E10</v>
      </c>
      <c r="F128" s="74">
        <v>1.5353E10</v>
      </c>
      <c r="G128" s="74">
        <v>8.766E9</v>
      </c>
      <c r="H128" s="70">
        <v>0.0</v>
      </c>
      <c r="I128" s="70">
        <v>0.0</v>
      </c>
      <c r="J128" s="11" t="s">
        <v>73</v>
      </c>
      <c r="K128" s="76" t="s">
        <v>258</v>
      </c>
      <c r="L128" s="51">
        <f t="shared" si="1"/>
        <v>12446000000</v>
      </c>
      <c r="M128" s="75">
        <f t="shared" si="2"/>
        <v>3680000000</v>
      </c>
      <c r="N128" s="9">
        <f t="shared" si="3"/>
        <v>0.4477139465</v>
      </c>
      <c r="O128" s="9">
        <f t="shared" si="4"/>
        <v>0.1323788625</v>
      </c>
    </row>
    <row r="129">
      <c r="A129" s="68">
        <v>733.0</v>
      </c>
      <c r="B129" s="11" t="s">
        <v>299</v>
      </c>
      <c r="C129" s="11" t="s">
        <v>9</v>
      </c>
      <c r="D129" s="105">
        <v>41820.0</v>
      </c>
      <c r="E129" s="74">
        <v>5.348483E9</v>
      </c>
      <c r="F129" s="74">
        <v>3.891816E9</v>
      </c>
      <c r="G129" s="74">
        <v>1.12694E9</v>
      </c>
      <c r="H129" s="70">
        <v>0.0</v>
      </c>
      <c r="I129" s="70">
        <v>0.0</v>
      </c>
      <c r="J129" s="11" t="s">
        <v>73</v>
      </c>
      <c r="K129" s="76" t="s">
        <v>220</v>
      </c>
      <c r="L129" s="51">
        <f t="shared" si="1"/>
        <v>1456667000</v>
      </c>
      <c r="M129" s="75">
        <f t="shared" si="2"/>
        <v>329727000</v>
      </c>
      <c r="N129" s="9">
        <f t="shared" si="3"/>
        <v>0.2723514312</v>
      </c>
      <c r="O129" s="9">
        <f t="shared" si="4"/>
        <v>0.06164869553</v>
      </c>
      <c r="X129" s="98"/>
    </row>
    <row r="130">
      <c r="A130" s="68">
        <v>183.0</v>
      </c>
      <c r="B130" s="11" t="s">
        <v>199</v>
      </c>
      <c r="C130" s="11" t="s">
        <v>9</v>
      </c>
      <c r="D130" s="105">
        <v>41881.0</v>
      </c>
      <c r="E130" s="74">
        <v>9.475313E9</v>
      </c>
      <c r="F130" s="74">
        <v>4.540406E9</v>
      </c>
      <c r="G130" s="74">
        <v>3.104684E9</v>
      </c>
      <c r="H130" s="70">
        <v>0.0</v>
      </c>
      <c r="I130" s="70">
        <v>0.0</v>
      </c>
      <c r="J130" s="11" t="s">
        <v>73</v>
      </c>
      <c r="K130" s="11" t="s">
        <v>163</v>
      </c>
      <c r="L130" s="51">
        <f t="shared" si="1"/>
        <v>4934907000</v>
      </c>
      <c r="M130" s="75">
        <f t="shared" si="2"/>
        <v>1830223000</v>
      </c>
      <c r="N130" s="9">
        <f t="shared" si="3"/>
        <v>0.520817307</v>
      </c>
      <c r="O130" s="9">
        <f t="shared" si="4"/>
        <v>0.1931569965</v>
      </c>
    </row>
    <row r="131">
      <c r="A131" s="68">
        <v>465.0</v>
      </c>
      <c r="B131" s="11" t="s">
        <v>301</v>
      </c>
      <c r="C131" s="11" t="s">
        <v>9</v>
      </c>
      <c r="D131" s="105">
        <v>41909.0</v>
      </c>
      <c r="E131" s="74">
        <v>4.8813E10</v>
      </c>
      <c r="F131" s="74">
        <v>2.642E10</v>
      </c>
      <c r="G131" s="74">
        <v>8.565E9</v>
      </c>
      <c r="H131" s="70">
        <v>0.0</v>
      </c>
      <c r="I131" s="74">
        <v>2.288E9</v>
      </c>
      <c r="J131" s="11" t="s">
        <v>73</v>
      </c>
      <c r="K131" s="71" t="s">
        <v>254</v>
      </c>
      <c r="L131" s="51">
        <f t="shared" si="1"/>
        <v>22393000000</v>
      </c>
      <c r="M131" s="75">
        <f t="shared" si="2"/>
        <v>11540000000</v>
      </c>
      <c r="N131" s="9">
        <f t="shared" si="3"/>
        <v>0.4587507426</v>
      </c>
      <c r="O131" s="9">
        <f t="shared" si="4"/>
        <v>0.2364124311</v>
      </c>
    </row>
    <row r="132">
      <c r="A132" s="68">
        <v>1383.0</v>
      </c>
      <c r="B132" s="11" t="s">
        <v>302</v>
      </c>
      <c r="C132" s="11" t="s">
        <v>9</v>
      </c>
      <c r="D132" s="105">
        <v>41910.0</v>
      </c>
      <c r="E132" s="74">
        <v>1.64478E10</v>
      </c>
      <c r="F132" s="74">
        <v>6.8588E9</v>
      </c>
      <c r="G132" s="74">
        <v>6.0868E9</v>
      </c>
      <c r="H132" s="70">
        <v>0.0</v>
      </c>
      <c r="I132" s="74">
        <v>7.096E8</v>
      </c>
      <c r="J132" s="11" t="s">
        <v>73</v>
      </c>
      <c r="K132" s="66" t="s">
        <v>226</v>
      </c>
      <c r="L132" s="51">
        <f t="shared" si="1"/>
        <v>9589000000</v>
      </c>
      <c r="M132" s="75">
        <f t="shared" si="2"/>
        <v>2792600000</v>
      </c>
      <c r="N132" s="9">
        <f t="shared" si="3"/>
        <v>0.5829959022</v>
      </c>
      <c r="O132" s="9">
        <f t="shared" si="4"/>
        <v>0.1697856248</v>
      </c>
    </row>
    <row r="133">
      <c r="A133" s="68">
        <v>457.0</v>
      </c>
      <c r="B133" s="11" t="s">
        <v>303</v>
      </c>
      <c r="C133" s="11" t="s">
        <v>9</v>
      </c>
      <c r="D133" s="105">
        <v>41912.0</v>
      </c>
      <c r="E133" s="74">
        <v>8.0249E9</v>
      </c>
      <c r="F133" s="74">
        <v>6.2686E9</v>
      </c>
      <c r="G133" s="74">
        <v>8.269E8</v>
      </c>
      <c r="H133" s="70">
        <v>0.0</v>
      </c>
      <c r="I133" s="70">
        <v>0.0</v>
      </c>
      <c r="J133" s="11" t="s">
        <v>73</v>
      </c>
      <c r="K133" s="66" t="s">
        <v>304</v>
      </c>
      <c r="L133" s="51">
        <f t="shared" si="1"/>
        <v>1756300000</v>
      </c>
      <c r="M133" s="75">
        <f t="shared" si="2"/>
        <v>929400000</v>
      </c>
      <c r="N133" s="9">
        <f t="shared" si="3"/>
        <v>0.2188563097</v>
      </c>
      <c r="O133" s="9">
        <f t="shared" si="4"/>
        <v>0.1158145273</v>
      </c>
    </row>
    <row r="134">
      <c r="A134" s="68">
        <v>1635.0</v>
      </c>
      <c r="B134" s="11" t="s">
        <v>305</v>
      </c>
      <c r="C134" s="11" t="s">
        <v>9</v>
      </c>
      <c r="D134" s="105">
        <v>41912.0</v>
      </c>
      <c r="E134" s="74">
        <v>1.3783E10</v>
      </c>
      <c r="F134" s="74">
        <v>6.542E9</v>
      </c>
      <c r="G134" s="74">
        <v>2.899E9</v>
      </c>
      <c r="H134" s="70">
        <v>0.0</v>
      </c>
      <c r="I134" s="74">
        <v>2.17E8</v>
      </c>
      <c r="J134" s="11" t="s">
        <v>73</v>
      </c>
      <c r="K134" s="71" t="s">
        <v>254</v>
      </c>
      <c r="L134" s="51">
        <f t="shared" si="1"/>
        <v>7241000000</v>
      </c>
      <c r="M134" s="75">
        <f t="shared" si="2"/>
        <v>4125000000</v>
      </c>
      <c r="N134" s="9">
        <f t="shared" si="3"/>
        <v>0.5253573242</v>
      </c>
      <c r="O134" s="9">
        <f t="shared" si="4"/>
        <v>0.2992817239</v>
      </c>
    </row>
    <row r="135">
      <c r="A135" s="68">
        <v>279.0</v>
      </c>
      <c r="B135" s="11" t="s">
        <v>300</v>
      </c>
      <c r="C135" s="11" t="s">
        <v>9</v>
      </c>
      <c r="D135" s="105">
        <v>41973.0</v>
      </c>
      <c r="E135" s="74">
        <v>1.5884E10</v>
      </c>
      <c r="F135" s="74">
        <v>1.0421E10</v>
      </c>
      <c r="G135" s="74">
        <v>2.054E9</v>
      </c>
      <c r="H135" s="70">
        <v>0.0</v>
      </c>
      <c r="I135" s="74">
        <v>1.637E9</v>
      </c>
      <c r="J135" s="11" t="s">
        <v>73</v>
      </c>
      <c r="K135" s="76" t="s">
        <v>240</v>
      </c>
      <c r="L135" s="51">
        <f t="shared" si="1"/>
        <v>5463000000</v>
      </c>
      <c r="M135" s="75">
        <f t="shared" si="2"/>
        <v>1772000000</v>
      </c>
      <c r="N135" s="9">
        <f t="shared" si="3"/>
        <v>0.3439309997</v>
      </c>
      <c r="O135" s="9">
        <f t="shared" si="4"/>
        <v>0.1115588013</v>
      </c>
      <c r="X135" s="98"/>
    </row>
    <row r="136">
      <c r="A136" s="68">
        <v>948.0</v>
      </c>
      <c r="B136" s="11" t="s">
        <v>307</v>
      </c>
      <c r="C136" s="11" t="s">
        <v>9</v>
      </c>
      <c r="D136" s="105">
        <v>41973.0</v>
      </c>
      <c r="E136" s="74">
        <v>7.779812E9</v>
      </c>
      <c r="F136" s="74">
        <v>6.336272E9</v>
      </c>
      <c r="G136" s="74">
        <v>5.21502E8</v>
      </c>
      <c r="H136" s="70">
        <v>0.0</v>
      </c>
      <c r="I136" s="70">
        <v>0.0</v>
      </c>
      <c r="J136" s="11" t="s">
        <v>73</v>
      </c>
      <c r="K136" s="11" t="s">
        <v>304</v>
      </c>
      <c r="L136" s="51">
        <f t="shared" si="1"/>
        <v>1443540000</v>
      </c>
      <c r="M136" s="75">
        <f t="shared" si="2"/>
        <v>922038000</v>
      </c>
      <c r="N136" s="9">
        <f t="shared" si="3"/>
        <v>0.1855494709</v>
      </c>
      <c r="O136" s="9">
        <f t="shared" si="4"/>
        <v>0.1185167456</v>
      </c>
      <c r="X136" s="98"/>
    </row>
    <row r="137">
      <c r="A137" s="68">
        <v>718.0</v>
      </c>
      <c r="B137" s="11" t="s">
        <v>219</v>
      </c>
      <c r="C137" s="11" t="s">
        <v>10</v>
      </c>
      <c r="D137" s="73">
        <v>42000.0</v>
      </c>
      <c r="E137" s="74">
        <v>2.870658E9</v>
      </c>
      <c r="F137" s="74">
        <v>1.266246E9</v>
      </c>
      <c r="G137" s="74">
        <v>5.18665E8</v>
      </c>
      <c r="H137" s="74">
        <v>3.95121E8</v>
      </c>
      <c r="I137" s="70">
        <v>0.0</v>
      </c>
      <c r="J137" s="11" t="s">
        <v>73</v>
      </c>
      <c r="K137" s="76" t="s">
        <v>220</v>
      </c>
      <c r="L137" s="51">
        <f t="shared" si="1"/>
        <v>1604412000</v>
      </c>
      <c r="M137" s="75">
        <f t="shared" si="2"/>
        <v>690626000</v>
      </c>
      <c r="N137" s="9">
        <f t="shared" si="3"/>
        <v>0.5589004333</v>
      </c>
      <c r="O137" s="9">
        <f t="shared" si="4"/>
        <v>0.2405810793</v>
      </c>
    </row>
    <row r="138">
      <c r="A138" s="68">
        <v>1548.0</v>
      </c>
      <c r="B138" s="11" t="s">
        <v>222</v>
      </c>
      <c r="C138" s="11" t="s">
        <v>10</v>
      </c>
      <c r="D138" s="73">
        <v>42000.0</v>
      </c>
      <c r="E138" s="74">
        <v>5.711715E9</v>
      </c>
      <c r="F138" s="74">
        <v>3.7613E9</v>
      </c>
      <c r="G138" s="74">
        <v>1.246308E9</v>
      </c>
      <c r="H138" s="70">
        <v>0.0</v>
      </c>
      <c r="I138" s="74">
        <v>1.14635E8</v>
      </c>
      <c r="J138" s="11" t="s">
        <v>73</v>
      </c>
      <c r="K138" s="11" t="s">
        <v>224</v>
      </c>
      <c r="L138" s="51">
        <f t="shared" si="1"/>
        <v>1950415000</v>
      </c>
      <c r="M138" s="75">
        <f t="shared" si="2"/>
        <v>589472000</v>
      </c>
      <c r="N138" s="9">
        <f t="shared" si="3"/>
        <v>0.3414762466</v>
      </c>
      <c r="O138" s="9">
        <f t="shared" si="4"/>
        <v>0.1032040289</v>
      </c>
    </row>
    <row r="139">
      <c r="A139" s="68">
        <v>1767.0</v>
      </c>
      <c r="B139" s="11" t="s">
        <v>225</v>
      </c>
      <c r="C139" s="11" t="s">
        <v>10</v>
      </c>
      <c r="D139" s="73">
        <v>42000.0</v>
      </c>
      <c r="E139" s="74">
        <v>1.3279E10</v>
      </c>
      <c r="F139" s="74">
        <v>9.682E9</v>
      </c>
      <c r="G139" s="74">
        <v>1.505E9</v>
      </c>
      <c r="H139" s="70">
        <v>0.0</v>
      </c>
      <c r="I139" s="70">
        <v>0.0</v>
      </c>
      <c r="J139" s="11" t="s">
        <v>73</v>
      </c>
      <c r="K139" s="66" t="s">
        <v>226</v>
      </c>
      <c r="L139" s="51">
        <f t="shared" si="1"/>
        <v>3597000000</v>
      </c>
      <c r="M139" s="75">
        <f t="shared" si="2"/>
        <v>2092000000</v>
      </c>
      <c r="N139" s="9">
        <f t="shared" si="3"/>
        <v>0.2708788312</v>
      </c>
      <c r="O139" s="9">
        <f t="shared" si="4"/>
        <v>0.1575419836</v>
      </c>
    </row>
    <row r="140">
      <c r="A140" s="68">
        <v>738.0</v>
      </c>
      <c r="B140" s="11" t="s">
        <v>231</v>
      </c>
      <c r="C140" s="11" t="s">
        <v>10</v>
      </c>
      <c r="D140" s="73">
        <v>42001.0</v>
      </c>
      <c r="E140" s="74">
        <v>4.277207E9</v>
      </c>
      <c r="F140" s="74">
        <v>1.698372E9</v>
      </c>
      <c r="G140" s="74">
        <v>1.315793E9</v>
      </c>
      <c r="H140" s="74">
        <v>2.22556E8</v>
      </c>
      <c r="I140" s="74">
        <v>9.9794E7</v>
      </c>
      <c r="J140" s="11" t="s">
        <v>73</v>
      </c>
      <c r="K140" s="66" t="s">
        <v>232</v>
      </c>
      <c r="L140" s="51">
        <f t="shared" si="1"/>
        <v>2578835000</v>
      </c>
      <c r="M140" s="75">
        <f t="shared" si="2"/>
        <v>940692000</v>
      </c>
      <c r="N140" s="9">
        <f t="shared" si="3"/>
        <v>0.6029249929</v>
      </c>
      <c r="O140" s="9">
        <f t="shared" si="4"/>
        <v>0.2199313711</v>
      </c>
    </row>
    <row r="141">
      <c r="A141" s="68">
        <v>121.0</v>
      </c>
      <c r="B141" s="11" t="s">
        <v>158</v>
      </c>
      <c r="C141" s="11" t="s">
        <v>9</v>
      </c>
      <c r="D141" s="105">
        <v>42004.0</v>
      </c>
      <c r="E141" s="74">
        <v>8.8988E10</v>
      </c>
      <c r="F141" s="74">
        <v>6.2752E10</v>
      </c>
      <c r="G141" s="74">
        <v>2.6058E10</v>
      </c>
      <c r="H141" s="70">
        <v>0.0</v>
      </c>
      <c r="I141" s="70">
        <v>0.0</v>
      </c>
      <c r="J141" s="11" t="s">
        <v>73</v>
      </c>
      <c r="K141" s="71" t="s">
        <v>159</v>
      </c>
      <c r="L141" s="51">
        <f t="shared" si="1"/>
        <v>26236000000</v>
      </c>
      <c r="M141" s="75">
        <f t="shared" si="2"/>
        <v>178000000</v>
      </c>
      <c r="N141" s="9">
        <f t="shared" si="3"/>
        <v>0.2948262687</v>
      </c>
      <c r="O141" s="9">
        <f t="shared" si="4"/>
        <v>0.002000269699</v>
      </c>
      <c r="X141" s="98"/>
    </row>
    <row r="142">
      <c r="A142" s="68">
        <v>125.0</v>
      </c>
      <c r="B142" s="11" t="s">
        <v>162</v>
      </c>
      <c r="C142" s="11" t="s">
        <v>9</v>
      </c>
      <c r="D142" s="105">
        <v>42004.0</v>
      </c>
      <c r="E142" s="74">
        <v>1.91088E10</v>
      </c>
      <c r="F142" s="74">
        <v>1.61201E10</v>
      </c>
      <c r="G142" s="74">
        <v>2.061E9</v>
      </c>
      <c r="H142" s="70">
        <v>0.0</v>
      </c>
      <c r="I142" s="74">
        <v>1.069E8</v>
      </c>
      <c r="J142" s="11" t="s">
        <v>73</v>
      </c>
      <c r="K142" s="11" t="s">
        <v>163</v>
      </c>
      <c r="L142" s="51">
        <f t="shared" si="1"/>
        <v>2988700000</v>
      </c>
      <c r="M142" s="75">
        <f t="shared" si="2"/>
        <v>820800000</v>
      </c>
      <c r="N142" s="9">
        <f t="shared" si="3"/>
        <v>0.1564043791</v>
      </c>
      <c r="O142" s="9">
        <f t="shared" si="4"/>
        <v>0.04295403165</v>
      </c>
    </row>
    <row r="143">
      <c r="A143" s="68">
        <v>243.0</v>
      </c>
      <c r="B143" s="11" t="s">
        <v>250</v>
      </c>
      <c r="C143" s="11" t="s">
        <v>9</v>
      </c>
      <c r="D143" s="105">
        <v>42004.0</v>
      </c>
      <c r="E143" s="74">
        <v>8.3051E9</v>
      </c>
      <c r="F143" s="74">
        <v>6.5487E9</v>
      </c>
      <c r="G143" s="74">
        <v>7.927E8</v>
      </c>
      <c r="H143" s="70">
        <v>0.0</v>
      </c>
      <c r="I143" s="70">
        <v>0.0</v>
      </c>
      <c r="J143" s="11" t="s">
        <v>73</v>
      </c>
      <c r="K143" s="71" t="s">
        <v>251</v>
      </c>
      <c r="L143" s="51">
        <f t="shared" si="1"/>
        <v>1756400000</v>
      </c>
      <c r="M143" s="75">
        <f t="shared" si="2"/>
        <v>963700000</v>
      </c>
      <c r="N143" s="9">
        <f t="shared" si="3"/>
        <v>0.2114845095</v>
      </c>
      <c r="O143" s="9">
        <f t="shared" si="4"/>
        <v>0.1160371338</v>
      </c>
    </row>
    <row r="144">
      <c r="A144" s="68">
        <v>311.0</v>
      </c>
      <c r="B144" s="11" t="s">
        <v>315</v>
      </c>
      <c r="C144" s="11" t="s">
        <v>9</v>
      </c>
      <c r="D144" s="105">
        <v>42004.0</v>
      </c>
      <c r="E144" s="74">
        <v>9.108E9</v>
      </c>
      <c r="F144" s="74">
        <v>5.973E9</v>
      </c>
      <c r="G144" s="74">
        <v>6.2E7</v>
      </c>
      <c r="H144" s="70">
        <v>0.0</v>
      </c>
      <c r="I144" s="74">
        <v>2.102E9</v>
      </c>
      <c r="J144" s="11" t="s">
        <v>73</v>
      </c>
      <c r="K144" s="66" t="s">
        <v>316</v>
      </c>
      <c r="L144" s="51">
        <f t="shared" si="1"/>
        <v>3135000000</v>
      </c>
      <c r="M144" s="75">
        <f t="shared" si="2"/>
        <v>971000000</v>
      </c>
      <c r="N144" s="9">
        <f t="shared" si="3"/>
        <v>0.3442028986</v>
      </c>
      <c r="O144" s="9">
        <f t="shared" si="4"/>
        <v>0.106609574</v>
      </c>
    </row>
    <row r="145">
      <c r="A145" s="68">
        <v>339.0</v>
      </c>
      <c r="B145" s="11" t="s">
        <v>318</v>
      </c>
      <c r="C145" s="11" t="s">
        <v>9</v>
      </c>
      <c r="D145" s="105">
        <v>42004.0</v>
      </c>
      <c r="E145" s="74">
        <v>4.108269E9</v>
      </c>
      <c r="F145" s="74">
        <v>2.990513E9</v>
      </c>
      <c r="G145" s="74">
        <v>2.73897E8</v>
      </c>
      <c r="H145" s="70">
        <v>0.0</v>
      </c>
      <c r="I145" s="74">
        <v>1.10474E8</v>
      </c>
      <c r="J145" s="11" t="s">
        <v>73</v>
      </c>
      <c r="K145" s="66" t="s">
        <v>226</v>
      </c>
      <c r="L145" s="51">
        <f t="shared" si="1"/>
        <v>1117756000</v>
      </c>
      <c r="M145" s="75">
        <f t="shared" si="2"/>
        <v>733385000</v>
      </c>
      <c r="N145" s="9">
        <f t="shared" si="3"/>
        <v>0.2720746864</v>
      </c>
      <c r="O145" s="9">
        <f t="shared" si="4"/>
        <v>0.1785143573</v>
      </c>
    </row>
    <row r="146">
      <c r="A146" s="68">
        <v>469.0</v>
      </c>
      <c r="B146" s="11" t="s">
        <v>320</v>
      </c>
      <c r="C146" s="11" t="s">
        <v>9</v>
      </c>
      <c r="D146" s="105">
        <v>42004.0</v>
      </c>
      <c r="E146" s="74">
        <v>6.265E9</v>
      </c>
      <c r="F146" s="74">
        <v>2.124E9</v>
      </c>
      <c r="G146" s="74">
        <v>1.692E9</v>
      </c>
      <c r="H146" s="70">
        <v>0.0</v>
      </c>
      <c r="I146" s="74">
        <v>3.29E8</v>
      </c>
      <c r="J146" s="11" t="s">
        <v>73</v>
      </c>
      <c r="K146" s="11" t="s">
        <v>316</v>
      </c>
      <c r="L146" s="51">
        <f t="shared" si="1"/>
        <v>4141000000</v>
      </c>
      <c r="M146" s="75">
        <f t="shared" si="2"/>
        <v>2120000000</v>
      </c>
      <c r="N146" s="9">
        <f t="shared" si="3"/>
        <v>0.6609736632</v>
      </c>
      <c r="O146" s="9">
        <f t="shared" si="4"/>
        <v>0.3383878691</v>
      </c>
    </row>
    <row r="147">
      <c r="A147" s="68">
        <v>473.0</v>
      </c>
      <c r="B147" s="11" t="s">
        <v>321</v>
      </c>
      <c r="C147" s="11" t="s">
        <v>9</v>
      </c>
      <c r="D147" s="105">
        <v>42004.0</v>
      </c>
      <c r="E147" s="74">
        <v>6.265E9</v>
      </c>
      <c r="F147" s="74">
        <v>2.124E9</v>
      </c>
      <c r="G147" s="74">
        <v>1.692E9</v>
      </c>
      <c r="H147" s="70">
        <v>0.0</v>
      </c>
      <c r="I147" s="74">
        <v>3.29E8</v>
      </c>
      <c r="J147" s="11" t="s">
        <v>73</v>
      </c>
      <c r="K147" s="11" t="s">
        <v>316</v>
      </c>
      <c r="L147" s="51">
        <f t="shared" si="1"/>
        <v>4141000000</v>
      </c>
      <c r="M147" s="75">
        <f t="shared" si="2"/>
        <v>2120000000</v>
      </c>
      <c r="N147" s="9">
        <f t="shared" si="3"/>
        <v>0.6609736632</v>
      </c>
      <c r="O147" s="9">
        <f t="shared" si="4"/>
        <v>0.3383878691</v>
      </c>
    </row>
    <row r="148">
      <c r="A148" s="68">
        <v>477.0</v>
      </c>
      <c r="B148" s="11" t="s">
        <v>322</v>
      </c>
      <c r="C148" s="11" t="s">
        <v>9</v>
      </c>
      <c r="D148" s="105">
        <v>42004.0</v>
      </c>
      <c r="E148" s="74">
        <v>1.5499E10</v>
      </c>
      <c r="F148" s="74">
        <v>1.2471E10</v>
      </c>
      <c r="G148" s="74">
        <v>1.036E9</v>
      </c>
      <c r="H148" s="70">
        <v>0.0</v>
      </c>
      <c r="I148" s="74">
        <v>9.4E7</v>
      </c>
      <c r="J148" s="11" t="s">
        <v>73</v>
      </c>
      <c r="K148" s="76" t="s">
        <v>251</v>
      </c>
      <c r="L148" s="51">
        <f t="shared" si="1"/>
        <v>3028000000</v>
      </c>
      <c r="M148" s="75">
        <f t="shared" si="2"/>
        <v>1898000000</v>
      </c>
      <c r="N148" s="9">
        <f t="shared" si="3"/>
        <v>0.1953674431</v>
      </c>
      <c r="O148" s="9">
        <f t="shared" si="4"/>
        <v>0.1224595135</v>
      </c>
    </row>
    <row r="149">
      <c r="A149" s="68">
        <v>601.0</v>
      </c>
      <c r="B149" s="11" t="s">
        <v>323</v>
      </c>
      <c r="C149" s="11" t="s">
        <v>9</v>
      </c>
      <c r="D149" s="105">
        <v>42004.0</v>
      </c>
      <c r="E149" s="74">
        <v>5.763485E9</v>
      </c>
      <c r="F149" s="74">
        <v>1.179081E9</v>
      </c>
      <c r="G149" s="74">
        <v>3.919856E9</v>
      </c>
      <c r="H149" s="70">
        <v>0.0</v>
      </c>
      <c r="I149" s="74">
        <v>7.6773E7</v>
      </c>
      <c r="J149" s="11" t="s">
        <v>73</v>
      </c>
      <c r="K149" s="76" t="s">
        <v>159</v>
      </c>
      <c r="L149" s="51">
        <f t="shared" si="1"/>
        <v>4584404000</v>
      </c>
      <c r="M149" s="75">
        <f t="shared" si="2"/>
        <v>587775000</v>
      </c>
      <c r="N149" s="9">
        <f t="shared" si="3"/>
        <v>0.7954222142</v>
      </c>
      <c r="O149" s="9">
        <f t="shared" si="4"/>
        <v>0.1019825678</v>
      </c>
    </row>
    <row r="150">
      <c r="A150" s="68">
        <v>609.0</v>
      </c>
      <c r="B150" s="11" t="s">
        <v>324</v>
      </c>
      <c r="C150" s="11" t="s">
        <v>9</v>
      </c>
      <c r="D150" s="105">
        <v>42004.0</v>
      </c>
      <c r="E150" s="74">
        <v>1.44077E11</v>
      </c>
      <c r="F150" s="74">
        <v>1.31903E11</v>
      </c>
      <c r="G150" s="74">
        <v>1.1842E10</v>
      </c>
      <c r="H150" s="70">
        <v>0.0</v>
      </c>
      <c r="I150" s="70">
        <v>0.0</v>
      </c>
      <c r="J150" s="11" t="s">
        <v>73</v>
      </c>
      <c r="K150" s="71" t="s">
        <v>325</v>
      </c>
      <c r="L150" s="51">
        <f t="shared" si="1"/>
        <v>12174000000</v>
      </c>
      <c r="M150" s="75">
        <f t="shared" si="2"/>
        <v>332000000</v>
      </c>
      <c r="N150" s="9">
        <f t="shared" si="3"/>
        <v>0.08449648452</v>
      </c>
      <c r="O150" s="9">
        <f t="shared" si="4"/>
        <v>0.002304323383</v>
      </c>
    </row>
    <row r="151">
      <c r="A151" s="68">
        <v>701.0</v>
      </c>
      <c r="B151" s="11" t="s">
        <v>326</v>
      </c>
      <c r="C151" s="11" t="s">
        <v>9</v>
      </c>
      <c r="D151" s="105">
        <v>42004.0</v>
      </c>
      <c r="E151" s="74">
        <v>1.55929E11</v>
      </c>
      <c r="F151" s="74">
        <v>1.42121E11</v>
      </c>
      <c r="G151" s="74">
        <v>1.2158E10</v>
      </c>
      <c r="H151" s="70">
        <v>0.0</v>
      </c>
      <c r="I151" s="70">
        <v>0.0</v>
      </c>
      <c r="J151" s="11" t="s">
        <v>73</v>
      </c>
      <c r="K151" s="76" t="s">
        <v>325</v>
      </c>
      <c r="L151" s="51">
        <f t="shared" si="1"/>
        <v>13808000000</v>
      </c>
      <c r="M151" s="75">
        <f t="shared" si="2"/>
        <v>1650000000</v>
      </c>
      <c r="N151" s="9">
        <f t="shared" si="3"/>
        <v>0.08855312354</v>
      </c>
      <c r="O151" s="9">
        <f t="shared" si="4"/>
        <v>0.01058173912</v>
      </c>
    </row>
    <row r="152">
      <c r="A152" s="68">
        <v>706.0</v>
      </c>
      <c r="B152" s="11" t="s">
        <v>229</v>
      </c>
      <c r="C152" s="11" t="s">
        <v>10</v>
      </c>
      <c r="D152" s="73">
        <v>42004.0</v>
      </c>
      <c r="E152" s="74">
        <v>1.5341647E10</v>
      </c>
      <c r="F152" s="74">
        <v>1.0747886E10</v>
      </c>
      <c r="G152" s="74">
        <v>3.31403E9</v>
      </c>
      <c r="H152" s="70">
        <v>0.0</v>
      </c>
      <c r="I152" s="74">
        <v>1.48313E8</v>
      </c>
      <c r="J152" s="11" t="s">
        <v>73</v>
      </c>
      <c r="K152" s="11" t="s">
        <v>163</v>
      </c>
      <c r="L152" s="51">
        <f t="shared" si="1"/>
        <v>4593761000</v>
      </c>
      <c r="M152" s="75">
        <f t="shared" si="2"/>
        <v>1131418000</v>
      </c>
      <c r="N152" s="9">
        <f t="shared" si="3"/>
        <v>0.2994307586</v>
      </c>
      <c r="O152" s="9">
        <f t="shared" si="4"/>
        <v>0.07374814451</v>
      </c>
    </row>
    <row r="153">
      <c r="A153" s="68">
        <v>721.0</v>
      </c>
      <c r="B153" s="11" t="s">
        <v>327</v>
      </c>
      <c r="C153" s="11" t="s">
        <v>9</v>
      </c>
      <c r="D153" s="105">
        <v>42004.0</v>
      </c>
      <c r="E153" s="74">
        <v>1.8138E10</v>
      </c>
      <c r="F153" s="74">
        <v>1.3906E10</v>
      </c>
      <c r="G153" s="74">
        <v>2.815E9</v>
      </c>
      <c r="H153" s="70">
        <v>0.0</v>
      </c>
      <c r="I153" s="70">
        <v>0.0</v>
      </c>
      <c r="J153" s="11" t="s">
        <v>73</v>
      </c>
      <c r="K153" s="11" t="s">
        <v>328</v>
      </c>
      <c r="L153" s="51">
        <f t="shared" si="1"/>
        <v>4232000000</v>
      </c>
      <c r="M153" s="75">
        <f t="shared" si="2"/>
        <v>1417000000</v>
      </c>
      <c r="N153" s="9">
        <f t="shared" si="3"/>
        <v>0.2333223068</v>
      </c>
      <c r="O153" s="9">
        <f t="shared" si="4"/>
        <v>0.0781232771</v>
      </c>
    </row>
    <row r="154">
      <c r="A154" s="68">
        <v>774.0</v>
      </c>
      <c r="B154" s="11" t="s">
        <v>233</v>
      </c>
      <c r="C154" s="11" t="s">
        <v>10</v>
      </c>
      <c r="D154" s="73">
        <v>42004.0</v>
      </c>
      <c r="E154" s="74">
        <v>6.228508E9</v>
      </c>
      <c r="F154" s="74">
        <v>3.788023E9</v>
      </c>
      <c r="G154" s="74">
        <v>1.159502E9</v>
      </c>
      <c r="H154" s="70">
        <v>0.0</v>
      </c>
      <c r="I154" s="70">
        <v>0.0</v>
      </c>
      <c r="J154" s="11" t="s">
        <v>73</v>
      </c>
      <c r="K154" s="71" t="s">
        <v>234</v>
      </c>
      <c r="L154" s="51">
        <f t="shared" si="1"/>
        <v>2440485000</v>
      </c>
      <c r="M154" s="75">
        <f t="shared" si="2"/>
        <v>1280983000</v>
      </c>
      <c r="N154" s="9">
        <f t="shared" si="3"/>
        <v>0.3918249764</v>
      </c>
      <c r="O154" s="9">
        <f t="shared" si="4"/>
        <v>0.2056645026</v>
      </c>
    </row>
    <row r="155">
      <c r="A155" s="68">
        <v>853.0</v>
      </c>
      <c r="B155" s="11" t="s">
        <v>235</v>
      </c>
      <c r="C155" s="11" t="s">
        <v>10</v>
      </c>
      <c r="D155" s="73">
        <v>42004.0</v>
      </c>
      <c r="E155" s="74">
        <v>7.5371E9</v>
      </c>
      <c r="F155" s="70">
        <v>0.0</v>
      </c>
      <c r="G155" s="74">
        <v>6.7485E9</v>
      </c>
      <c r="H155" s="70">
        <v>0.0</v>
      </c>
      <c r="I155" s="70">
        <v>0.0</v>
      </c>
      <c r="J155" s="11" t="s">
        <v>73</v>
      </c>
      <c r="K155" s="11" t="s">
        <v>236</v>
      </c>
      <c r="L155" s="51">
        <f t="shared" si="1"/>
        <v>7537100000</v>
      </c>
      <c r="M155" s="75">
        <f t="shared" si="2"/>
        <v>788600000</v>
      </c>
      <c r="N155" s="9">
        <f t="shared" si="3"/>
        <v>1</v>
      </c>
      <c r="O155" s="9">
        <f t="shared" si="4"/>
        <v>0.1046291014</v>
      </c>
      <c r="X155" s="98"/>
    </row>
    <row r="156">
      <c r="A156" s="68">
        <v>957.0</v>
      </c>
      <c r="B156" s="11" t="s">
        <v>237</v>
      </c>
      <c r="C156" s="11" t="s">
        <v>10</v>
      </c>
      <c r="D156" s="73">
        <v>42004.0</v>
      </c>
      <c r="E156" s="74">
        <v>6.740064E9</v>
      </c>
      <c r="F156" s="74">
        <v>4.088151E9</v>
      </c>
      <c r="G156" s="74">
        <v>1.86652E9</v>
      </c>
      <c r="H156" s="70">
        <v>0.0</v>
      </c>
      <c r="I156" s="74">
        <v>1.20719E8</v>
      </c>
      <c r="J156" s="11" t="s">
        <v>73</v>
      </c>
      <c r="K156" s="11" t="s">
        <v>238</v>
      </c>
      <c r="L156" s="51">
        <f t="shared" si="1"/>
        <v>2651913000</v>
      </c>
      <c r="M156" s="75">
        <f t="shared" si="2"/>
        <v>664674000</v>
      </c>
      <c r="N156" s="9">
        <f t="shared" si="3"/>
        <v>0.393455166</v>
      </c>
      <c r="O156" s="9">
        <f t="shared" si="4"/>
        <v>0.09861538407</v>
      </c>
    </row>
    <row r="157">
      <c r="A157" s="68">
        <v>1021.0</v>
      </c>
      <c r="B157" s="11" t="s">
        <v>239</v>
      </c>
      <c r="C157" s="11" t="s">
        <v>10</v>
      </c>
      <c r="D157" s="73">
        <v>42004.0</v>
      </c>
      <c r="E157" s="74">
        <v>1.3796E10</v>
      </c>
      <c r="F157" s="74">
        <v>1.183E10</v>
      </c>
      <c r="G157" s="74">
        <v>6.59E8</v>
      </c>
      <c r="H157" s="70">
        <v>0.0</v>
      </c>
      <c r="I157" s="74">
        <v>1.48E8</v>
      </c>
      <c r="J157" s="11" t="s">
        <v>73</v>
      </c>
      <c r="K157" s="76" t="s">
        <v>240</v>
      </c>
      <c r="L157" s="51">
        <f t="shared" si="1"/>
        <v>1966000000</v>
      </c>
      <c r="M157" s="75">
        <f t="shared" si="2"/>
        <v>1159000000</v>
      </c>
      <c r="N157" s="9">
        <f t="shared" si="3"/>
        <v>0.1425050739</v>
      </c>
      <c r="O157" s="9">
        <f t="shared" si="4"/>
        <v>0.08400985793</v>
      </c>
    </row>
    <row r="158">
      <c r="A158" s="68">
        <v>1029.0</v>
      </c>
      <c r="B158" s="11" t="s">
        <v>242</v>
      </c>
      <c r="C158" s="11" t="s">
        <v>10</v>
      </c>
      <c r="D158" s="73">
        <v>42004.0</v>
      </c>
      <c r="E158" s="74">
        <v>6.023819E9</v>
      </c>
      <c r="F158" s="74">
        <v>3.022797E9</v>
      </c>
      <c r="G158" s="74">
        <v>2.347308E9</v>
      </c>
      <c r="H158" s="70">
        <v>0.0</v>
      </c>
      <c r="I158" s="70">
        <v>0.0</v>
      </c>
      <c r="J158" s="11" t="s">
        <v>73</v>
      </c>
      <c r="K158" s="11" t="s">
        <v>232</v>
      </c>
      <c r="L158" s="51">
        <f t="shared" si="1"/>
        <v>3001022000</v>
      </c>
      <c r="M158" s="75">
        <f t="shared" si="2"/>
        <v>653714000</v>
      </c>
      <c r="N158" s="9">
        <f t="shared" si="3"/>
        <v>0.4981925918</v>
      </c>
      <c r="O158" s="9">
        <f t="shared" si="4"/>
        <v>0.108521521</v>
      </c>
    </row>
    <row r="159">
      <c r="A159" s="68">
        <v>1033.0</v>
      </c>
      <c r="B159" s="11" t="s">
        <v>243</v>
      </c>
      <c r="C159" s="11" t="s">
        <v>10</v>
      </c>
      <c r="D159" s="73">
        <v>42004.0</v>
      </c>
      <c r="E159" s="74">
        <v>2.74413E10</v>
      </c>
      <c r="F159" s="74">
        <v>1.69856E10</v>
      </c>
      <c r="G159" s="74">
        <v>2.5065E9</v>
      </c>
      <c r="H159" s="70">
        <v>0.0</v>
      </c>
      <c r="I159" s="70">
        <v>0.0</v>
      </c>
      <c r="J159" s="11" t="s">
        <v>73</v>
      </c>
      <c r="K159" s="66" t="s">
        <v>226</v>
      </c>
      <c r="L159" s="51">
        <f t="shared" si="1"/>
        <v>10455700000</v>
      </c>
      <c r="M159" s="75">
        <f t="shared" si="2"/>
        <v>7949200000</v>
      </c>
      <c r="N159" s="9">
        <f t="shared" si="3"/>
        <v>0.3810205785</v>
      </c>
      <c r="O159" s="9">
        <f t="shared" si="4"/>
        <v>0.2896801536</v>
      </c>
    </row>
    <row r="160">
      <c r="A160" s="68">
        <v>1057.0</v>
      </c>
      <c r="B160" s="11" t="s">
        <v>244</v>
      </c>
      <c r="C160" s="11" t="s">
        <v>10</v>
      </c>
      <c r="D160" s="73">
        <v>42004.0</v>
      </c>
      <c r="E160" s="74">
        <v>7.803446E9</v>
      </c>
      <c r="F160" s="74">
        <v>5.649254E9</v>
      </c>
      <c r="G160" s="74">
        <v>1.381396E9</v>
      </c>
      <c r="H160" s="70">
        <v>0.0</v>
      </c>
      <c r="I160" s="70">
        <v>0.0</v>
      </c>
      <c r="J160" s="11" t="s">
        <v>73</v>
      </c>
      <c r="K160" s="71" t="s">
        <v>245</v>
      </c>
      <c r="L160" s="51">
        <f t="shared" si="1"/>
        <v>2154192000</v>
      </c>
      <c r="M160" s="75">
        <f t="shared" si="2"/>
        <v>772796000</v>
      </c>
      <c r="N160" s="9">
        <f t="shared" si="3"/>
        <v>0.2760565012</v>
      </c>
      <c r="O160" s="9">
        <f t="shared" si="4"/>
        <v>0.09903265814</v>
      </c>
    </row>
    <row r="161">
      <c r="A161" s="68">
        <v>1190.0</v>
      </c>
      <c r="B161" s="11" t="s">
        <v>246</v>
      </c>
      <c r="C161" s="11" t="s">
        <v>10</v>
      </c>
      <c r="D161" s="73">
        <v>42004.0</v>
      </c>
      <c r="E161" s="74">
        <v>5.727E9</v>
      </c>
      <c r="F161" s="74">
        <v>3.5236E9</v>
      </c>
      <c r="G161" s="74">
        <v>1.5459E9</v>
      </c>
      <c r="H161" s="70">
        <v>0.0</v>
      </c>
      <c r="I161" s="70">
        <v>0.0</v>
      </c>
      <c r="J161" s="11" t="s">
        <v>73</v>
      </c>
      <c r="K161" s="71" t="s">
        <v>247</v>
      </c>
      <c r="L161" s="51">
        <f t="shared" si="1"/>
        <v>2203400000</v>
      </c>
      <c r="M161" s="75">
        <f t="shared" si="2"/>
        <v>657500000</v>
      </c>
      <c r="N161" s="9">
        <f t="shared" si="3"/>
        <v>0.3847389558</v>
      </c>
      <c r="O161" s="9">
        <f t="shared" si="4"/>
        <v>0.1148070543</v>
      </c>
    </row>
    <row r="162">
      <c r="A162" s="68">
        <v>1209.0</v>
      </c>
      <c r="B162" s="11" t="s">
        <v>350</v>
      </c>
      <c r="C162" s="11" t="s">
        <v>7</v>
      </c>
      <c r="D162" s="73">
        <v>42004.0</v>
      </c>
      <c r="E162" s="74">
        <v>1.53178E10</v>
      </c>
      <c r="F162" s="74">
        <v>1.26021E10</v>
      </c>
      <c r="G162" s="74">
        <v>4.772E8</v>
      </c>
      <c r="H162" s="70">
        <v>0.0</v>
      </c>
      <c r="I162" s="74">
        <v>2.944E8</v>
      </c>
      <c r="J162" s="11" t="s">
        <v>73</v>
      </c>
      <c r="K162" s="66" t="s">
        <v>236</v>
      </c>
      <c r="L162" s="51">
        <f t="shared" si="1"/>
        <v>2715700000</v>
      </c>
      <c r="M162" s="75">
        <f t="shared" si="2"/>
        <v>1944100000</v>
      </c>
      <c r="N162" s="9">
        <f t="shared" si="3"/>
        <v>0.1772904725</v>
      </c>
      <c r="O162" s="9">
        <f t="shared" si="4"/>
        <v>0.1269177036</v>
      </c>
      <c r="X162" s="98"/>
    </row>
    <row r="163">
      <c r="A163" s="68">
        <v>1214.0</v>
      </c>
      <c r="B163" s="11" t="s">
        <v>248</v>
      </c>
      <c r="C163" s="11" t="s">
        <v>10</v>
      </c>
      <c r="D163" s="73">
        <v>42004.0</v>
      </c>
      <c r="E163" s="74">
        <v>7.216081E9</v>
      </c>
      <c r="F163" s="74">
        <v>3.50718E9</v>
      </c>
      <c r="G163" s="74">
        <v>2.438527E9</v>
      </c>
      <c r="H163" s="70">
        <v>0.0</v>
      </c>
      <c r="I163" s="70">
        <v>0.0</v>
      </c>
      <c r="J163" s="11" t="s">
        <v>73</v>
      </c>
      <c r="K163" s="66" t="s">
        <v>163</v>
      </c>
      <c r="L163" s="51">
        <f t="shared" si="1"/>
        <v>3708901000</v>
      </c>
      <c r="M163" s="75">
        <f t="shared" si="2"/>
        <v>1270374000</v>
      </c>
      <c r="N163" s="9">
        <f t="shared" si="3"/>
        <v>0.5139771851</v>
      </c>
      <c r="O163" s="9">
        <f t="shared" si="4"/>
        <v>0.1760476358</v>
      </c>
    </row>
    <row r="164">
      <c r="A164" s="68">
        <v>1242.0</v>
      </c>
      <c r="B164" s="11" t="s">
        <v>249</v>
      </c>
      <c r="C164" s="11" t="s">
        <v>10</v>
      </c>
      <c r="D164" s="73">
        <v>42004.0</v>
      </c>
      <c r="E164" s="74">
        <v>8.441971E9</v>
      </c>
      <c r="F164" s="74">
        <v>8.57841E8</v>
      </c>
      <c r="G164" s="74">
        <v>4.302998E9</v>
      </c>
      <c r="H164" s="70">
        <v>0.0</v>
      </c>
      <c r="I164" s="74">
        <v>2.0782E8</v>
      </c>
      <c r="J164" s="11" t="s">
        <v>73</v>
      </c>
      <c r="K164" s="71" t="s">
        <v>159</v>
      </c>
      <c r="L164" s="51">
        <f t="shared" si="1"/>
        <v>7584130000</v>
      </c>
      <c r="M164" s="75">
        <f t="shared" si="2"/>
        <v>3073312000</v>
      </c>
      <c r="N164" s="9">
        <f t="shared" si="3"/>
        <v>0.8983838016</v>
      </c>
      <c r="O164" s="9">
        <f t="shared" si="4"/>
        <v>0.3640514757</v>
      </c>
    </row>
    <row r="165">
      <c r="A165" s="68">
        <v>1277.0</v>
      </c>
      <c r="B165" s="11" t="s">
        <v>333</v>
      </c>
      <c r="C165" s="11" t="s">
        <v>9</v>
      </c>
      <c r="D165" s="105">
        <v>42004.0</v>
      </c>
      <c r="E165" s="74">
        <v>5.822363E9</v>
      </c>
      <c r="F165" s="74">
        <v>4.244479E9</v>
      </c>
      <c r="G165" s="74">
        <v>8.6139E8</v>
      </c>
      <c r="H165" s="70">
        <v>0.0</v>
      </c>
      <c r="I165" s="70">
        <v>0.0</v>
      </c>
      <c r="J165" s="11" t="s">
        <v>73</v>
      </c>
      <c r="K165" s="66" t="s">
        <v>304</v>
      </c>
      <c r="L165" s="51">
        <f t="shared" si="1"/>
        <v>1577884000</v>
      </c>
      <c r="M165" s="75">
        <f t="shared" si="2"/>
        <v>716494000</v>
      </c>
      <c r="N165" s="9">
        <f t="shared" si="3"/>
        <v>0.271004058</v>
      </c>
      <c r="O165" s="9">
        <f t="shared" si="4"/>
        <v>0.1230589711</v>
      </c>
      <c r="X165" s="98"/>
    </row>
    <row r="166">
      <c r="A166" s="68">
        <v>1344.0</v>
      </c>
      <c r="B166" s="11" t="s">
        <v>252</v>
      </c>
      <c r="C166" s="11" t="s">
        <v>10</v>
      </c>
      <c r="D166" s="73">
        <v>42004.0</v>
      </c>
      <c r="E166" s="74">
        <v>8.073855E9</v>
      </c>
      <c r="F166" s="74">
        <v>5.306281E9</v>
      </c>
      <c r="G166" s="74">
        <v>1.048952E9</v>
      </c>
      <c r="H166" s="70">
        <v>0.0</v>
      </c>
      <c r="I166" s="74">
        <v>7.72445E8</v>
      </c>
      <c r="J166" s="11" t="s">
        <v>73</v>
      </c>
      <c r="K166" s="76" t="s">
        <v>240</v>
      </c>
      <c r="L166" s="51">
        <f t="shared" si="1"/>
        <v>2767574000</v>
      </c>
      <c r="M166" s="75">
        <f t="shared" si="2"/>
        <v>946177000</v>
      </c>
      <c r="N166" s="9">
        <f t="shared" si="3"/>
        <v>0.3427822273</v>
      </c>
      <c r="O166" s="9">
        <f t="shared" si="4"/>
        <v>0.1171902394</v>
      </c>
    </row>
    <row r="167">
      <c r="A167" s="68">
        <v>1424.0</v>
      </c>
      <c r="B167" s="11" t="s">
        <v>253</v>
      </c>
      <c r="C167" s="11" t="s">
        <v>10</v>
      </c>
      <c r="D167" s="73">
        <v>42004.0</v>
      </c>
      <c r="E167" s="74">
        <v>2.665456E9</v>
      </c>
      <c r="F167" s="74">
        <v>7.78896E8</v>
      </c>
      <c r="G167" s="74">
        <v>7.64799E8</v>
      </c>
      <c r="H167" s="70">
        <v>0.0</v>
      </c>
      <c r="I167" s="74">
        <v>1.28582E8</v>
      </c>
      <c r="J167" s="11" t="s">
        <v>73</v>
      </c>
      <c r="K167" s="71" t="s">
        <v>254</v>
      </c>
      <c r="L167" s="51">
        <f t="shared" si="1"/>
        <v>1886560000</v>
      </c>
      <c r="M167" s="75">
        <f t="shared" si="2"/>
        <v>993179000</v>
      </c>
      <c r="N167" s="9">
        <f t="shared" si="3"/>
        <v>0.7077813327</v>
      </c>
      <c r="O167" s="9">
        <f t="shared" si="4"/>
        <v>0.3726112905</v>
      </c>
      <c r="P167" s="11"/>
      <c r="Q167" s="104"/>
      <c r="R167" s="74"/>
      <c r="S167" s="74"/>
      <c r="T167" s="74"/>
      <c r="U167" s="11"/>
      <c r="V167" s="74"/>
      <c r="W167" s="11"/>
      <c r="X167" s="76"/>
      <c r="Y167" s="11"/>
      <c r="Z167" s="9"/>
    </row>
    <row r="168">
      <c r="A168" s="68">
        <v>1516.0</v>
      </c>
      <c r="B168" s="11" t="s">
        <v>227</v>
      </c>
      <c r="C168" s="11" t="s">
        <v>10</v>
      </c>
      <c r="D168" s="73">
        <v>42004.0</v>
      </c>
      <c r="E168" s="74">
        <v>2.626141E9</v>
      </c>
      <c r="F168" s="74">
        <v>9.5499E8</v>
      </c>
      <c r="G168" s="74">
        <v>7.66854E8</v>
      </c>
      <c r="H168" s="70">
        <v>0.0</v>
      </c>
      <c r="I168" s="74">
        <v>1.51837E8</v>
      </c>
      <c r="J168" s="11" t="s">
        <v>73</v>
      </c>
      <c r="K168" s="66" t="s">
        <v>228</v>
      </c>
      <c r="L168" s="51">
        <f t="shared" si="1"/>
        <v>1671151000</v>
      </c>
      <c r="M168" s="75">
        <f t="shared" si="2"/>
        <v>752460000</v>
      </c>
      <c r="N168" s="9">
        <f t="shared" si="3"/>
        <v>0.6363523512</v>
      </c>
      <c r="O168" s="9">
        <f t="shared" si="4"/>
        <v>0.2865268849</v>
      </c>
    </row>
    <row r="169">
      <c r="A169" s="68">
        <v>1540.0</v>
      </c>
      <c r="B169" s="11" t="s">
        <v>255</v>
      </c>
      <c r="C169" s="11" t="s">
        <v>10</v>
      </c>
      <c r="D169" s="73">
        <v>42004.0</v>
      </c>
      <c r="E169" s="74">
        <v>1.246E9</v>
      </c>
      <c r="F169" s="74">
        <v>4.0E7</v>
      </c>
      <c r="G169" s="74">
        <v>8.01E8</v>
      </c>
      <c r="H169" s="70">
        <v>0.0</v>
      </c>
      <c r="I169" s="74">
        <v>6.5E7</v>
      </c>
      <c r="J169" s="11" t="s">
        <v>73</v>
      </c>
      <c r="K169" s="71" t="s">
        <v>159</v>
      </c>
      <c r="L169" s="51">
        <f t="shared" si="1"/>
        <v>1206000000</v>
      </c>
      <c r="M169" s="75">
        <f t="shared" si="2"/>
        <v>340000000</v>
      </c>
      <c r="N169" s="9">
        <f t="shared" si="3"/>
        <v>0.9678972713</v>
      </c>
      <c r="O169" s="9">
        <f t="shared" si="4"/>
        <v>0.2728731942</v>
      </c>
    </row>
    <row r="170">
      <c r="A170" s="68">
        <v>1572.0</v>
      </c>
      <c r="B170" s="11" t="s">
        <v>256</v>
      </c>
      <c r="C170" s="11" t="s">
        <v>10</v>
      </c>
      <c r="D170" s="73">
        <v>42004.0</v>
      </c>
      <c r="E170" s="74">
        <v>3.08437E9</v>
      </c>
      <c r="F170" s="74">
        <v>1.572164E9</v>
      </c>
      <c r="G170" s="74">
        <v>1.158251E9</v>
      </c>
      <c r="H170" s="70">
        <v>0.0</v>
      </c>
      <c r="I170" s="70">
        <v>0.0</v>
      </c>
      <c r="J170" s="11" t="s">
        <v>73</v>
      </c>
      <c r="K170" s="71" t="s">
        <v>258</v>
      </c>
      <c r="L170" s="51">
        <f t="shared" si="1"/>
        <v>1512206000</v>
      </c>
      <c r="M170" s="75">
        <f t="shared" si="2"/>
        <v>353955000</v>
      </c>
      <c r="N170" s="9">
        <f t="shared" si="3"/>
        <v>0.490280349</v>
      </c>
      <c r="O170" s="9">
        <f t="shared" si="4"/>
        <v>0.1147576328</v>
      </c>
    </row>
    <row r="171">
      <c r="A171" s="68">
        <v>1576.0</v>
      </c>
      <c r="B171" s="11" t="s">
        <v>259</v>
      </c>
      <c r="C171" s="11" t="s">
        <v>10</v>
      </c>
      <c r="D171" s="73">
        <v>42004.0</v>
      </c>
      <c r="E171" s="74">
        <v>3.08437E9</v>
      </c>
      <c r="F171" s="74">
        <v>1.572164E9</v>
      </c>
      <c r="G171" s="74">
        <v>1.158251E9</v>
      </c>
      <c r="H171" s="70">
        <v>0.0</v>
      </c>
      <c r="I171" s="70">
        <v>0.0</v>
      </c>
      <c r="J171" s="11" t="s">
        <v>73</v>
      </c>
      <c r="K171" s="76" t="s">
        <v>258</v>
      </c>
      <c r="L171" s="51">
        <f t="shared" si="1"/>
        <v>1512206000</v>
      </c>
      <c r="M171" s="75">
        <f t="shared" si="2"/>
        <v>353955000</v>
      </c>
      <c r="N171" s="9">
        <f t="shared" si="3"/>
        <v>0.490280349</v>
      </c>
      <c r="O171" s="9">
        <f t="shared" si="4"/>
        <v>0.1147576328</v>
      </c>
    </row>
    <row r="172">
      <c r="A172" s="68">
        <v>1691.0</v>
      </c>
      <c r="B172" s="11" t="s">
        <v>336</v>
      </c>
      <c r="C172" s="11" t="s">
        <v>9</v>
      </c>
      <c r="D172" s="105">
        <v>42004.0</v>
      </c>
      <c r="E172" s="74">
        <v>1.9872E10</v>
      </c>
      <c r="F172" s="74">
        <v>1.6477E10</v>
      </c>
      <c r="G172" s="74">
        <v>2.038E9</v>
      </c>
      <c r="H172" s="70">
        <v>0.0</v>
      </c>
      <c r="I172" s="74">
        <v>3.3E7</v>
      </c>
      <c r="J172" s="11" t="s">
        <v>73</v>
      </c>
      <c r="K172" s="76" t="s">
        <v>312</v>
      </c>
      <c r="L172" s="51">
        <f t="shared" si="1"/>
        <v>3395000000</v>
      </c>
      <c r="M172" s="75">
        <f t="shared" si="2"/>
        <v>1324000000</v>
      </c>
      <c r="N172" s="9">
        <f t="shared" si="3"/>
        <v>0.1708433977</v>
      </c>
      <c r="O172" s="9">
        <f t="shared" si="4"/>
        <v>0.06662640902</v>
      </c>
    </row>
    <row r="173">
      <c r="A173" s="68">
        <v>1723.0</v>
      </c>
      <c r="B173" s="11" t="s">
        <v>261</v>
      </c>
      <c r="C173" s="11" t="s">
        <v>10</v>
      </c>
      <c r="D173" s="73">
        <v>42004.0</v>
      </c>
      <c r="E173" s="74">
        <v>5.281E9</v>
      </c>
      <c r="F173" s="74">
        <v>2.504E9</v>
      </c>
      <c r="G173" s="74">
        <v>1.557E9</v>
      </c>
      <c r="H173" s="70">
        <v>0.0</v>
      </c>
      <c r="I173" s="74">
        <v>2.33E8</v>
      </c>
      <c r="J173" s="11" t="s">
        <v>73</v>
      </c>
      <c r="K173" s="76" t="s">
        <v>240</v>
      </c>
      <c r="L173" s="51">
        <f t="shared" si="1"/>
        <v>2777000000</v>
      </c>
      <c r="M173" s="75">
        <f t="shared" si="2"/>
        <v>987000000</v>
      </c>
      <c r="N173" s="9">
        <f t="shared" si="3"/>
        <v>0.5258473774</v>
      </c>
      <c r="O173" s="9">
        <f t="shared" si="4"/>
        <v>0.1868964211</v>
      </c>
      <c r="P173" s="11"/>
      <c r="Q173" s="104"/>
      <c r="R173" s="74"/>
      <c r="S173" s="74"/>
      <c r="T173" s="74"/>
      <c r="U173" s="11"/>
      <c r="V173" s="11"/>
      <c r="W173" s="11"/>
      <c r="X173" s="11"/>
      <c r="Y173" s="11"/>
      <c r="Z173" s="9"/>
    </row>
    <row r="174">
      <c r="A174" s="68">
        <v>1727.0</v>
      </c>
      <c r="B174" s="11" t="s">
        <v>262</v>
      </c>
      <c r="C174" s="11" t="s">
        <v>10</v>
      </c>
      <c r="D174" s="73">
        <v>42004.0</v>
      </c>
      <c r="E174" s="74">
        <v>5.433661E9</v>
      </c>
      <c r="F174" s="74">
        <v>3.316311E9</v>
      </c>
      <c r="G174" s="74">
        <v>5.02901E8</v>
      </c>
      <c r="H174" s="70">
        <v>0.0</v>
      </c>
      <c r="I174" s="74">
        <v>3.14119E8</v>
      </c>
      <c r="J174" s="11" t="s">
        <v>73</v>
      </c>
      <c r="K174" s="76" t="s">
        <v>263</v>
      </c>
      <c r="L174" s="51">
        <f t="shared" si="1"/>
        <v>2117350000</v>
      </c>
      <c r="M174" s="75">
        <f t="shared" si="2"/>
        <v>1300330000</v>
      </c>
      <c r="N174" s="9">
        <f t="shared" si="3"/>
        <v>0.3896728191</v>
      </c>
      <c r="O174" s="9">
        <f t="shared" si="4"/>
        <v>0.2393101079</v>
      </c>
    </row>
    <row r="175">
      <c r="A175" s="68">
        <v>6.0</v>
      </c>
      <c r="B175" s="11" t="s">
        <v>72</v>
      </c>
      <c r="C175" s="11" t="s">
        <v>10</v>
      </c>
      <c r="D175" s="73">
        <v>42007.0</v>
      </c>
      <c r="E175" s="74">
        <v>9.843861E9</v>
      </c>
      <c r="F175" s="74">
        <v>5.390248E9</v>
      </c>
      <c r="G175" s="74">
        <v>3.601903E9</v>
      </c>
      <c r="H175" s="70">
        <v>0.0</v>
      </c>
      <c r="I175" s="70">
        <v>0.0</v>
      </c>
      <c r="J175" s="11" t="s">
        <v>73</v>
      </c>
      <c r="K175" s="76" t="s">
        <v>74</v>
      </c>
      <c r="L175" s="51">
        <f t="shared" si="1"/>
        <v>4453613000</v>
      </c>
      <c r="M175" s="75">
        <f t="shared" si="2"/>
        <v>851710000</v>
      </c>
      <c r="N175" s="9">
        <f t="shared" si="3"/>
        <v>0.4524254253</v>
      </c>
      <c r="O175" s="9">
        <f t="shared" si="4"/>
        <v>0.086521945</v>
      </c>
    </row>
    <row r="176">
      <c r="A176" s="68">
        <v>745.0</v>
      </c>
      <c r="B176" s="11" t="s">
        <v>308</v>
      </c>
      <c r="C176" s="11" t="s">
        <v>9</v>
      </c>
      <c r="D176" s="105">
        <v>42007.0</v>
      </c>
      <c r="E176" s="74">
        <v>5.324746E9</v>
      </c>
      <c r="F176" s="74">
        <v>3.420339E9</v>
      </c>
      <c r="G176" s="74">
        <v>1.340453E9</v>
      </c>
      <c r="H176" s="70">
        <v>0.0</v>
      </c>
      <c r="I176" s="70">
        <v>0.0</v>
      </c>
      <c r="J176" s="11" t="s">
        <v>73</v>
      </c>
      <c r="K176" s="76" t="s">
        <v>258</v>
      </c>
      <c r="L176" s="51">
        <f t="shared" si="1"/>
        <v>1904407000</v>
      </c>
      <c r="M176" s="75">
        <f t="shared" si="2"/>
        <v>563954000</v>
      </c>
      <c r="N176" s="9">
        <f t="shared" si="3"/>
        <v>0.3576521772</v>
      </c>
      <c r="O176" s="9">
        <f t="shared" si="4"/>
        <v>0.1059119064</v>
      </c>
      <c r="X176" s="98"/>
    </row>
    <row r="177">
      <c r="A177" s="68">
        <v>1419.0</v>
      </c>
      <c r="B177" s="11" t="s">
        <v>334</v>
      </c>
      <c r="C177" s="11" t="s">
        <v>9</v>
      </c>
      <c r="D177" s="105">
        <v>42007.0</v>
      </c>
      <c r="E177" s="74">
        <v>3.4926E9</v>
      </c>
      <c r="F177" s="74">
        <v>1.7592E9</v>
      </c>
      <c r="G177" s="74">
        <v>1.0487E9</v>
      </c>
      <c r="H177" s="70">
        <v>0.0</v>
      </c>
      <c r="I177" s="70">
        <v>0.0</v>
      </c>
      <c r="J177" s="11" t="s">
        <v>73</v>
      </c>
      <c r="K177" s="76" t="s">
        <v>312</v>
      </c>
      <c r="L177" s="51">
        <f t="shared" si="1"/>
        <v>1733400000</v>
      </c>
      <c r="M177" s="75">
        <f t="shared" si="2"/>
        <v>684700000</v>
      </c>
      <c r="N177" s="9">
        <f t="shared" si="3"/>
        <v>0.4963064766</v>
      </c>
      <c r="O177" s="9">
        <f t="shared" si="4"/>
        <v>0.1960430625</v>
      </c>
    </row>
    <row r="178">
      <c r="A178" s="68">
        <v>1467.0</v>
      </c>
      <c r="B178" s="11" t="s">
        <v>311</v>
      </c>
      <c r="C178" s="11" t="s">
        <v>9</v>
      </c>
      <c r="D178" s="105">
        <v>42007.0</v>
      </c>
      <c r="E178" s="74">
        <v>1.13386E10</v>
      </c>
      <c r="F178" s="74">
        <v>7.2359E9</v>
      </c>
      <c r="G178" s="74">
        <v>2.8146E9</v>
      </c>
      <c r="H178" s="70">
        <v>0.0</v>
      </c>
      <c r="I178" s="70">
        <v>0.0</v>
      </c>
      <c r="J178" s="11" t="s">
        <v>73</v>
      </c>
      <c r="K178" s="71" t="s">
        <v>312</v>
      </c>
      <c r="L178" s="51">
        <f t="shared" si="1"/>
        <v>4102700000</v>
      </c>
      <c r="M178" s="75">
        <f t="shared" si="2"/>
        <v>1288100000</v>
      </c>
      <c r="N178" s="9">
        <f t="shared" si="3"/>
        <v>0.3618347944</v>
      </c>
      <c r="O178" s="9">
        <f t="shared" si="4"/>
        <v>0.1136030903</v>
      </c>
    </row>
    <row r="179">
      <c r="A179" s="68">
        <v>1632.0</v>
      </c>
      <c r="B179" s="11" t="s">
        <v>260</v>
      </c>
      <c r="C179" s="11" t="s">
        <v>10</v>
      </c>
      <c r="D179" s="73">
        <v>42007.0</v>
      </c>
      <c r="E179" s="74">
        <v>1.2282161E10</v>
      </c>
      <c r="F179" s="74">
        <v>6.28819E9</v>
      </c>
      <c r="G179" s="74">
        <v>4.159885E9</v>
      </c>
      <c r="H179" s="70">
        <v>0.0</v>
      </c>
      <c r="I179" s="70">
        <v>0.0</v>
      </c>
      <c r="J179" s="11" t="s">
        <v>73</v>
      </c>
      <c r="K179" s="71" t="s">
        <v>258</v>
      </c>
      <c r="L179" s="51">
        <f t="shared" si="1"/>
        <v>5993971000</v>
      </c>
      <c r="M179" s="75">
        <f t="shared" si="2"/>
        <v>1834086000</v>
      </c>
      <c r="N179" s="9">
        <f t="shared" si="3"/>
        <v>0.4880225068</v>
      </c>
      <c r="O179" s="9">
        <f t="shared" si="4"/>
        <v>0.1493292589</v>
      </c>
      <c r="X179" s="98"/>
    </row>
    <row r="180">
      <c r="A180" s="68">
        <v>450.0</v>
      </c>
      <c r="B180" s="11" t="s">
        <v>267</v>
      </c>
      <c r="C180" s="11" t="s">
        <v>10</v>
      </c>
      <c r="D180" s="73">
        <v>42034.0</v>
      </c>
      <c r="E180" s="74">
        <v>1.8909588E10</v>
      </c>
      <c r="F180" s="74">
        <v>1.3107081E10</v>
      </c>
      <c r="G180" s="74">
        <v>4.033414E9</v>
      </c>
      <c r="H180" s="70">
        <v>0.0</v>
      </c>
      <c r="I180" s="70">
        <v>0.0</v>
      </c>
      <c r="J180" s="11" t="s">
        <v>73</v>
      </c>
      <c r="K180" s="71" t="s">
        <v>268</v>
      </c>
      <c r="L180" s="51">
        <f t="shared" si="1"/>
        <v>5802507000</v>
      </c>
      <c r="M180" s="75">
        <f t="shared" si="2"/>
        <v>1769093000</v>
      </c>
      <c r="N180" s="9">
        <f t="shared" si="3"/>
        <v>0.3068552842</v>
      </c>
      <c r="O180" s="9">
        <f t="shared" si="4"/>
        <v>0.09355534346</v>
      </c>
    </row>
    <row r="181">
      <c r="A181" s="68">
        <v>981.0</v>
      </c>
      <c r="B181" s="11" t="s">
        <v>270</v>
      </c>
      <c r="C181" s="11" t="s">
        <v>10</v>
      </c>
      <c r="D181" s="73">
        <v>42034.0</v>
      </c>
      <c r="E181" s="74">
        <v>5.6223E10</v>
      </c>
      <c r="F181" s="74">
        <v>3.6665E10</v>
      </c>
      <c r="G181" s="74">
        <v>1.3281E10</v>
      </c>
      <c r="H181" s="70">
        <v>0.0</v>
      </c>
      <c r="I181" s="74">
        <v>1.485E9</v>
      </c>
      <c r="J181" s="11" t="s">
        <v>73</v>
      </c>
      <c r="K181" s="71" t="s">
        <v>271</v>
      </c>
      <c r="L181" s="51">
        <f t="shared" si="1"/>
        <v>19558000000</v>
      </c>
      <c r="M181" s="75">
        <f t="shared" si="2"/>
        <v>4792000000</v>
      </c>
      <c r="N181" s="9">
        <f t="shared" si="3"/>
        <v>0.3478647529</v>
      </c>
      <c r="O181" s="9">
        <f t="shared" si="4"/>
        <v>0.08523202248</v>
      </c>
    </row>
    <row r="182">
      <c r="A182" s="68">
        <v>208.0</v>
      </c>
      <c r="B182" s="11" t="s">
        <v>210</v>
      </c>
      <c r="C182" s="11" t="s">
        <v>10</v>
      </c>
      <c r="D182" s="73">
        <v>42035.0</v>
      </c>
      <c r="E182" s="74">
        <v>4.0339E10</v>
      </c>
      <c r="F182" s="74">
        <v>3.1292E10</v>
      </c>
      <c r="G182" s="74">
        <v>7.592E9</v>
      </c>
      <c r="H182" s="70">
        <v>0.0</v>
      </c>
      <c r="I182" s="70">
        <v>0.0</v>
      </c>
      <c r="J182" s="11" t="s">
        <v>73</v>
      </c>
      <c r="K182" s="71" t="s">
        <v>211</v>
      </c>
      <c r="L182" s="51">
        <f t="shared" si="1"/>
        <v>9047000000</v>
      </c>
      <c r="M182" s="75">
        <f t="shared" si="2"/>
        <v>1455000000</v>
      </c>
      <c r="N182" s="9">
        <f t="shared" si="3"/>
        <v>0.2242742755</v>
      </c>
      <c r="O182" s="9">
        <f t="shared" si="4"/>
        <v>0.03606931258</v>
      </c>
    </row>
    <row r="183">
      <c r="A183" s="68">
        <v>486.0</v>
      </c>
      <c r="B183" s="11" t="s">
        <v>272</v>
      </c>
      <c r="C183" s="11" t="s">
        <v>10</v>
      </c>
      <c r="D183" s="73">
        <v>42035.0</v>
      </c>
      <c r="E183" s="74">
        <v>8.6022E9</v>
      </c>
      <c r="F183" s="74">
        <v>5.5682E9</v>
      </c>
      <c r="G183" s="74">
        <v>1.9938E9</v>
      </c>
      <c r="H183" s="70">
        <v>0.0</v>
      </c>
      <c r="I183" s="70">
        <v>0.0</v>
      </c>
      <c r="J183" s="11" t="s">
        <v>73</v>
      </c>
      <c r="K183" s="71" t="s">
        <v>268</v>
      </c>
      <c r="L183" s="51">
        <f t="shared" si="1"/>
        <v>3034000000</v>
      </c>
      <c r="M183" s="75">
        <f t="shared" si="2"/>
        <v>1040200000</v>
      </c>
      <c r="N183" s="9">
        <f t="shared" si="3"/>
        <v>0.352700472</v>
      </c>
      <c r="O183" s="9">
        <f t="shared" si="4"/>
        <v>0.1209225547</v>
      </c>
    </row>
    <row r="184">
      <c r="A184" s="68">
        <v>650.0</v>
      </c>
      <c r="B184" s="11" t="s">
        <v>273</v>
      </c>
      <c r="C184" s="11" t="s">
        <v>10</v>
      </c>
      <c r="D184" s="73">
        <v>42035.0</v>
      </c>
      <c r="E184" s="74">
        <v>7.151E9</v>
      </c>
      <c r="F184" s="74">
        <v>4.777E9</v>
      </c>
      <c r="G184" s="74">
        <v>1.426E9</v>
      </c>
      <c r="H184" s="70">
        <v>0.0</v>
      </c>
      <c r="I184" s="74">
        <v>1.39E8</v>
      </c>
      <c r="J184" s="11" t="s">
        <v>73</v>
      </c>
      <c r="K184" s="66" t="s">
        <v>266</v>
      </c>
      <c r="L184" s="51">
        <f t="shared" si="1"/>
        <v>2374000000</v>
      </c>
      <c r="M184" s="75">
        <f t="shared" si="2"/>
        <v>809000000</v>
      </c>
      <c r="N184" s="9">
        <f t="shared" si="3"/>
        <v>0.331981541</v>
      </c>
      <c r="O184" s="9">
        <f t="shared" si="4"/>
        <v>0.1131310306</v>
      </c>
      <c r="X184" s="98"/>
    </row>
    <row r="185">
      <c r="A185" s="68">
        <v>714.0</v>
      </c>
      <c r="B185" s="11" t="s">
        <v>274</v>
      </c>
      <c r="C185" s="11" t="s">
        <v>10</v>
      </c>
      <c r="D185" s="73">
        <v>42035.0</v>
      </c>
      <c r="E185" s="74">
        <v>1.6435E10</v>
      </c>
      <c r="F185" s="74">
        <v>1.0146E10</v>
      </c>
      <c r="G185" s="70">
        <v>0.0</v>
      </c>
      <c r="H185" s="70">
        <v>0.0</v>
      </c>
      <c r="I185" s="70">
        <v>0.0</v>
      </c>
      <c r="J185" s="11" t="s">
        <v>73</v>
      </c>
      <c r="K185" s="66" t="s">
        <v>266</v>
      </c>
      <c r="L185" s="51">
        <f t="shared" si="1"/>
        <v>6289000000</v>
      </c>
      <c r="M185" s="75">
        <f t="shared" si="2"/>
        <v>6289000000</v>
      </c>
      <c r="N185" s="9">
        <f t="shared" si="3"/>
        <v>0.3826589595</v>
      </c>
      <c r="O185" s="9">
        <f t="shared" si="4"/>
        <v>0.3826589595</v>
      </c>
    </row>
    <row r="186">
      <c r="A186" s="68">
        <v>889.0</v>
      </c>
      <c r="B186" s="11" t="s">
        <v>275</v>
      </c>
      <c r="C186" s="11" t="s">
        <v>10</v>
      </c>
      <c r="D186" s="73">
        <v>42035.0</v>
      </c>
      <c r="E186" s="74">
        <v>1.3506E10</v>
      </c>
      <c r="F186" s="74">
        <v>8.406E9</v>
      </c>
      <c r="G186" s="74">
        <v>3.777E9</v>
      </c>
      <c r="H186" s="70">
        <v>0.0</v>
      </c>
      <c r="I186" s="70">
        <v>0.0</v>
      </c>
      <c r="J186" s="11" t="s">
        <v>73</v>
      </c>
      <c r="K186" s="76" t="s">
        <v>276</v>
      </c>
      <c r="L186" s="51">
        <f t="shared" si="1"/>
        <v>5100000000</v>
      </c>
      <c r="M186" s="75">
        <f t="shared" si="2"/>
        <v>1323000000</v>
      </c>
      <c r="N186" s="9">
        <f t="shared" si="3"/>
        <v>0.3776099511</v>
      </c>
      <c r="O186" s="9">
        <f t="shared" si="4"/>
        <v>0.09795646379</v>
      </c>
    </row>
    <row r="187">
      <c r="A187" s="68">
        <v>933.0</v>
      </c>
      <c r="B187" s="11" t="s">
        <v>278</v>
      </c>
      <c r="C187" s="11" t="s">
        <v>10</v>
      </c>
      <c r="D187" s="73">
        <v>42035.0</v>
      </c>
      <c r="E187" s="74">
        <v>1.9023E10</v>
      </c>
      <c r="F187" s="74">
        <v>1.2098E10</v>
      </c>
      <c r="G187" s="74">
        <v>4.35E9</v>
      </c>
      <c r="H187" s="70">
        <v>0.0</v>
      </c>
      <c r="I187" s="74">
        <v>8.86E8</v>
      </c>
      <c r="J187" s="11" t="s">
        <v>73</v>
      </c>
      <c r="K187" s="71" t="s">
        <v>268</v>
      </c>
      <c r="L187" s="51">
        <f t="shared" si="1"/>
        <v>6925000000</v>
      </c>
      <c r="M187" s="75">
        <f t="shared" si="2"/>
        <v>1689000000</v>
      </c>
      <c r="N187" s="9">
        <f t="shared" si="3"/>
        <v>0.3640330127</v>
      </c>
      <c r="O187" s="9">
        <f t="shared" si="4"/>
        <v>0.08878725753</v>
      </c>
    </row>
    <row r="188">
      <c r="A188" s="68">
        <v>941.0</v>
      </c>
      <c r="B188" s="11" t="s">
        <v>280</v>
      </c>
      <c r="C188" s="11" t="s">
        <v>10</v>
      </c>
      <c r="D188" s="73">
        <v>42035.0</v>
      </c>
      <c r="E188" s="74">
        <v>1.1454E10</v>
      </c>
      <c r="F188" s="74">
        <v>6.646E9</v>
      </c>
      <c r="G188" s="74">
        <v>2.855E9</v>
      </c>
      <c r="H188" s="70">
        <v>0.0</v>
      </c>
      <c r="I188" s="70">
        <v>0.0</v>
      </c>
      <c r="J188" s="11" t="s">
        <v>73</v>
      </c>
      <c r="K188" s="66" t="s">
        <v>266</v>
      </c>
      <c r="L188" s="51">
        <f t="shared" si="1"/>
        <v>4808000000</v>
      </c>
      <c r="M188" s="75">
        <f t="shared" si="2"/>
        <v>1953000000</v>
      </c>
      <c r="N188" s="9">
        <f t="shared" si="3"/>
        <v>0.4197660206</v>
      </c>
      <c r="O188" s="9">
        <f t="shared" si="4"/>
        <v>0.1705081194</v>
      </c>
    </row>
    <row r="189">
      <c r="A189" s="68">
        <v>1005.0</v>
      </c>
      <c r="B189" s="11" t="s">
        <v>281</v>
      </c>
      <c r="C189" s="11" t="s">
        <v>10</v>
      </c>
      <c r="D189" s="73">
        <v>42035.0</v>
      </c>
      <c r="E189" s="74">
        <v>2.8105E10</v>
      </c>
      <c r="F189" s="74">
        <v>1.6863E10</v>
      </c>
      <c r="G189" s="74">
        <v>8.355E9</v>
      </c>
      <c r="H189" s="70">
        <v>0.0</v>
      </c>
      <c r="I189" s="70">
        <v>0.0</v>
      </c>
      <c r="J189" s="11" t="s">
        <v>73</v>
      </c>
      <c r="K189" s="71" t="s">
        <v>276</v>
      </c>
      <c r="L189" s="51">
        <f t="shared" si="1"/>
        <v>11242000000</v>
      </c>
      <c r="M189" s="75">
        <f t="shared" si="2"/>
        <v>2887000000</v>
      </c>
      <c r="N189" s="9">
        <f t="shared" si="3"/>
        <v>0.4</v>
      </c>
      <c r="O189" s="9">
        <f t="shared" si="4"/>
        <v>0.1027219356</v>
      </c>
    </row>
    <row r="190">
      <c r="A190" s="68">
        <v>1372.0</v>
      </c>
      <c r="B190" s="11" t="s">
        <v>282</v>
      </c>
      <c r="C190" s="11" t="s">
        <v>10</v>
      </c>
      <c r="D190" s="73">
        <v>42035.0</v>
      </c>
      <c r="E190" s="74">
        <v>1.1041677E10</v>
      </c>
      <c r="F190" s="74">
        <v>7.937956E9</v>
      </c>
      <c r="G190" s="74">
        <v>1.615371E9</v>
      </c>
      <c r="H190" s="70">
        <v>0.0</v>
      </c>
      <c r="I190" s="70">
        <v>0.0</v>
      </c>
      <c r="J190" s="11" t="s">
        <v>73</v>
      </c>
      <c r="K190" s="66" t="s">
        <v>266</v>
      </c>
      <c r="L190" s="51">
        <f t="shared" si="1"/>
        <v>3103721000</v>
      </c>
      <c r="M190" s="75">
        <f t="shared" si="2"/>
        <v>1488350000</v>
      </c>
      <c r="N190" s="9">
        <f t="shared" si="3"/>
        <v>0.2810914501</v>
      </c>
      <c r="O190" s="9">
        <f t="shared" si="4"/>
        <v>0.1347938361</v>
      </c>
    </row>
    <row r="191">
      <c r="A191" s="68">
        <v>1440.0</v>
      </c>
      <c r="B191" s="11" t="s">
        <v>285</v>
      </c>
      <c r="C191" s="11" t="s">
        <v>10</v>
      </c>
      <c r="D191" s="73">
        <v>42035.0</v>
      </c>
      <c r="E191" s="74">
        <v>2.2492E10</v>
      </c>
      <c r="F191" s="74">
        <v>1.6691E10</v>
      </c>
      <c r="G191" s="74">
        <v>4.816E9</v>
      </c>
      <c r="H191" s="70">
        <v>0.0</v>
      </c>
      <c r="I191" s="74">
        <v>6.2E7</v>
      </c>
      <c r="J191" s="11" t="s">
        <v>73</v>
      </c>
      <c r="K191" s="11" t="s">
        <v>163</v>
      </c>
      <c r="L191" s="51">
        <f t="shared" si="1"/>
        <v>5801000000</v>
      </c>
      <c r="M191" s="75">
        <f t="shared" si="2"/>
        <v>923000000</v>
      </c>
      <c r="N191" s="9">
        <f t="shared" si="3"/>
        <v>0.257913925</v>
      </c>
      <c r="O191" s="9">
        <f t="shared" si="4"/>
        <v>0.04103681309</v>
      </c>
    </row>
    <row r="192">
      <c r="A192" s="68">
        <v>1520.0</v>
      </c>
      <c r="B192" s="11" t="s">
        <v>286</v>
      </c>
      <c r="C192" s="11" t="s">
        <v>10</v>
      </c>
      <c r="D192" s="73">
        <v>42035.0</v>
      </c>
      <c r="E192" s="74">
        <v>7.2618E10</v>
      </c>
      <c r="F192" s="74">
        <v>5.1278E10</v>
      </c>
      <c r="G192" s="74">
        <v>1.4676E10</v>
      </c>
      <c r="H192" s="70">
        <v>0.0</v>
      </c>
      <c r="I192" s="74">
        <v>2.129E9</v>
      </c>
      <c r="J192" s="11" t="s">
        <v>73</v>
      </c>
      <c r="K192" s="76" t="s">
        <v>268</v>
      </c>
      <c r="L192" s="51">
        <f t="shared" si="1"/>
        <v>21340000000</v>
      </c>
      <c r="M192" s="75">
        <f t="shared" si="2"/>
        <v>4535000000</v>
      </c>
      <c r="N192" s="9">
        <f t="shared" si="3"/>
        <v>0.2938665345</v>
      </c>
      <c r="O192" s="9">
        <f t="shared" si="4"/>
        <v>0.06245008125</v>
      </c>
    </row>
    <row r="193">
      <c r="A193" s="68">
        <v>1524.0</v>
      </c>
      <c r="B193" s="11" t="s">
        <v>264</v>
      </c>
      <c r="C193" s="11" t="s">
        <v>10</v>
      </c>
      <c r="D193" s="73">
        <v>42035.0</v>
      </c>
      <c r="E193" s="74">
        <v>4.2499E9</v>
      </c>
      <c r="F193" s="74">
        <v>1.7127E9</v>
      </c>
      <c r="G193" s="74">
        <v>1.6458E9</v>
      </c>
      <c r="H193" s="70">
        <v>0.0</v>
      </c>
      <c r="I193" s="70">
        <v>0.0</v>
      </c>
      <c r="J193" s="11" t="s">
        <v>73</v>
      </c>
      <c r="K193" s="76" t="s">
        <v>258</v>
      </c>
      <c r="L193" s="51">
        <f t="shared" si="1"/>
        <v>2537200000</v>
      </c>
      <c r="M193" s="75">
        <f t="shared" si="2"/>
        <v>891400000</v>
      </c>
      <c r="N193" s="9">
        <f t="shared" si="3"/>
        <v>0.5970022824</v>
      </c>
      <c r="O193" s="9">
        <f t="shared" si="4"/>
        <v>0.2097461117</v>
      </c>
    </row>
    <row r="194">
      <c r="A194" s="68">
        <v>1528.0</v>
      </c>
      <c r="B194" s="11" t="s">
        <v>287</v>
      </c>
      <c r="C194" s="11" t="s">
        <v>10</v>
      </c>
      <c r="D194" s="73">
        <v>42035.0</v>
      </c>
      <c r="E194" s="74">
        <v>2.9078407E10</v>
      </c>
      <c r="F194" s="74">
        <v>2.0776522E10</v>
      </c>
      <c r="G194" s="74">
        <v>4.695384E9</v>
      </c>
      <c r="H194" s="70">
        <v>0.0</v>
      </c>
      <c r="I194" s="70">
        <v>0.0</v>
      </c>
      <c r="J194" s="11" t="s">
        <v>73</v>
      </c>
      <c r="K194" s="11" t="s">
        <v>266</v>
      </c>
      <c r="L194" s="51">
        <f t="shared" si="1"/>
        <v>8301885000</v>
      </c>
      <c r="M194" s="75">
        <f t="shared" si="2"/>
        <v>3606501000</v>
      </c>
      <c r="N194" s="9">
        <f t="shared" si="3"/>
        <v>0.2854999932</v>
      </c>
      <c r="O194" s="9">
        <f t="shared" si="4"/>
        <v>0.1240267735</v>
      </c>
    </row>
    <row r="195">
      <c r="A195" s="68">
        <v>1592.0</v>
      </c>
      <c r="B195" s="11" t="s">
        <v>288</v>
      </c>
      <c r="C195" s="11" t="s">
        <v>10</v>
      </c>
      <c r="D195" s="73">
        <v>42035.0</v>
      </c>
      <c r="E195" s="74">
        <v>3.241369E9</v>
      </c>
      <c r="F195" s="74">
        <v>2.104582E9</v>
      </c>
      <c r="G195" s="74">
        <v>7.12006E8</v>
      </c>
      <c r="H195" s="70">
        <v>0.0</v>
      </c>
      <c r="I195" s="70">
        <v>0.0</v>
      </c>
      <c r="J195" s="11" t="s">
        <v>73</v>
      </c>
      <c r="K195" s="11" t="s">
        <v>163</v>
      </c>
      <c r="L195" s="51">
        <f t="shared" si="1"/>
        <v>1136787000</v>
      </c>
      <c r="M195" s="75">
        <f t="shared" si="2"/>
        <v>424781000</v>
      </c>
      <c r="N195" s="9">
        <f t="shared" si="3"/>
        <v>0.3507119985</v>
      </c>
      <c r="O195" s="9">
        <f t="shared" si="4"/>
        <v>0.1310498743</v>
      </c>
      <c r="P195" s="11"/>
      <c r="Q195" s="104"/>
      <c r="R195" s="74"/>
      <c r="S195" s="74"/>
      <c r="T195" s="74"/>
      <c r="U195" s="74"/>
      <c r="V195" s="74"/>
      <c r="W195" s="11"/>
      <c r="X195" s="11"/>
      <c r="Y195" s="11"/>
      <c r="Z195" s="9"/>
    </row>
    <row r="196">
      <c r="A196" s="68">
        <v>1612.0</v>
      </c>
      <c r="B196" s="11" t="s">
        <v>265</v>
      </c>
      <c r="C196" s="11" t="s">
        <v>10</v>
      </c>
      <c r="D196" s="73">
        <v>42035.0</v>
      </c>
      <c r="E196" s="74">
        <v>3.323077E9</v>
      </c>
      <c r="F196" s="74">
        <v>2.148147E9</v>
      </c>
      <c r="G196" s="74">
        <v>8.09545E8</v>
      </c>
      <c r="H196" s="70">
        <v>0.0</v>
      </c>
      <c r="I196" s="70">
        <v>0.0</v>
      </c>
      <c r="J196" s="11" t="s">
        <v>73</v>
      </c>
      <c r="K196" s="11" t="s">
        <v>266</v>
      </c>
      <c r="L196" s="51">
        <f t="shared" si="1"/>
        <v>1174930000</v>
      </c>
      <c r="M196" s="75">
        <f t="shared" si="2"/>
        <v>365385000</v>
      </c>
      <c r="N196" s="9">
        <f t="shared" si="3"/>
        <v>0.35356689</v>
      </c>
      <c r="O196" s="9">
        <f t="shared" si="4"/>
        <v>0.1099538169</v>
      </c>
      <c r="P196" s="11"/>
      <c r="Q196" s="104"/>
      <c r="R196" s="74"/>
      <c r="S196" s="74"/>
      <c r="T196" s="74"/>
      <c r="U196" s="11"/>
      <c r="V196" s="11"/>
      <c r="W196" s="11"/>
      <c r="X196" s="76"/>
      <c r="Y196" s="11"/>
      <c r="Z196" s="9"/>
    </row>
    <row r="197">
      <c r="A197" s="68">
        <v>762.0</v>
      </c>
      <c r="B197" s="11" t="s">
        <v>289</v>
      </c>
      <c r="C197" s="11" t="s">
        <v>10</v>
      </c>
      <c r="D197" s="73">
        <v>42036.0</v>
      </c>
      <c r="E197" s="74">
        <v>8.3176E10</v>
      </c>
      <c r="F197" s="74">
        <v>5.4787E10</v>
      </c>
      <c r="G197" s="74">
        <v>1.628E10</v>
      </c>
      <c r="H197" s="70">
        <v>0.0</v>
      </c>
      <c r="I197" s="74">
        <v>1.64E9</v>
      </c>
      <c r="J197" s="11" t="s">
        <v>73</v>
      </c>
      <c r="K197" s="76" t="s">
        <v>271</v>
      </c>
      <c r="L197" s="51">
        <f t="shared" si="1"/>
        <v>28389000000</v>
      </c>
      <c r="M197" s="75">
        <f t="shared" si="2"/>
        <v>10469000000</v>
      </c>
      <c r="N197" s="9">
        <f t="shared" si="3"/>
        <v>0.3413123978</v>
      </c>
      <c r="O197" s="9">
        <f t="shared" si="4"/>
        <v>0.1258656343</v>
      </c>
    </row>
    <row r="198">
      <c r="A198" s="68">
        <v>1318.0</v>
      </c>
      <c r="B198" s="11" t="s">
        <v>292</v>
      </c>
      <c r="C198" s="11" t="s">
        <v>10</v>
      </c>
      <c r="D198" s="73">
        <v>42036.0</v>
      </c>
      <c r="E198" s="74">
        <v>8.2412E9</v>
      </c>
      <c r="F198" s="74">
        <v>3.9145E9</v>
      </c>
      <c r="G198" s="74">
        <v>3.7136E9</v>
      </c>
      <c r="H198" s="70">
        <v>0.0</v>
      </c>
      <c r="I198" s="70">
        <v>0.0</v>
      </c>
      <c r="J198" s="11" t="s">
        <v>73</v>
      </c>
      <c r="K198" s="71" t="s">
        <v>258</v>
      </c>
      <c r="L198" s="51">
        <f t="shared" si="1"/>
        <v>4326700000</v>
      </c>
      <c r="M198" s="75">
        <f t="shared" si="2"/>
        <v>613100000</v>
      </c>
      <c r="N198" s="9">
        <f t="shared" si="3"/>
        <v>0.5250084939</v>
      </c>
      <c r="O198" s="9">
        <f t="shared" si="4"/>
        <v>0.07439450565</v>
      </c>
    </row>
    <row r="199">
      <c r="A199" s="68">
        <v>1408.0</v>
      </c>
      <c r="B199" s="11" t="s">
        <v>283</v>
      </c>
      <c r="C199" s="11" t="s">
        <v>10</v>
      </c>
      <c r="D199" s="73">
        <v>42037.0</v>
      </c>
      <c r="E199" s="74">
        <v>5.7363E9</v>
      </c>
      <c r="F199" s="74">
        <v>3.6621E9</v>
      </c>
      <c r="G199" s="74">
        <v>1.4976E9</v>
      </c>
      <c r="H199" s="70">
        <v>0.0</v>
      </c>
      <c r="I199" s="70">
        <v>0.0</v>
      </c>
      <c r="J199" s="11" t="s">
        <v>73</v>
      </c>
      <c r="K199" s="66" t="s">
        <v>163</v>
      </c>
      <c r="L199" s="51">
        <f t="shared" si="1"/>
        <v>2074200000</v>
      </c>
      <c r="M199" s="75">
        <f t="shared" si="2"/>
        <v>576600000</v>
      </c>
      <c r="N199" s="9">
        <f t="shared" si="3"/>
        <v>0.3615919669</v>
      </c>
      <c r="O199" s="9">
        <f t="shared" si="4"/>
        <v>0.1005177553</v>
      </c>
    </row>
    <row r="200">
      <c r="A200" s="68">
        <v>200.0</v>
      </c>
      <c r="B200" s="11" t="s">
        <v>208</v>
      </c>
      <c r="C200" s="11" t="s">
        <v>10</v>
      </c>
      <c r="D200" s="73">
        <v>42063.0</v>
      </c>
      <c r="E200" s="74">
        <v>1.1881176E10</v>
      </c>
      <c r="F200" s="74">
        <v>7.261397E9</v>
      </c>
      <c r="G200" s="74">
        <v>3.065486E9</v>
      </c>
      <c r="H200" s="70">
        <v>0.0</v>
      </c>
      <c r="I200" s="70">
        <v>0.0</v>
      </c>
      <c r="J200" s="11" t="s">
        <v>73</v>
      </c>
      <c r="K200" s="66" t="s">
        <v>163</v>
      </c>
      <c r="L200" s="51">
        <f t="shared" si="1"/>
        <v>4619779000</v>
      </c>
      <c r="M200" s="75">
        <f t="shared" si="2"/>
        <v>1554293000</v>
      </c>
      <c r="N200" s="9">
        <f t="shared" si="3"/>
        <v>0.3888317958</v>
      </c>
      <c r="O200" s="9">
        <f t="shared" si="4"/>
        <v>0.1308197943</v>
      </c>
    </row>
    <row r="201">
      <c r="A201" s="68">
        <v>917.0</v>
      </c>
      <c r="B201" s="11" t="s">
        <v>293</v>
      </c>
      <c r="C201" s="11" t="s">
        <v>10</v>
      </c>
      <c r="D201" s="73">
        <v>42063.0</v>
      </c>
      <c r="E201" s="74">
        <v>1.4268716E10</v>
      </c>
      <c r="F201" s="74">
        <v>1.2381189E10</v>
      </c>
      <c r="G201" s="74">
        <v>8.90431E8</v>
      </c>
      <c r="H201" s="70">
        <v>0.0</v>
      </c>
      <c r="I201" s="70">
        <v>0.0</v>
      </c>
      <c r="J201" s="11" t="s">
        <v>73</v>
      </c>
      <c r="K201" s="66" t="s">
        <v>163</v>
      </c>
      <c r="L201" s="51">
        <f t="shared" si="1"/>
        <v>1887527000</v>
      </c>
      <c r="M201" s="75">
        <f t="shared" si="2"/>
        <v>997096000</v>
      </c>
      <c r="N201" s="9">
        <f t="shared" si="3"/>
        <v>0.1322842924</v>
      </c>
      <c r="O201" s="9">
        <f t="shared" si="4"/>
        <v>0.06987986866</v>
      </c>
    </row>
    <row r="202">
      <c r="A202" s="68">
        <v>925.0</v>
      </c>
      <c r="B202" s="11" t="s">
        <v>294</v>
      </c>
      <c r="C202" s="11" t="s">
        <v>10</v>
      </c>
      <c r="D202" s="73">
        <v>42091.0</v>
      </c>
      <c r="E202" s="74">
        <v>4.3715E9</v>
      </c>
      <c r="F202" s="74">
        <v>1.7238E9</v>
      </c>
      <c r="G202" s="74">
        <v>1.2515E9</v>
      </c>
      <c r="H202" s="70">
        <v>0.0</v>
      </c>
      <c r="I202" s="74">
        <v>1.384E8</v>
      </c>
      <c r="J202" s="11" t="s">
        <v>73</v>
      </c>
      <c r="K202" s="76" t="s">
        <v>258</v>
      </c>
      <c r="L202" s="51">
        <f t="shared" si="1"/>
        <v>2647700000</v>
      </c>
      <c r="M202" s="75">
        <f t="shared" si="2"/>
        <v>1257800000</v>
      </c>
      <c r="N202" s="9">
        <f t="shared" si="3"/>
        <v>0.6056731099</v>
      </c>
      <c r="O202" s="9">
        <f t="shared" si="4"/>
        <v>0.2877273247</v>
      </c>
    </row>
    <row r="203">
      <c r="A203" s="68">
        <v>1360.0</v>
      </c>
      <c r="B203" s="11" t="s">
        <v>295</v>
      </c>
      <c r="C203" s="11" t="s">
        <v>10</v>
      </c>
      <c r="D203" s="73">
        <v>42091.0</v>
      </c>
      <c r="E203" s="74">
        <v>7.62E9</v>
      </c>
      <c r="F203" s="74">
        <v>3.242E9</v>
      </c>
      <c r="G203" s="74">
        <v>3.301E9</v>
      </c>
      <c r="H203" s="70">
        <v>0.0</v>
      </c>
      <c r="I203" s="74">
        <v>2.5E7</v>
      </c>
      <c r="J203" s="11" t="s">
        <v>73</v>
      </c>
      <c r="K203" s="76" t="s">
        <v>258</v>
      </c>
      <c r="L203" s="51">
        <f t="shared" si="1"/>
        <v>4378000000</v>
      </c>
      <c r="M203" s="75">
        <f t="shared" si="2"/>
        <v>1052000000</v>
      </c>
      <c r="N203" s="9">
        <f t="shared" si="3"/>
        <v>0.5745406824</v>
      </c>
      <c r="O203" s="9">
        <f t="shared" si="4"/>
        <v>0.1380577428</v>
      </c>
      <c r="P203" s="11"/>
      <c r="Q203" s="104"/>
      <c r="R203" s="74"/>
      <c r="S203" s="74"/>
      <c r="T203" s="74"/>
      <c r="U203" s="11"/>
      <c r="V203" s="11"/>
      <c r="W203" s="11"/>
      <c r="X203" s="11"/>
      <c r="Y203" s="11"/>
      <c r="Z203" s="9"/>
    </row>
    <row r="204">
      <c r="A204" s="68">
        <v>502.0</v>
      </c>
      <c r="B204" s="11" t="s">
        <v>297</v>
      </c>
      <c r="C204" s="11" t="s">
        <v>10</v>
      </c>
      <c r="D204" s="73">
        <v>42155.0</v>
      </c>
      <c r="E204" s="74">
        <v>6.764E9</v>
      </c>
      <c r="F204" s="74">
        <v>5.3415E9</v>
      </c>
      <c r="G204" s="74">
        <v>6.735E8</v>
      </c>
      <c r="H204" s="70">
        <v>0.0</v>
      </c>
      <c r="I204" s="74">
        <v>3.193E8</v>
      </c>
      <c r="J204" s="11" t="s">
        <v>73</v>
      </c>
      <c r="K204" s="11" t="s">
        <v>226</v>
      </c>
      <c r="L204" s="51">
        <f t="shared" si="1"/>
        <v>1422500000</v>
      </c>
      <c r="M204" s="75">
        <f t="shared" si="2"/>
        <v>429700000</v>
      </c>
      <c r="N204" s="9">
        <f t="shared" si="3"/>
        <v>0.2103045535</v>
      </c>
      <c r="O204" s="9">
        <f t="shared" si="4"/>
        <v>0.06352749852</v>
      </c>
      <c r="X204" s="98"/>
    </row>
    <row r="205">
      <c r="A205" s="68">
        <v>1158.0</v>
      </c>
      <c r="B205" s="11" t="s">
        <v>298</v>
      </c>
      <c r="C205" s="11" t="s">
        <v>10</v>
      </c>
      <c r="D205" s="73">
        <v>42155.0</v>
      </c>
      <c r="E205" s="74">
        <v>3.0601E10</v>
      </c>
      <c r="F205" s="74">
        <v>1.6534E10</v>
      </c>
      <c r="G205" s="74">
        <v>9.892E9</v>
      </c>
      <c r="H205" s="70">
        <v>0.0</v>
      </c>
      <c r="I205" s="70">
        <v>0.0</v>
      </c>
      <c r="J205" s="11" t="s">
        <v>73</v>
      </c>
      <c r="K205" s="71" t="s">
        <v>258</v>
      </c>
      <c r="L205" s="51">
        <f t="shared" si="1"/>
        <v>14067000000</v>
      </c>
      <c r="M205" s="75">
        <f t="shared" si="2"/>
        <v>4175000000</v>
      </c>
      <c r="N205" s="9">
        <f t="shared" si="3"/>
        <v>0.4596908598</v>
      </c>
      <c r="O205" s="9">
        <f t="shared" si="4"/>
        <v>0.1364334499</v>
      </c>
      <c r="X205" s="98"/>
    </row>
    <row r="206">
      <c r="A206" s="68">
        <v>734.0</v>
      </c>
      <c r="B206" s="11" t="s">
        <v>299</v>
      </c>
      <c r="C206" s="11" t="s">
        <v>10</v>
      </c>
      <c r="D206" s="73">
        <v>42185.0</v>
      </c>
      <c r="E206" s="74">
        <v>6.155297E9</v>
      </c>
      <c r="F206" s="74">
        <v>4.338193E9</v>
      </c>
      <c r="G206" s="74">
        <v>1.34751E9</v>
      </c>
      <c r="H206" s="70">
        <v>0.0</v>
      </c>
      <c r="I206" s="70">
        <v>0.0</v>
      </c>
      <c r="J206" s="11" t="s">
        <v>73</v>
      </c>
      <c r="K206" s="71" t="s">
        <v>220</v>
      </c>
      <c r="L206" s="51">
        <f t="shared" si="1"/>
        <v>1817104000</v>
      </c>
      <c r="M206" s="75">
        <f t="shared" si="2"/>
        <v>469594000</v>
      </c>
      <c r="N206" s="9">
        <f t="shared" si="3"/>
        <v>0.2952098006</v>
      </c>
      <c r="O206" s="9">
        <f t="shared" si="4"/>
        <v>0.07629103843</v>
      </c>
    </row>
    <row r="207">
      <c r="A207" s="68">
        <v>184.0</v>
      </c>
      <c r="B207" s="11" t="s">
        <v>199</v>
      </c>
      <c r="C207" s="11" t="s">
        <v>10</v>
      </c>
      <c r="D207" s="73">
        <v>42245.0</v>
      </c>
      <c r="E207" s="74">
        <v>1.018734E10</v>
      </c>
      <c r="F207" s="74">
        <v>4.860309E9</v>
      </c>
      <c r="G207" s="74">
        <v>3.37398E9</v>
      </c>
      <c r="H207" s="70">
        <v>0.0</v>
      </c>
      <c r="I207" s="70">
        <v>0.0</v>
      </c>
      <c r="J207" s="11" t="s">
        <v>73</v>
      </c>
      <c r="K207" s="66" t="s">
        <v>163</v>
      </c>
      <c r="L207" s="51">
        <f t="shared" si="1"/>
        <v>5327031000</v>
      </c>
      <c r="M207" s="75">
        <f t="shared" si="2"/>
        <v>1953051000</v>
      </c>
      <c r="N207" s="9">
        <f t="shared" si="3"/>
        <v>0.522906961</v>
      </c>
      <c r="O207" s="9">
        <f t="shared" si="4"/>
        <v>0.1917135386</v>
      </c>
      <c r="X207" s="98"/>
    </row>
    <row r="208">
      <c r="A208" s="68">
        <v>1384.0</v>
      </c>
      <c r="B208" s="11" t="s">
        <v>302</v>
      </c>
      <c r="C208" s="11" t="s">
        <v>10</v>
      </c>
      <c r="D208" s="73">
        <v>42274.0</v>
      </c>
      <c r="E208" s="74">
        <v>1.91627E10</v>
      </c>
      <c r="F208" s="74">
        <v>7.7875E9</v>
      </c>
      <c r="G208" s="74">
        <v>7.1302E9</v>
      </c>
      <c r="H208" s="70">
        <v>0.0</v>
      </c>
      <c r="I208" s="74">
        <v>8.939E8</v>
      </c>
      <c r="J208" s="11" t="s">
        <v>73</v>
      </c>
      <c r="K208" s="66" t="s">
        <v>226</v>
      </c>
      <c r="L208" s="51">
        <f t="shared" si="1"/>
        <v>11375200000</v>
      </c>
      <c r="M208" s="75">
        <f t="shared" si="2"/>
        <v>3351100000</v>
      </c>
      <c r="N208" s="9">
        <f t="shared" si="3"/>
        <v>0.5936115474</v>
      </c>
      <c r="O208" s="9">
        <f t="shared" si="4"/>
        <v>0.1748761918</v>
      </c>
    </row>
    <row r="209">
      <c r="A209" s="68">
        <v>458.0</v>
      </c>
      <c r="B209" s="11" t="s">
        <v>303</v>
      </c>
      <c r="C209" s="11" t="s">
        <v>10</v>
      </c>
      <c r="D209" s="73">
        <v>42277.0</v>
      </c>
      <c r="E209" s="74">
        <v>1.0824E10</v>
      </c>
      <c r="F209" s="74">
        <v>8.5357E9</v>
      </c>
      <c r="G209" s="74">
        <v>1.003E9</v>
      </c>
      <c r="H209" s="70">
        <v>0.0</v>
      </c>
      <c r="I209" s="70">
        <v>0.0</v>
      </c>
      <c r="J209" s="11" t="s">
        <v>73</v>
      </c>
      <c r="K209" s="66" t="s">
        <v>304</v>
      </c>
      <c r="L209" s="51">
        <f t="shared" si="1"/>
        <v>2288300000</v>
      </c>
      <c r="M209" s="75">
        <f t="shared" si="2"/>
        <v>1285300000</v>
      </c>
      <c r="N209" s="9">
        <f t="shared" si="3"/>
        <v>0.21140983</v>
      </c>
      <c r="O209" s="9">
        <f t="shared" si="4"/>
        <v>0.1187453806</v>
      </c>
      <c r="X209" s="98"/>
    </row>
    <row r="210">
      <c r="A210" s="68">
        <v>1636.0</v>
      </c>
      <c r="B210" s="11" t="s">
        <v>305</v>
      </c>
      <c r="C210" s="11" t="s">
        <v>10</v>
      </c>
      <c r="D210" s="73">
        <v>42277.0</v>
      </c>
      <c r="E210" s="74">
        <v>1.3268E10</v>
      </c>
      <c r="F210" s="74">
        <v>6.868E9</v>
      </c>
      <c r="G210" s="74">
        <v>2.86E9</v>
      </c>
      <c r="H210" s="70">
        <v>0.0</v>
      </c>
      <c r="I210" s="74">
        <v>2.22E8</v>
      </c>
      <c r="J210" s="11" t="s">
        <v>73</v>
      </c>
      <c r="K210" s="71" t="s">
        <v>254</v>
      </c>
      <c r="L210" s="51">
        <f t="shared" si="1"/>
        <v>6400000000</v>
      </c>
      <c r="M210" s="75">
        <f t="shared" si="2"/>
        <v>3318000000</v>
      </c>
      <c r="N210" s="9">
        <f t="shared" si="3"/>
        <v>0.4823635815</v>
      </c>
      <c r="O210" s="9">
        <f t="shared" si="4"/>
        <v>0.2500753693</v>
      </c>
    </row>
    <row r="211">
      <c r="A211" s="68">
        <v>466.0</v>
      </c>
      <c r="B211" s="11" t="s">
        <v>301</v>
      </c>
      <c r="C211" s="11" t="s">
        <v>10</v>
      </c>
      <c r="D211" s="73">
        <v>42280.0</v>
      </c>
      <c r="E211" s="74">
        <v>5.2465E10</v>
      </c>
      <c r="F211" s="74">
        <v>2.8364E10</v>
      </c>
      <c r="G211" s="74">
        <v>8.523E9</v>
      </c>
      <c r="H211" s="70">
        <v>0.0</v>
      </c>
      <c r="I211" s="74">
        <v>2.354E9</v>
      </c>
      <c r="J211" s="11" t="s">
        <v>73</v>
      </c>
      <c r="K211" s="71" t="s">
        <v>254</v>
      </c>
      <c r="L211" s="51">
        <f t="shared" si="1"/>
        <v>24101000000</v>
      </c>
      <c r="M211" s="75">
        <f t="shared" si="2"/>
        <v>13224000000</v>
      </c>
      <c r="N211" s="9">
        <f t="shared" si="3"/>
        <v>0.4593729153</v>
      </c>
      <c r="O211" s="9">
        <f t="shared" si="4"/>
        <v>0.2520537501</v>
      </c>
    </row>
    <row r="212">
      <c r="A212" s="68">
        <v>280.0</v>
      </c>
      <c r="B212" s="11" t="s">
        <v>300</v>
      </c>
      <c r="C212" s="11" t="s">
        <v>10</v>
      </c>
      <c r="D212" s="73">
        <v>42338.0</v>
      </c>
      <c r="E212" s="74">
        <v>1.5714E10</v>
      </c>
      <c r="F212" s="74">
        <v>9.447E9</v>
      </c>
      <c r="G212" s="74">
        <v>2.067E9</v>
      </c>
      <c r="H212" s="70">
        <v>0.0</v>
      </c>
      <c r="I212" s="74">
        <v>1.626E9</v>
      </c>
      <c r="J212" s="11" t="s">
        <v>73</v>
      </c>
      <c r="K212" s="71" t="s">
        <v>240</v>
      </c>
      <c r="L212" s="51">
        <f t="shared" si="1"/>
        <v>6267000000</v>
      </c>
      <c r="M212" s="75">
        <f t="shared" si="2"/>
        <v>2574000000</v>
      </c>
      <c r="N212" s="9">
        <f t="shared" si="3"/>
        <v>0.3988163421</v>
      </c>
      <c r="O212" s="9">
        <f t="shared" si="4"/>
        <v>0.1638029782</v>
      </c>
    </row>
    <row r="213">
      <c r="A213" s="68">
        <v>949.0</v>
      </c>
      <c r="B213" s="11" t="s">
        <v>307</v>
      </c>
      <c r="C213" s="11" t="s">
        <v>10</v>
      </c>
      <c r="D213" s="73">
        <v>42338.0</v>
      </c>
      <c r="E213" s="74">
        <v>9.474008E9</v>
      </c>
      <c r="F213" s="74">
        <v>7.757571E9</v>
      </c>
      <c r="G213" s="74">
        <v>6.30421E8</v>
      </c>
      <c r="H213" s="70">
        <v>0.0</v>
      </c>
      <c r="I213" s="70">
        <v>0.0</v>
      </c>
      <c r="J213" s="11" t="s">
        <v>73</v>
      </c>
      <c r="K213" s="66" t="s">
        <v>304</v>
      </c>
      <c r="L213" s="51">
        <f t="shared" si="1"/>
        <v>1716437000</v>
      </c>
      <c r="M213" s="75">
        <f t="shared" si="2"/>
        <v>1086016000</v>
      </c>
      <c r="N213" s="9">
        <f t="shared" si="3"/>
        <v>0.181173269</v>
      </c>
      <c r="O213" s="9">
        <f t="shared" si="4"/>
        <v>0.1146311044</v>
      </c>
    </row>
    <row r="214">
      <c r="A214" s="68">
        <v>719.0</v>
      </c>
      <c r="B214" s="11" t="s">
        <v>219</v>
      </c>
      <c r="C214" s="11" t="s">
        <v>11</v>
      </c>
      <c r="D214" s="73">
        <v>42364.0</v>
      </c>
      <c r="E214" s="74">
        <v>2.82027E9</v>
      </c>
      <c r="F214" s="74">
        <v>1.281566E9</v>
      </c>
      <c r="G214" s="74">
        <v>5.6208E8</v>
      </c>
      <c r="H214" s="74">
        <v>4.27043E8</v>
      </c>
      <c r="I214" s="70">
        <v>0.0</v>
      </c>
      <c r="J214" s="11" t="s">
        <v>73</v>
      </c>
      <c r="K214" s="71" t="s">
        <v>220</v>
      </c>
      <c r="L214" s="51">
        <f t="shared" si="1"/>
        <v>1538704000</v>
      </c>
      <c r="M214" s="75">
        <f t="shared" si="2"/>
        <v>549581000</v>
      </c>
      <c r="N214" s="9">
        <f t="shared" si="3"/>
        <v>0.5455874792</v>
      </c>
      <c r="O214" s="9">
        <f t="shared" si="4"/>
        <v>0.1948682218</v>
      </c>
    </row>
    <row r="215">
      <c r="A215" s="68">
        <v>1549.0</v>
      </c>
      <c r="B215" s="11" t="s">
        <v>222</v>
      </c>
      <c r="C215" s="11" t="s">
        <v>11</v>
      </c>
      <c r="D215" s="73">
        <v>42364.0</v>
      </c>
      <c r="E215" s="74">
        <v>6.226507E9</v>
      </c>
      <c r="F215" s="74">
        <v>4.083333E9</v>
      </c>
      <c r="G215" s="74">
        <v>1.369097E9</v>
      </c>
      <c r="H215" s="70">
        <v>0.0</v>
      </c>
      <c r="I215" s="74">
        <v>1.23569E8</v>
      </c>
      <c r="J215" s="11" t="s">
        <v>73</v>
      </c>
      <c r="K215" s="66" t="s">
        <v>224</v>
      </c>
      <c r="L215" s="51">
        <f t="shared" si="1"/>
        <v>2143174000</v>
      </c>
      <c r="M215" s="75">
        <f t="shared" si="2"/>
        <v>650508000</v>
      </c>
      <c r="N215" s="9">
        <f t="shared" si="3"/>
        <v>0.3442016527</v>
      </c>
      <c r="O215" s="9">
        <f t="shared" si="4"/>
        <v>0.1044739852</v>
      </c>
    </row>
    <row r="216">
      <c r="A216" s="68">
        <v>1768.0</v>
      </c>
      <c r="B216" s="11" t="s">
        <v>225</v>
      </c>
      <c r="C216" s="11" t="s">
        <v>11</v>
      </c>
      <c r="D216" s="73">
        <v>42364.0</v>
      </c>
      <c r="E216" s="74">
        <v>1.3105E10</v>
      </c>
      <c r="F216" s="74">
        <v>9.359E9</v>
      </c>
      <c r="G216" s="74">
        <v>1.746E9</v>
      </c>
      <c r="H216" s="70">
        <v>0.0</v>
      </c>
      <c r="I216" s="70">
        <v>0.0</v>
      </c>
      <c r="J216" s="11" t="s">
        <v>73</v>
      </c>
      <c r="K216" s="66" t="s">
        <v>226</v>
      </c>
      <c r="L216" s="51">
        <f t="shared" si="1"/>
        <v>3746000000</v>
      </c>
      <c r="M216" s="75">
        <f t="shared" si="2"/>
        <v>2000000000</v>
      </c>
      <c r="N216" s="9">
        <f t="shared" si="3"/>
        <v>0.2858450973</v>
      </c>
      <c r="O216" s="9">
        <f t="shared" si="4"/>
        <v>0.1526135063</v>
      </c>
    </row>
    <row r="217">
      <c r="A217" s="68">
        <v>739.0</v>
      </c>
      <c r="B217" s="11" t="s">
        <v>231</v>
      </c>
      <c r="C217" s="11" t="s">
        <v>11</v>
      </c>
      <c r="D217" s="73">
        <v>42365.0</v>
      </c>
      <c r="E217" s="74">
        <v>4.447509E9</v>
      </c>
      <c r="F217" s="74">
        <v>1.677033E9</v>
      </c>
      <c r="G217" s="74">
        <v>1.370183E9</v>
      </c>
      <c r="H217" s="74">
        <v>2.42944E8</v>
      </c>
      <c r="I217" s="74">
        <v>8.6171E7</v>
      </c>
      <c r="J217" s="11" t="s">
        <v>73</v>
      </c>
      <c r="K217" s="66" t="s">
        <v>232</v>
      </c>
      <c r="L217" s="51">
        <f t="shared" si="1"/>
        <v>2770476000</v>
      </c>
      <c r="M217" s="75">
        <f t="shared" si="2"/>
        <v>1071178000</v>
      </c>
      <c r="N217" s="9">
        <f t="shared" si="3"/>
        <v>0.6229275759</v>
      </c>
      <c r="O217" s="9">
        <f t="shared" si="4"/>
        <v>0.2408489786</v>
      </c>
    </row>
    <row r="218">
      <c r="A218" s="68">
        <v>122.0</v>
      </c>
      <c r="B218" s="11" t="s">
        <v>158</v>
      </c>
      <c r="C218" s="11" t="s">
        <v>10</v>
      </c>
      <c r="D218" s="73">
        <v>42369.0</v>
      </c>
      <c r="E218" s="74">
        <v>1.07006E11</v>
      </c>
      <c r="F218" s="74">
        <v>7.1651E10</v>
      </c>
      <c r="G218" s="74">
        <v>3.3122E10</v>
      </c>
      <c r="H218" s="70">
        <v>0.0</v>
      </c>
      <c r="I218" s="70">
        <v>0.0</v>
      </c>
      <c r="J218" s="11" t="s">
        <v>73</v>
      </c>
      <c r="K218" s="76" t="s">
        <v>159</v>
      </c>
      <c r="L218" s="51">
        <f t="shared" si="1"/>
        <v>35355000000</v>
      </c>
      <c r="M218" s="75">
        <f t="shared" si="2"/>
        <v>2233000000</v>
      </c>
      <c r="N218" s="9">
        <f t="shared" si="3"/>
        <v>0.3304020335</v>
      </c>
      <c r="O218" s="9">
        <f t="shared" si="4"/>
        <v>0.02086798871</v>
      </c>
    </row>
    <row r="219">
      <c r="A219" s="68">
        <v>126.0</v>
      </c>
      <c r="B219" s="11" t="s">
        <v>162</v>
      </c>
      <c r="C219" s="11" t="s">
        <v>10</v>
      </c>
      <c r="D219" s="73">
        <v>42369.0</v>
      </c>
      <c r="E219" s="74">
        <v>2.0862E10</v>
      </c>
      <c r="F219" s="74">
        <v>1.76005E10</v>
      </c>
      <c r="G219" s="74">
        <v>2.2456E9</v>
      </c>
      <c r="H219" s="70">
        <v>0.0</v>
      </c>
      <c r="I219" s="74">
        <v>1.274E8</v>
      </c>
      <c r="J219" s="11" t="s">
        <v>73</v>
      </c>
      <c r="K219" s="11" t="s">
        <v>163</v>
      </c>
      <c r="L219" s="51">
        <f t="shared" si="1"/>
        <v>3261500000</v>
      </c>
      <c r="M219" s="75">
        <f t="shared" si="2"/>
        <v>888500000</v>
      </c>
      <c r="N219" s="9">
        <f t="shared" si="3"/>
        <v>0.1563368805</v>
      </c>
      <c r="O219" s="9">
        <f t="shared" si="4"/>
        <v>0.04258939699</v>
      </c>
    </row>
    <row r="220">
      <c r="A220" s="68">
        <v>244.0</v>
      </c>
      <c r="B220" s="11" t="s">
        <v>250</v>
      </c>
      <c r="C220" s="11" t="s">
        <v>10</v>
      </c>
      <c r="D220" s="73">
        <v>42369.0</v>
      </c>
      <c r="E220" s="74">
        <v>8.0232E9</v>
      </c>
      <c r="F220" s="74">
        <v>6.3201E9</v>
      </c>
      <c r="G220" s="74">
        <v>7.634E8</v>
      </c>
      <c r="H220" s="70">
        <v>0.0</v>
      </c>
      <c r="I220" s="70">
        <v>0.0</v>
      </c>
      <c r="J220" s="11" t="s">
        <v>73</v>
      </c>
      <c r="K220" s="76" t="s">
        <v>251</v>
      </c>
      <c r="L220" s="51">
        <f t="shared" si="1"/>
        <v>1703100000</v>
      </c>
      <c r="M220" s="75">
        <f t="shared" si="2"/>
        <v>939700000</v>
      </c>
      <c r="N220" s="9">
        <f t="shared" si="3"/>
        <v>0.2122719115</v>
      </c>
      <c r="O220" s="9">
        <f t="shared" si="4"/>
        <v>0.1171228438</v>
      </c>
    </row>
    <row r="221">
      <c r="A221" s="68">
        <v>312.0</v>
      </c>
      <c r="B221" s="11" t="s">
        <v>315</v>
      </c>
      <c r="C221" s="11" t="s">
        <v>10</v>
      </c>
      <c r="D221" s="73">
        <v>42369.0</v>
      </c>
      <c r="E221" s="74">
        <v>9.754E9</v>
      </c>
      <c r="F221" s="74">
        <v>6.426E9</v>
      </c>
      <c r="G221" s="74">
        <v>8.9E7</v>
      </c>
      <c r="H221" s="70">
        <v>0.0</v>
      </c>
      <c r="I221" s="74">
        <v>2.125E9</v>
      </c>
      <c r="J221" s="11" t="s">
        <v>73</v>
      </c>
      <c r="K221" s="66" t="s">
        <v>316</v>
      </c>
      <c r="L221" s="51">
        <f t="shared" si="1"/>
        <v>3328000000</v>
      </c>
      <c r="M221" s="75">
        <f t="shared" si="2"/>
        <v>1114000000</v>
      </c>
      <c r="N221" s="9">
        <f t="shared" si="3"/>
        <v>0.3411933566</v>
      </c>
      <c r="O221" s="9">
        <f t="shared" si="4"/>
        <v>0.1142095551</v>
      </c>
    </row>
    <row r="222">
      <c r="A222" s="68">
        <v>340.0</v>
      </c>
      <c r="B222" s="11" t="s">
        <v>318</v>
      </c>
      <c r="C222" s="11" t="s">
        <v>10</v>
      </c>
      <c r="D222" s="73">
        <v>42369.0</v>
      </c>
      <c r="E222" s="74">
        <v>4.501223E9</v>
      </c>
      <c r="F222" s="74">
        <v>3.326936E9</v>
      </c>
      <c r="G222" s="74">
        <v>2.50214E8</v>
      </c>
      <c r="H222" s="70">
        <v>0.0</v>
      </c>
      <c r="I222" s="74">
        <v>1.30368E8</v>
      </c>
      <c r="J222" s="11" t="s">
        <v>73</v>
      </c>
      <c r="K222" s="11" t="s">
        <v>226</v>
      </c>
      <c r="L222" s="51">
        <f t="shared" si="1"/>
        <v>1174287000</v>
      </c>
      <c r="M222" s="75">
        <f t="shared" si="2"/>
        <v>793705000</v>
      </c>
      <c r="N222" s="9">
        <f t="shared" si="3"/>
        <v>0.2608817648</v>
      </c>
      <c r="O222" s="9">
        <f t="shared" si="4"/>
        <v>0.1763309661</v>
      </c>
    </row>
    <row r="223">
      <c r="A223" s="68">
        <v>470.0</v>
      </c>
      <c r="B223" s="11" t="s">
        <v>320</v>
      </c>
      <c r="C223" s="11" t="s">
        <v>10</v>
      </c>
      <c r="D223" s="73">
        <v>42369.0</v>
      </c>
      <c r="E223" s="74">
        <v>6.394E9</v>
      </c>
      <c r="F223" s="74">
        <v>2.343E9</v>
      </c>
      <c r="G223" s="74">
        <v>1.669E9</v>
      </c>
      <c r="H223" s="70">
        <v>0.0</v>
      </c>
      <c r="I223" s="74">
        <v>3.3E8</v>
      </c>
      <c r="J223" s="11" t="s">
        <v>73</v>
      </c>
      <c r="K223" s="11" t="s">
        <v>316</v>
      </c>
      <c r="L223" s="51">
        <f t="shared" si="1"/>
        <v>4051000000</v>
      </c>
      <c r="M223" s="75">
        <f t="shared" si="2"/>
        <v>2052000000</v>
      </c>
      <c r="N223" s="9">
        <f t="shared" si="3"/>
        <v>0.633562715</v>
      </c>
      <c r="O223" s="9">
        <f t="shared" si="4"/>
        <v>0.320925868</v>
      </c>
    </row>
    <row r="224">
      <c r="A224" s="68">
        <v>474.0</v>
      </c>
      <c r="B224" s="11" t="s">
        <v>321</v>
      </c>
      <c r="C224" s="11" t="s">
        <v>10</v>
      </c>
      <c r="D224" s="73">
        <v>42369.0</v>
      </c>
      <c r="E224" s="74">
        <v>6.394E9</v>
      </c>
      <c r="F224" s="74">
        <v>2.343E9</v>
      </c>
      <c r="G224" s="74">
        <v>1.669E9</v>
      </c>
      <c r="H224" s="70">
        <v>0.0</v>
      </c>
      <c r="I224" s="74">
        <v>3.3E8</v>
      </c>
      <c r="J224" s="11" t="s">
        <v>73</v>
      </c>
      <c r="K224" s="11" t="s">
        <v>316</v>
      </c>
      <c r="L224" s="51">
        <f t="shared" si="1"/>
        <v>4051000000</v>
      </c>
      <c r="M224" s="75">
        <f t="shared" si="2"/>
        <v>2052000000</v>
      </c>
      <c r="N224" s="9">
        <f t="shared" si="3"/>
        <v>0.633562715</v>
      </c>
      <c r="O224" s="9">
        <f t="shared" si="4"/>
        <v>0.320925868</v>
      </c>
    </row>
    <row r="225">
      <c r="A225" s="68">
        <v>478.0</v>
      </c>
      <c r="B225" s="11" t="s">
        <v>322</v>
      </c>
      <c r="C225" s="11" t="s">
        <v>10</v>
      </c>
      <c r="D225" s="73">
        <v>42369.0</v>
      </c>
      <c r="E225" s="74">
        <v>1.5165E10</v>
      </c>
      <c r="F225" s="74">
        <v>1.2155E10</v>
      </c>
      <c r="G225" s="74">
        <v>1.017E9</v>
      </c>
      <c r="H225" s="70">
        <v>0.0</v>
      </c>
      <c r="I225" s="74">
        <v>9.3E7</v>
      </c>
      <c r="J225" s="11" t="s">
        <v>73</v>
      </c>
      <c r="K225" s="71" t="s">
        <v>251</v>
      </c>
      <c r="L225" s="51">
        <f t="shared" si="1"/>
        <v>3010000000</v>
      </c>
      <c r="M225" s="75">
        <f t="shared" si="2"/>
        <v>1900000000</v>
      </c>
      <c r="N225" s="9">
        <f t="shared" si="3"/>
        <v>0.1984833498</v>
      </c>
      <c r="O225" s="9">
        <f t="shared" si="4"/>
        <v>0.1252884932</v>
      </c>
    </row>
    <row r="226">
      <c r="A226" s="68">
        <v>602.0</v>
      </c>
      <c r="B226" s="11" t="s">
        <v>323</v>
      </c>
      <c r="C226" s="11" t="s">
        <v>10</v>
      </c>
      <c r="D226" s="73">
        <v>42369.0</v>
      </c>
      <c r="E226" s="74">
        <v>6.672317E9</v>
      </c>
      <c r="F226" s="74">
        <v>1.309559E9</v>
      </c>
      <c r="G226" s="74">
        <v>4.785243E9</v>
      </c>
      <c r="H226" s="70">
        <v>0.0</v>
      </c>
      <c r="I226" s="74">
        <v>1.56458E8</v>
      </c>
      <c r="J226" s="11" t="s">
        <v>73</v>
      </c>
      <c r="K226" s="76" t="s">
        <v>159</v>
      </c>
      <c r="L226" s="51">
        <f t="shared" si="1"/>
        <v>5362758000</v>
      </c>
      <c r="M226" s="75">
        <f t="shared" si="2"/>
        <v>421057000</v>
      </c>
      <c r="N226" s="9">
        <f t="shared" si="3"/>
        <v>0.8037324965</v>
      </c>
      <c r="O226" s="9">
        <f t="shared" si="4"/>
        <v>0.0631050653</v>
      </c>
      <c r="X226" s="98"/>
    </row>
    <row r="227">
      <c r="A227" s="68">
        <v>610.0</v>
      </c>
      <c r="B227" s="11" t="s">
        <v>324</v>
      </c>
      <c r="C227" s="11" t="s">
        <v>10</v>
      </c>
      <c r="D227" s="73">
        <v>42369.0</v>
      </c>
      <c r="E227" s="74">
        <v>1.49558E11</v>
      </c>
      <c r="F227" s="74">
        <v>1.31409E11</v>
      </c>
      <c r="G227" s="74">
        <v>1.0502E10</v>
      </c>
      <c r="H227" s="70">
        <v>0.0</v>
      </c>
      <c r="I227" s="70">
        <v>0.0</v>
      </c>
      <c r="J227" s="11" t="s">
        <v>73</v>
      </c>
      <c r="K227" s="76" t="s">
        <v>325</v>
      </c>
      <c r="L227" s="51">
        <f t="shared" si="1"/>
        <v>18149000000</v>
      </c>
      <c r="M227" s="75">
        <f t="shared" si="2"/>
        <v>7647000000</v>
      </c>
      <c r="N227" s="9">
        <f t="shared" si="3"/>
        <v>0.121350914</v>
      </c>
      <c r="O227" s="9">
        <f t="shared" si="4"/>
        <v>0.05113066503</v>
      </c>
      <c r="X227" s="98"/>
    </row>
    <row r="228">
      <c r="A228" s="68">
        <v>702.0</v>
      </c>
      <c r="B228" s="11" t="s">
        <v>326</v>
      </c>
      <c r="C228" s="11" t="s">
        <v>10</v>
      </c>
      <c r="D228" s="73">
        <v>42369.0</v>
      </c>
      <c r="E228" s="74">
        <v>1.52356E11</v>
      </c>
      <c r="F228" s="74">
        <v>1.34054E11</v>
      </c>
      <c r="G228" s="74">
        <v>1.3405E10</v>
      </c>
      <c r="H228" s="70">
        <v>0.0</v>
      </c>
      <c r="I228" s="70">
        <v>0.0</v>
      </c>
      <c r="J228" s="11" t="s">
        <v>73</v>
      </c>
      <c r="K228" s="76" t="s">
        <v>325</v>
      </c>
      <c r="L228" s="51">
        <f t="shared" si="1"/>
        <v>18302000000</v>
      </c>
      <c r="M228" s="75">
        <f t="shared" si="2"/>
        <v>4897000000</v>
      </c>
      <c r="N228" s="9">
        <f t="shared" si="3"/>
        <v>0.1201265457</v>
      </c>
      <c r="O228" s="9">
        <f t="shared" si="4"/>
        <v>0.03214182572</v>
      </c>
      <c r="X228" s="98"/>
    </row>
    <row r="229">
      <c r="A229" s="68">
        <v>707.0</v>
      </c>
      <c r="B229" s="11" t="s">
        <v>229</v>
      </c>
      <c r="C229" s="11" t="s">
        <v>11</v>
      </c>
      <c r="D229" s="73">
        <v>42369.0</v>
      </c>
      <c r="E229" s="74">
        <v>1.5280044E10</v>
      </c>
      <c r="F229" s="74">
        <v>1.0724192E10</v>
      </c>
      <c r="G229" s="74">
        <v>3.27739E9</v>
      </c>
      <c r="H229" s="70">
        <v>0.0</v>
      </c>
      <c r="I229" s="74">
        <v>1.41675E8</v>
      </c>
      <c r="J229" s="11" t="s">
        <v>73</v>
      </c>
      <c r="K229" s="11" t="s">
        <v>163</v>
      </c>
      <c r="L229" s="51">
        <f t="shared" si="1"/>
        <v>4555852000</v>
      </c>
      <c r="M229" s="75">
        <f t="shared" si="2"/>
        <v>1136787000</v>
      </c>
      <c r="N229" s="9">
        <f t="shared" si="3"/>
        <v>0.2981569948</v>
      </c>
      <c r="O229" s="9">
        <f t="shared" si="4"/>
        <v>0.07439684074</v>
      </c>
    </row>
    <row r="230">
      <c r="A230" s="68">
        <v>722.0</v>
      </c>
      <c r="B230" s="11" t="s">
        <v>327</v>
      </c>
      <c r="C230" s="11" t="s">
        <v>10</v>
      </c>
      <c r="D230" s="73">
        <v>42369.0</v>
      </c>
      <c r="E230" s="74">
        <v>1.6443E10</v>
      </c>
      <c r="F230" s="74">
        <v>1.2164E10</v>
      </c>
      <c r="G230" s="74">
        <v>2.728E9</v>
      </c>
      <c r="H230" s="70">
        <v>0.0</v>
      </c>
      <c r="I230" s="70">
        <v>0.0</v>
      </c>
      <c r="J230" s="11" t="s">
        <v>73</v>
      </c>
      <c r="K230" s="66" t="s">
        <v>328</v>
      </c>
      <c r="L230" s="51">
        <f t="shared" si="1"/>
        <v>4279000000</v>
      </c>
      <c r="M230" s="75">
        <f t="shared" si="2"/>
        <v>1551000000</v>
      </c>
      <c r="N230" s="9">
        <f t="shared" si="3"/>
        <v>0.2602323177</v>
      </c>
      <c r="O230" s="9">
        <f t="shared" si="4"/>
        <v>0.09432585295</v>
      </c>
    </row>
    <row r="231">
      <c r="A231" s="68">
        <v>775.0</v>
      </c>
      <c r="B231" s="11" t="s">
        <v>233</v>
      </c>
      <c r="C231" s="11" t="s">
        <v>11</v>
      </c>
      <c r="D231" s="73">
        <v>42369.0</v>
      </c>
      <c r="E231" s="74">
        <v>5.995402E9</v>
      </c>
      <c r="F231" s="74">
        <v>3.619612E9</v>
      </c>
      <c r="G231" s="74">
        <v>1.220095E9</v>
      </c>
      <c r="H231" s="70">
        <v>0.0</v>
      </c>
      <c r="I231" s="70">
        <v>0.0</v>
      </c>
      <c r="J231" s="11" t="s">
        <v>73</v>
      </c>
      <c r="K231" s="71" t="s">
        <v>234</v>
      </c>
      <c r="L231" s="51">
        <f t="shared" si="1"/>
        <v>2375790000</v>
      </c>
      <c r="M231" s="75">
        <f t="shared" si="2"/>
        <v>1155695000</v>
      </c>
      <c r="N231" s="9">
        <f t="shared" si="3"/>
        <v>0.3962686739</v>
      </c>
      <c r="O231" s="9">
        <f t="shared" si="4"/>
        <v>0.1927635545</v>
      </c>
    </row>
    <row r="232">
      <c r="A232" s="68">
        <v>854.0</v>
      </c>
      <c r="B232" s="11" t="s">
        <v>235</v>
      </c>
      <c r="C232" s="11" t="s">
        <v>11</v>
      </c>
      <c r="D232" s="73">
        <v>42369.0</v>
      </c>
      <c r="E232" s="74">
        <v>7.6138E9</v>
      </c>
      <c r="F232" s="70">
        <v>0.0</v>
      </c>
      <c r="G232" s="74">
        <v>6.7427E9</v>
      </c>
      <c r="H232" s="70">
        <v>0.0</v>
      </c>
      <c r="I232" s="70">
        <v>0.0</v>
      </c>
      <c r="J232" s="11" t="s">
        <v>73</v>
      </c>
      <c r="K232" s="66" t="s">
        <v>236</v>
      </c>
      <c r="L232" s="51">
        <f t="shared" si="1"/>
        <v>7613800000</v>
      </c>
      <c r="M232" s="75">
        <f t="shared" si="2"/>
        <v>871100000</v>
      </c>
      <c r="N232" s="9">
        <f t="shared" si="3"/>
        <v>1</v>
      </c>
      <c r="O232" s="9">
        <f t="shared" si="4"/>
        <v>0.1144106754</v>
      </c>
    </row>
    <row r="233">
      <c r="A233" s="68">
        <v>958.0</v>
      </c>
      <c r="B233" s="11" t="s">
        <v>237</v>
      </c>
      <c r="C233" s="11" t="s">
        <v>11</v>
      </c>
      <c r="D233" s="73">
        <v>42369.0</v>
      </c>
      <c r="E233" s="74">
        <v>7.192633E9</v>
      </c>
      <c r="F233" s="74">
        <v>4.359104E9</v>
      </c>
      <c r="G233" s="74">
        <v>1.987271E9</v>
      </c>
      <c r="H233" s="70">
        <v>0.0</v>
      </c>
      <c r="I233" s="74">
        <v>1.2212E8</v>
      </c>
      <c r="J233" s="11" t="s">
        <v>73</v>
      </c>
      <c r="K233" s="66" t="s">
        <v>238</v>
      </c>
      <c r="L233" s="51">
        <f t="shared" si="1"/>
        <v>2833529000</v>
      </c>
      <c r="M233" s="75">
        <f t="shared" si="2"/>
        <v>724138000</v>
      </c>
      <c r="N233" s="9">
        <f t="shared" si="3"/>
        <v>0.3939487806</v>
      </c>
      <c r="O233" s="9">
        <f t="shared" si="4"/>
        <v>0.1006777351</v>
      </c>
    </row>
    <row r="234">
      <c r="A234" s="68">
        <v>1022.0</v>
      </c>
      <c r="B234" s="11" t="s">
        <v>239</v>
      </c>
      <c r="C234" s="11" t="s">
        <v>11</v>
      </c>
      <c r="D234" s="73">
        <v>42369.0</v>
      </c>
      <c r="E234" s="74">
        <v>1.4486E10</v>
      </c>
      <c r="F234" s="74">
        <v>1.2363E10</v>
      </c>
      <c r="G234" s="74">
        <v>6.34E8</v>
      </c>
      <c r="H234" s="70">
        <v>0.0</v>
      </c>
      <c r="I234" s="74">
        <v>1.39E8</v>
      </c>
      <c r="J234" s="11" t="s">
        <v>73</v>
      </c>
      <c r="K234" s="71" t="s">
        <v>240</v>
      </c>
      <c r="L234" s="51">
        <f t="shared" si="1"/>
        <v>2123000000</v>
      </c>
      <c r="M234" s="75">
        <f t="shared" si="2"/>
        <v>1350000000</v>
      </c>
      <c r="N234" s="9">
        <f t="shared" si="3"/>
        <v>0.1465552948</v>
      </c>
      <c r="O234" s="9">
        <f t="shared" si="4"/>
        <v>0.09319342814</v>
      </c>
    </row>
    <row r="235">
      <c r="A235" s="68">
        <v>1030.0</v>
      </c>
      <c r="B235" s="11" t="s">
        <v>242</v>
      </c>
      <c r="C235" s="11" t="s">
        <v>11</v>
      </c>
      <c r="D235" s="73">
        <v>42369.0</v>
      </c>
      <c r="E235" s="74">
        <v>5.702613E9</v>
      </c>
      <c r="F235" s="74">
        <v>2.896255E9</v>
      </c>
      <c r="G235" s="74">
        <v>2.265436E9</v>
      </c>
      <c r="H235" s="70">
        <v>0.0</v>
      </c>
      <c r="I235" s="70">
        <v>0.0</v>
      </c>
      <c r="J235" s="11" t="s">
        <v>73</v>
      </c>
      <c r="K235" s="66" t="s">
        <v>232</v>
      </c>
      <c r="L235" s="51">
        <f t="shared" si="1"/>
        <v>2806358000</v>
      </c>
      <c r="M235" s="75">
        <f t="shared" si="2"/>
        <v>540922000</v>
      </c>
      <c r="N235" s="9">
        <f t="shared" si="3"/>
        <v>0.4921179116</v>
      </c>
      <c r="O235" s="9">
        <f t="shared" si="4"/>
        <v>0.09485511291</v>
      </c>
    </row>
    <row r="236">
      <c r="A236" s="68">
        <v>1034.0</v>
      </c>
      <c r="B236" s="11" t="s">
        <v>243</v>
      </c>
      <c r="C236" s="11" t="s">
        <v>11</v>
      </c>
      <c r="D236" s="73">
        <v>42369.0</v>
      </c>
      <c r="E236" s="74">
        <v>2.5413E10</v>
      </c>
      <c r="F236" s="74">
        <v>1.56238E10</v>
      </c>
      <c r="G236" s="74">
        <v>2.6437E9</v>
      </c>
      <c r="H236" s="70">
        <v>0.0</v>
      </c>
      <c r="I236" s="70">
        <v>0.0</v>
      </c>
      <c r="J236" s="11" t="s">
        <v>73</v>
      </c>
      <c r="K236" s="66" t="s">
        <v>226</v>
      </c>
      <c r="L236" s="51">
        <f t="shared" si="1"/>
        <v>9789200000</v>
      </c>
      <c r="M236" s="75">
        <f t="shared" si="2"/>
        <v>7145500000</v>
      </c>
      <c r="N236" s="9">
        <f t="shared" si="3"/>
        <v>0.3852044229</v>
      </c>
      <c r="O236" s="9">
        <f t="shared" si="4"/>
        <v>0.2811749892</v>
      </c>
    </row>
    <row r="237">
      <c r="A237" s="68">
        <v>1058.0</v>
      </c>
      <c r="B237" s="11" t="s">
        <v>244</v>
      </c>
      <c r="C237" s="11" t="s">
        <v>11</v>
      </c>
      <c r="D237" s="73">
        <v>42369.0</v>
      </c>
      <c r="E237" s="74">
        <v>8.071563E9</v>
      </c>
      <c r="F237" s="74">
        <v>5.660877E9</v>
      </c>
      <c r="G237" s="74">
        <v>1.57312E9</v>
      </c>
      <c r="H237" s="70">
        <v>0.0</v>
      </c>
      <c r="I237" s="70">
        <v>0.0</v>
      </c>
      <c r="J237" s="11" t="s">
        <v>73</v>
      </c>
      <c r="K237" s="76" t="s">
        <v>245</v>
      </c>
      <c r="L237" s="51">
        <f t="shared" si="1"/>
        <v>2410686000</v>
      </c>
      <c r="M237" s="75">
        <f t="shared" si="2"/>
        <v>837566000</v>
      </c>
      <c r="N237" s="9">
        <f t="shared" si="3"/>
        <v>0.2986640877</v>
      </c>
      <c r="O237" s="9">
        <f t="shared" si="4"/>
        <v>0.1037675107</v>
      </c>
    </row>
    <row r="238">
      <c r="A238" s="68">
        <v>1191.0</v>
      </c>
      <c r="B238" s="11" t="s">
        <v>246</v>
      </c>
      <c r="C238" s="11" t="s">
        <v>11</v>
      </c>
      <c r="D238" s="73">
        <v>42369.0</v>
      </c>
      <c r="E238" s="74">
        <v>5.9157E9</v>
      </c>
      <c r="F238" s="74">
        <v>3.6111E9</v>
      </c>
      <c r="G238" s="74">
        <v>1.626E9</v>
      </c>
      <c r="H238" s="70">
        <v>0.0</v>
      </c>
      <c r="I238" s="70">
        <v>0.0</v>
      </c>
      <c r="J238" s="11" t="s">
        <v>73</v>
      </c>
      <c r="K238" s="76" t="s">
        <v>247</v>
      </c>
      <c r="L238" s="51">
        <f t="shared" si="1"/>
        <v>2304600000</v>
      </c>
      <c r="M238" s="75">
        <f t="shared" si="2"/>
        <v>678600000</v>
      </c>
      <c r="N238" s="9">
        <f t="shared" si="3"/>
        <v>0.3895735078</v>
      </c>
      <c r="O238" s="9">
        <f t="shared" si="4"/>
        <v>0.1147116994</v>
      </c>
    </row>
    <row r="239">
      <c r="A239" s="68">
        <v>1210.0</v>
      </c>
      <c r="B239" s="11" t="s">
        <v>350</v>
      </c>
      <c r="C239" s="11" t="s">
        <v>9</v>
      </c>
      <c r="D239" s="105">
        <v>42369.0</v>
      </c>
      <c r="E239" s="74">
        <v>1.51344E10</v>
      </c>
      <c r="F239" s="74">
        <v>1.24914E10</v>
      </c>
      <c r="G239" s="74">
        <v>4.318E8</v>
      </c>
      <c r="H239" s="70">
        <v>0.0</v>
      </c>
      <c r="I239" s="74">
        <v>2.911E8</v>
      </c>
      <c r="J239" s="11" t="s">
        <v>73</v>
      </c>
      <c r="K239" s="11" t="s">
        <v>236</v>
      </c>
      <c r="L239" s="51">
        <f t="shared" si="1"/>
        <v>2643000000</v>
      </c>
      <c r="M239" s="75">
        <f t="shared" si="2"/>
        <v>1920100000</v>
      </c>
      <c r="N239" s="9">
        <f t="shared" si="3"/>
        <v>0.174635268</v>
      </c>
      <c r="O239" s="9">
        <f t="shared" si="4"/>
        <v>0.1268699123</v>
      </c>
    </row>
    <row r="240">
      <c r="A240" s="68">
        <v>1215.0</v>
      </c>
      <c r="B240" s="11" t="s">
        <v>248</v>
      </c>
      <c r="C240" s="11" t="s">
        <v>11</v>
      </c>
      <c r="D240" s="73">
        <v>42369.0</v>
      </c>
      <c r="E240" s="74">
        <v>7.966674E9</v>
      </c>
      <c r="F240" s="74">
        <v>3.804031E9</v>
      </c>
      <c r="G240" s="74">
        <v>2.648622E9</v>
      </c>
      <c r="H240" s="70">
        <v>0.0</v>
      </c>
      <c r="I240" s="70">
        <v>0.0</v>
      </c>
      <c r="J240" s="11" t="s">
        <v>73</v>
      </c>
      <c r="K240" s="11" t="s">
        <v>163</v>
      </c>
      <c r="L240" s="51">
        <f t="shared" si="1"/>
        <v>4162643000</v>
      </c>
      <c r="M240" s="75">
        <f t="shared" si="2"/>
        <v>1514021000</v>
      </c>
      <c r="N240" s="9">
        <f t="shared" si="3"/>
        <v>0.5225070086</v>
      </c>
      <c r="O240" s="9">
        <f t="shared" si="4"/>
        <v>0.1900443021</v>
      </c>
    </row>
    <row r="241">
      <c r="A241" s="68">
        <v>1243.0</v>
      </c>
      <c r="B241" s="11" t="s">
        <v>249</v>
      </c>
      <c r="C241" s="11" t="s">
        <v>11</v>
      </c>
      <c r="D241" s="73">
        <v>42369.0</v>
      </c>
      <c r="E241" s="74">
        <v>9.223987E9</v>
      </c>
      <c r="F241" s="74">
        <v>6.3218E8</v>
      </c>
      <c r="G241" s="74">
        <v>5.060406E9</v>
      </c>
      <c r="H241" s="70">
        <v>0.0</v>
      </c>
      <c r="I241" s="74">
        <v>2.72494E8</v>
      </c>
      <c r="J241" s="11" t="s">
        <v>73</v>
      </c>
      <c r="K241" s="71" t="s">
        <v>159</v>
      </c>
      <c r="L241" s="51">
        <f t="shared" si="1"/>
        <v>8591807000</v>
      </c>
      <c r="M241" s="75">
        <f t="shared" si="2"/>
        <v>3258907000</v>
      </c>
      <c r="N241" s="9">
        <f t="shared" si="3"/>
        <v>0.9314634767</v>
      </c>
      <c r="O241" s="9">
        <f t="shared" si="4"/>
        <v>0.3533078483</v>
      </c>
    </row>
    <row r="242">
      <c r="A242" s="68">
        <v>1278.0</v>
      </c>
      <c r="B242" s="11" t="s">
        <v>333</v>
      </c>
      <c r="C242" s="11" t="s">
        <v>10</v>
      </c>
      <c r="D242" s="73">
        <v>42369.0</v>
      </c>
      <c r="E242" s="74">
        <v>5.981964E9</v>
      </c>
      <c r="F242" s="74">
        <v>4.35385E9</v>
      </c>
      <c r="G242" s="74">
        <v>7.94728E8</v>
      </c>
      <c r="H242" s="70">
        <v>0.0</v>
      </c>
      <c r="I242" s="70">
        <v>0.0</v>
      </c>
      <c r="J242" s="11" t="s">
        <v>73</v>
      </c>
      <c r="K242" s="66" t="s">
        <v>304</v>
      </c>
      <c r="L242" s="51">
        <f t="shared" si="1"/>
        <v>1628114000</v>
      </c>
      <c r="M242" s="75">
        <f t="shared" si="2"/>
        <v>833386000</v>
      </c>
      <c r="N242" s="9">
        <f t="shared" si="3"/>
        <v>0.2721704778</v>
      </c>
      <c r="O242" s="9">
        <f t="shared" si="4"/>
        <v>0.1393164519</v>
      </c>
    </row>
    <row r="243">
      <c r="A243" s="68">
        <v>1345.0</v>
      </c>
      <c r="B243" s="11" t="s">
        <v>252</v>
      </c>
      <c r="C243" s="11" t="s">
        <v>11</v>
      </c>
      <c r="D243" s="73">
        <v>42369.0</v>
      </c>
      <c r="E243" s="74">
        <v>8.299074E9</v>
      </c>
      <c r="F243" s="74">
        <v>5.099393E9</v>
      </c>
      <c r="G243" s="74">
        <v>1.086504E9</v>
      </c>
      <c r="H243" s="70">
        <v>0.0</v>
      </c>
      <c r="I243" s="74">
        <v>8.27008E8</v>
      </c>
      <c r="J243" s="11" t="s">
        <v>73</v>
      </c>
      <c r="K243" s="71" t="s">
        <v>240</v>
      </c>
      <c r="L243" s="51">
        <f t="shared" si="1"/>
        <v>3199681000</v>
      </c>
      <c r="M243" s="75">
        <f t="shared" si="2"/>
        <v>1286169000</v>
      </c>
      <c r="N243" s="9">
        <f t="shared" si="3"/>
        <v>0.385546749</v>
      </c>
      <c r="O243" s="9">
        <f t="shared" si="4"/>
        <v>0.1549774107</v>
      </c>
      <c r="P243" s="11"/>
      <c r="Q243" s="104"/>
      <c r="R243" s="74"/>
      <c r="S243" s="74"/>
      <c r="T243" s="74"/>
      <c r="U243" s="11"/>
      <c r="V243" s="74"/>
      <c r="W243" s="11"/>
      <c r="X243" s="11"/>
      <c r="Y243" s="11"/>
      <c r="Z243" s="9"/>
    </row>
    <row r="244">
      <c r="A244" s="68">
        <v>1425.0</v>
      </c>
      <c r="B244" s="11" t="s">
        <v>253</v>
      </c>
      <c r="C244" s="11" t="s">
        <v>11</v>
      </c>
      <c r="D244" s="73">
        <v>42369.0</v>
      </c>
      <c r="E244" s="74">
        <v>3.018227E9</v>
      </c>
      <c r="F244" s="74">
        <v>9.87357E8</v>
      </c>
      <c r="G244" s="74">
        <v>7.85179E8</v>
      </c>
      <c r="H244" s="70">
        <v>0.0</v>
      </c>
      <c r="I244" s="74">
        <v>1.37596E8</v>
      </c>
      <c r="J244" s="11" t="s">
        <v>73</v>
      </c>
      <c r="K244" s="71" t="s">
        <v>254</v>
      </c>
      <c r="L244" s="51">
        <f t="shared" si="1"/>
        <v>2030870000</v>
      </c>
      <c r="M244" s="75">
        <f t="shared" si="2"/>
        <v>1108095000</v>
      </c>
      <c r="N244" s="9">
        <f t="shared" si="3"/>
        <v>0.6728685417</v>
      </c>
      <c r="O244" s="9">
        <f t="shared" si="4"/>
        <v>0.3671344137</v>
      </c>
    </row>
    <row r="245">
      <c r="A245" s="68">
        <v>1517.0</v>
      </c>
      <c r="B245" s="11" t="s">
        <v>227</v>
      </c>
      <c r="C245" s="11" t="s">
        <v>11</v>
      </c>
      <c r="D245" s="73">
        <v>42369.0</v>
      </c>
      <c r="E245" s="74">
        <v>3.050945E9</v>
      </c>
      <c r="F245" s="74">
        <v>9.23336E8</v>
      </c>
      <c r="G245" s="74">
        <v>1.068221E9</v>
      </c>
      <c r="H245" s="70">
        <v>0.0</v>
      </c>
      <c r="I245" s="74">
        <v>2.05087E8</v>
      </c>
      <c r="J245" s="11" t="s">
        <v>73</v>
      </c>
      <c r="K245" s="66" t="s">
        <v>228</v>
      </c>
      <c r="L245" s="51">
        <f t="shared" si="1"/>
        <v>2127609000</v>
      </c>
      <c r="M245" s="75">
        <f t="shared" si="2"/>
        <v>854301000</v>
      </c>
      <c r="N245" s="9">
        <f t="shared" si="3"/>
        <v>0.6973606538</v>
      </c>
      <c r="O245" s="9">
        <f t="shared" si="4"/>
        <v>0.2800119307</v>
      </c>
    </row>
    <row r="246">
      <c r="A246" s="68">
        <v>1541.0</v>
      </c>
      <c r="B246" s="11" t="s">
        <v>255</v>
      </c>
      <c r="C246" s="11" t="s">
        <v>11</v>
      </c>
      <c r="D246" s="73">
        <v>42369.0</v>
      </c>
      <c r="E246" s="74">
        <v>1.492E9</v>
      </c>
      <c r="F246" s="74">
        <v>5.8E7</v>
      </c>
      <c r="G246" s="74">
        <v>1.109E9</v>
      </c>
      <c r="H246" s="70">
        <v>0.0</v>
      </c>
      <c r="I246" s="74">
        <v>9.3E7</v>
      </c>
      <c r="J246" s="11" t="s">
        <v>73</v>
      </c>
      <c r="K246" s="76" t="s">
        <v>159</v>
      </c>
      <c r="L246" s="51">
        <f t="shared" si="1"/>
        <v>1434000000</v>
      </c>
      <c r="M246" s="75">
        <f t="shared" si="2"/>
        <v>232000000</v>
      </c>
      <c r="N246" s="9">
        <f t="shared" si="3"/>
        <v>0.9611260054</v>
      </c>
      <c r="O246" s="9">
        <f t="shared" si="4"/>
        <v>0.1554959786</v>
      </c>
    </row>
    <row r="247">
      <c r="A247" s="68">
        <v>1573.0</v>
      </c>
      <c r="B247" s="11" t="s">
        <v>256</v>
      </c>
      <c r="C247" s="11" t="s">
        <v>11</v>
      </c>
      <c r="D247" s="73">
        <v>42369.0</v>
      </c>
      <c r="E247" s="74">
        <v>3.963313E9</v>
      </c>
      <c r="F247" s="74">
        <v>2.057766E9</v>
      </c>
      <c r="G247" s="74">
        <v>1.497E9</v>
      </c>
      <c r="H247" s="70">
        <v>0.0</v>
      </c>
      <c r="I247" s="70">
        <v>0.0</v>
      </c>
      <c r="J247" s="11" t="s">
        <v>73</v>
      </c>
      <c r="K247" s="76" t="s">
        <v>258</v>
      </c>
      <c r="L247" s="51">
        <f t="shared" si="1"/>
        <v>1905547000</v>
      </c>
      <c r="M247" s="75">
        <f t="shared" si="2"/>
        <v>408547000</v>
      </c>
      <c r="N247" s="9">
        <f t="shared" si="3"/>
        <v>0.4807964953</v>
      </c>
      <c r="O247" s="9">
        <f t="shared" si="4"/>
        <v>0.1030821941</v>
      </c>
    </row>
    <row r="248">
      <c r="A248" s="68">
        <v>1577.0</v>
      </c>
      <c r="B248" s="11" t="s">
        <v>259</v>
      </c>
      <c r="C248" s="11" t="s">
        <v>11</v>
      </c>
      <c r="D248" s="73">
        <v>42369.0</v>
      </c>
      <c r="E248" s="74">
        <v>3.963313E9</v>
      </c>
      <c r="F248" s="74">
        <v>2.057766E9</v>
      </c>
      <c r="G248" s="74">
        <v>1.497E9</v>
      </c>
      <c r="H248" s="70">
        <v>0.0</v>
      </c>
      <c r="I248" s="70">
        <v>0.0</v>
      </c>
      <c r="J248" s="11" t="s">
        <v>73</v>
      </c>
      <c r="K248" s="76" t="s">
        <v>258</v>
      </c>
      <c r="L248" s="51">
        <f t="shared" si="1"/>
        <v>1905547000</v>
      </c>
      <c r="M248" s="75">
        <f t="shared" si="2"/>
        <v>408547000</v>
      </c>
      <c r="N248" s="9">
        <f t="shared" si="3"/>
        <v>0.4807964953</v>
      </c>
      <c r="O248" s="9">
        <f t="shared" si="4"/>
        <v>0.1030821941</v>
      </c>
      <c r="X248" s="98"/>
    </row>
    <row r="249">
      <c r="A249" s="68">
        <v>1692.0</v>
      </c>
      <c r="B249" s="11" t="s">
        <v>336</v>
      </c>
      <c r="C249" s="11" t="s">
        <v>10</v>
      </c>
      <c r="D249" s="73">
        <v>42369.0</v>
      </c>
      <c r="E249" s="74">
        <v>2.0891E10</v>
      </c>
      <c r="F249" s="74">
        <v>1.7201E10</v>
      </c>
      <c r="G249" s="74">
        <v>2.13E9</v>
      </c>
      <c r="H249" s="70">
        <v>0.0</v>
      </c>
      <c r="I249" s="74">
        <v>7.4E7</v>
      </c>
      <c r="J249" s="11" t="s">
        <v>73</v>
      </c>
      <c r="K249" s="76" t="s">
        <v>312</v>
      </c>
      <c r="L249" s="51">
        <f t="shared" si="1"/>
        <v>3690000000</v>
      </c>
      <c r="M249" s="75">
        <f t="shared" si="2"/>
        <v>1486000000</v>
      </c>
      <c r="N249" s="9">
        <f t="shared" si="3"/>
        <v>0.1766310852</v>
      </c>
      <c r="O249" s="9">
        <f t="shared" si="4"/>
        <v>0.07113110909</v>
      </c>
      <c r="X249" s="98"/>
    </row>
    <row r="250">
      <c r="A250" s="68">
        <v>1724.0</v>
      </c>
      <c r="B250" s="11" t="s">
        <v>261</v>
      </c>
      <c r="C250" s="11" t="s">
        <v>11</v>
      </c>
      <c r="D250" s="73">
        <v>42369.0</v>
      </c>
      <c r="E250" s="74">
        <v>5.536E9</v>
      </c>
      <c r="F250" s="74">
        <v>2.7E9</v>
      </c>
      <c r="G250" s="74">
        <v>1.574E9</v>
      </c>
      <c r="H250" s="70">
        <v>0.0</v>
      </c>
      <c r="I250" s="74">
        <v>2.34E8</v>
      </c>
      <c r="J250" s="11" t="s">
        <v>73</v>
      </c>
      <c r="K250" s="71" t="s">
        <v>240</v>
      </c>
      <c r="L250" s="51">
        <f t="shared" si="1"/>
        <v>2836000000</v>
      </c>
      <c r="M250" s="75">
        <f t="shared" si="2"/>
        <v>1028000000</v>
      </c>
      <c r="N250" s="9">
        <f t="shared" si="3"/>
        <v>0.512283237</v>
      </c>
      <c r="O250" s="9">
        <f t="shared" si="4"/>
        <v>0.1856936416</v>
      </c>
      <c r="P250" s="11"/>
      <c r="Q250" s="104"/>
      <c r="R250" s="74"/>
      <c r="S250" s="74"/>
      <c r="T250" s="74"/>
      <c r="U250" s="11"/>
      <c r="V250" s="11"/>
      <c r="W250" s="11"/>
      <c r="X250" s="76"/>
      <c r="Y250" s="11"/>
      <c r="Z250" s="9"/>
    </row>
    <row r="251">
      <c r="A251" s="68">
        <v>1728.0</v>
      </c>
      <c r="B251" s="11" t="s">
        <v>262</v>
      </c>
      <c r="C251" s="11" t="s">
        <v>11</v>
      </c>
      <c r="D251" s="73">
        <v>42369.0</v>
      </c>
      <c r="E251" s="74">
        <v>4.075883E9</v>
      </c>
      <c r="F251" s="74">
        <v>2.530374E9</v>
      </c>
      <c r="G251" s="74">
        <v>4.75328E8</v>
      </c>
      <c r="H251" s="70">
        <v>0.0</v>
      </c>
      <c r="I251" s="74">
        <v>3.22629E8</v>
      </c>
      <c r="J251" s="11" t="s">
        <v>73</v>
      </c>
      <c r="K251" s="71" t="s">
        <v>263</v>
      </c>
      <c r="L251" s="51">
        <f t="shared" si="1"/>
        <v>1545509000</v>
      </c>
      <c r="M251" s="75">
        <f t="shared" si="2"/>
        <v>747552000</v>
      </c>
      <c r="N251" s="9">
        <f t="shared" si="3"/>
        <v>0.379183848</v>
      </c>
      <c r="O251" s="9">
        <f t="shared" si="4"/>
        <v>0.1834086013</v>
      </c>
    </row>
    <row r="252">
      <c r="A252" s="68">
        <v>7.0</v>
      </c>
      <c r="B252" s="11" t="s">
        <v>72</v>
      </c>
      <c r="C252" s="11" t="s">
        <v>11</v>
      </c>
      <c r="D252" s="73">
        <v>42371.0</v>
      </c>
      <c r="E252" s="74">
        <v>9.737018E9</v>
      </c>
      <c r="F252" s="74">
        <v>5.314246E9</v>
      </c>
      <c r="G252" s="74">
        <v>3.596992E9</v>
      </c>
      <c r="H252" s="70">
        <v>0.0</v>
      </c>
      <c r="I252" s="70">
        <v>0.0</v>
      </c>
      <c r="J252" s="11" t="s">
        <v>73</v>
      </c>
      <c r="K252" s="71" t="s">
        <v>74</v>
      </c>
      <c r="L252" s="51">
        <f t="shared" si="1"/>
        <v>4422772000</v>
      </c>
      <c r="M252" s="75">
        <f t="shared" si="2"/>
        <v>825780000</v>
      </c>
      <c r="N252" s="9">
        <f t="shared" si="3"/>
        <v>0.4542224324</v>
      </c>
      <c r="O252" s="9">
        <f t="shared" si="4"/>
        <v>0.08480830579</v>
      </c>
      <c r="P252" s="11"/>
      <c r="Q252" s="104"/>
      <c r="R252" s="74"/>
      <c r="S252" s="74"/>
      <c r="T252" s="74"/>
      <c r="U252" s="11"/>
      <c r="V252" s="11"/>
      <c r="W252" s="11"/>
      <c r="X252" s="76"/>
      <c r="Y252" s="11"/>
      <c r="Z252" s="9"/>
    </row>
    <row r="253">
      <c r="A253" s="68">
        <v>746.0</v>
      </c>
      <c r="B253" s="11" t="s">
        <v>308</v>
      </c>
      <c r="C253" s="11" t="s">
        <v>10</v>
      </c>
      <c r="D253" s="73">
        <v>42371.0</v>
      </c>
      <c r="E253" s="74">
        <v>5.731549E9</v>
      </c>
      <c r="F253" s="74">
        <v>3.595217E9</v>
      </c>
      <c r="G253" s="74">
        <v>1.541214E9</v>
      </c>
      <c r="H253" s="70">
        <v>0.0</v>
      </c>
      <c r="I253" s="70">
        <v>0.0</v>
      </c>
      <c r="J253" s="11" t="s">
        <v>73</v>
      </c>
      <c r="K253" s="71" t="s">
        <v>258</v>
      </c>
      <c r="L253" s="51">
        <f t="shared" si="1"/>
        <v>2136332000</v>
      </c>
      <c r="M253" s="75">
        <f t="shared" si="2"/>
        <v>595118000</v>
      </c>
      <c r="N253" s="9">
        <f t="shared" si="3"/>
        <v>0.3727320485</v>
      </c>
      <c r="O253" s="9">
        <f t="shared" si="4"/>
        <v>0.1038319658</v>
      </c>
    </row>
    <row r="254">
      <c r="A254" s="68">
        <v>1420.0</v>
      </c>
      <c r="B254" s="11" t="s">
        <v>334</v>
      </c>
      <c r="C254" s="11" t="s">
        <v>10</v>
      </c>
      <c r="D254" s="73">
        <v>42371.0</v>
      </c>
      <c r="E254" s="74">
        <v>3.5931E9</v>
      </c>
      <c r="F254" s="74">
        <v>1.7746E9</v>
      </c>
      <c r="G254" s="74">
        <v>1.0537E9</v>
      </c>
      <c r="H254" s="70">
        <v>0.0</v>
      </c>
      <c r="I254" s="70">
        <v>0.0</v>
      </c>
      <c r="J254" s="11" t="s">
        <v>73</v>
      </c>
      <c r="K254" s="71" t="s">
        <v>312</v>
      </c>
      <c r="L254" s="51">
        <f t="shared" si="1"/>
        <v>1818500000</v>
      </c>
      <c r="M254" s="75">
        <f t="shared" si="2"/>
        <v>764800000</v>
      </c>
      <c r="N254" s="9">
        <f t="shared" si="3"/>
        <v>0.506108931</v>
      </c>
      <c r="O254" s="9">
        <f t="shared" si="4"/>
        <v>0.2128524116</v>
      </c>
    </row>
    <row r="255">
      <c r="A255" s="68">
        <v>1468.0</v>
      </c>
      <c r="B255" s="11" t="s">
        <v>311</v>
      </c>
      <c r="C255" s="11" t="s">
        <v>10</v>
      </c>
      <c r="D255" s="73">
        <v>42371.0</v>
      </c>
      <c r="E255" s="74">
        <v>1.11718E10</v>
      </c>
      <c r="F255" s="74">
        <v>7.0998E9</v>
      </c>
      <c r="G255" s="74">
        <v>2.6811E9</v>
      </c>
      <c r="H255" s="70">
        <v>0.0</v>
      </c>
      <c r="I255" s="70">
        <v>0.0</v>
      </c>
      <c r="J255" s="11" t="s">
        <v>73</v>
      </c>
      <c r="K255" s="71" t="s">
        <v>312</v>
      </c>
      <c r="L255" s="51">
        <f t="shared" si="1"/>
        <v>4072000000</v>
      </c>
      <c r="M255" s="75">
        <f t="shared" si="2"/>
        <v>1390900000</v>
      </c>
      <c r="N255" s="9">
        <f t="shared" si="3"/>
        <v>0.3644891602</v>
      </c>
      <c r="O255" s="9">
        <f t="shared" si="4"/>
        <v>0.1245009757</v>
      </c>
    </row>
    <row r="256">
      <c r="A256" s="68">
        <v>1633.0</v>
      </c>
      <c r="B256" s="11" t="s">
        <v>260</v>
      </c>
      <c r="C256" s="11" t="s">
        <v>11</v>
      </c>
      <c r="D256" s="73">
        <v>42371.0</v>
      </c>
      <c r="E256" s="74">
        <v>1.2376744E10</v>
      </c>
      <c r="F256" s="74">
        <v>6.3938E9</v>
      </c>
      <c r="G256" s="74">
        <v>4.178386E9</v>
      </c>
      <c r="H256" s="70">
        <v>0.0</v>
      </c>
      <c r="I256" s="70">
        <v>0.0</v>
      </c>
      <c r="J256" s="11" t="s">
        <v>73</v>
      </c>
      <c r="K256" s="71" t="s">
        <v>258</v>
      </c>
      <c r="L256" s="51">
        <f t="shared" si="1"/>
        <v>5982944000</v>
      </c>
      <c r="M256" s="75">
        <f t="shared" si="2"/>
        <v>1804558000</v>
      </c>
      <c r="N256" s="9">
        <f t="shared" si="3"/>
        <v>0.4834020967</v>
      </c>
      <c r="O256" s="9">
        <f t="shared" si="4"/>
        <v>0.1458023209</v>
      </c>
      <c r="P256" s="11"/>
      <c r="Q256" s="104"/>
      <c r="R256" s="74"/>
      <c r="S256" s="74"/>
      <c r="T256" s="74"/>
      <c r="U256" s="11"/>
      <c r="V256" s="11"/>
      <c r="W256" s="11"/>
      <c r="X256" s="11"/>
      <c r="Y256" s="11"/>
      <c r="Z256" s="9"/>
    </row>
    <row r="257">
      <c r="A257" s="68">
        <v>451.0</v>
      </c>
      <c r="B257" s="11" t="s">
        <v>267</v>
      </c>
      <c r="C257" s="11" t="s">
        <v>11</v>
      </c>
      <c r="D257" s="73">
        <v>42398.0</v>
      </c>
      <c r="E257" s="74">
        <v>2.0368562E10</v>
      </c>
      <c r="F257" s="74">
        <v>1.4062471E10</v>
      </c>
      <c r="G257" s="74">
        <v>4.365797E9</v>
      </c>
      <c r="H257" s="70">
        <v>0.0</v>
      </c>
      <c r="I257" s="70">
        <v>0.0</v>
      </c>
      <c r="J257" s="11" t="s">
        <v>73</v>
      </c>
      <c r="K257" s="76" t="s">
        <v>268</v>
      </c>
      <c r="L257" s="51">
        <f t="shared" si="1"/>
        <v>6306091000</v>
      </c>
      <c r="M257" s="75">
        <f t="shared" si="2"/>
        <v>1940294000</v>
      </c>
      <c r="N257" s="9">
        <f t="shared" si="3"/>
        <v>0.3095992245</v>
      </c>
      <c r="O257" s="9">
        <f t="shared" si="4"/>
        <v>0.09525925296</v>
      </c>
    </row>
    <row r="258">
      <c r="A258" s="68">
        <v>982.0</v>
      </c>
      <c r="B258" s="11" t="s">
        <v>270</v>
      </c>
      <c r="C258" s="11" t="s">
        <v>11</v>
      </c>
      <c r="D258" s="73">
        <v>42398.0</v>
      </c>
      <c r="E258" s="74">
        <v>5.9074E10</v>
      </c>
      <c r="F258" s="74">
        <v>3.8504E10</v>
      </c>
      <c r="G258" s="74">
        <v>1.4115E10</v>
      </c>
      <c r="H258" s="70">
        <v>0.0</v>
      </c>
      <c r="I258" s="74">
        <v>1.484E9</v>
      </c>
      <c r="J258" s="11" t="s">
        <v>73</v>
      </c>
      <c r="K258" s="76" t="s">
        <v>271</v>
      </c>
      <c r="L258" s="51">
        <f t="shared" si="1"/>
        <v>20570000000</v>
      </c>
      <c r="M258" s="75">
        <f t="shared" si="2"/>
        <v>4971000000</v>
      </c>
      <c r="N258" s="9">
        <f t="shared" si="3"/>
        <v>0.3482073332</v>
      </c>
      <c r="O258" s="9">
        <f t="shared" si="4"/>
        <v>0.08414869486</v>
      </c>
    </row>
    <row r="259">
      <c r="A259" s="68">
        <v>209.0</v>
      </c>
      <c r="B259" s="11" t="s">
        <v>210</v>
      </c>
      <c r="C259" s="11" t="s">
        <v>11</v>
      </c>
      <c r="D259" s="73">
        <v>42399.0</v>
      </c>
      <c r="E259" s="74">
        <v>3.9528E10</v>
      </c>
      <c r="F259" s="74">
        <v>3.0337E10</v>
      </c>
      <c r="G259" s="74">
        <v>7.618E9</v>
      </c>
      <c r="H259" s="70">
        <v>0.0</v>
      </c>
      <c r="I259" s="70">
        <v>0.0</v>
      </c>
      <c r="J259" s="11" t="s">
        <v>73</v>
      </c>
      <c r="K259" s="76" t="s">
        <v>211</v>
      </c>
      <c r="L259" s="51">
        <f t="shared" si="1"/>
        <v>9191000000</v>
      </c>
      <c r="M259" s="75">
        <f t="shared" si="2"/>
        <v>1573000000</v>
      </c>
      <c r="N259" s="9">
        <f t="shared" si="3"/>
        <v>0.2325187209</v>
      </c>
      <c r="O259" s="9">
        <f t="shared" si="4"/>
        <v>0.039794576</v>
      </c>
      <c r="X259" s="98"/>
    </row>
    <row r="260">
      <c r="A260" s="68">
        <v>487.0</v>
      </c>
      <c r="B260" s="11" t="s">
        <v>272</v>
      </c>
      <c r="C260" s="11" t="s">
        <v>11</v>
      </c>
      <c r="D260" s="73">
        <v>42399.0</v>
      </c>
      <c r="E260" s="74">
        <v>1.54984E10</v>
      </c>
      <c r="F260" s="74">
        <v>1.08417E10</v>
      </c>
      <c r="G260" s="74">
        <v>3.607E9</v>
      </c>
      <c r="H260" s="70">
        <v>0.0</v>
      </c>
      <c r="I260" s="70">
        <v>0.0</v>
      </c>
      <c r="J260" s="11" t="s">
        <v>73</v>
      </c>
      <c r="K260" s="76" t="s">
        <v>268</v>
      </c>
      <c r="L260" s="51">
        <f t="shared" si="1"/>
        <v>4656700000</v>
      </c>
      <c r="M260" s="75">
        <f t="shared" si="2"/>
        <v>1049700000</v>
      </c>
      <c r="N260" s="9">
        <f t="shared" si="3"/>
        <v>0.3004632736</v>
      </c>
      <c r="O260" s="9">
        <f t="shared" si="4"/>
        <v>0.06772957208</v>
      </c>
      <c r="X260" s="98"/>
    </row>
    <row r="261">
      <c r="A261" s="68">
        <v>651.0</v>
      </c>
      <c r="B261" s="11" t="s">
        <v>273</v>
      </c>
      <c r="C261" s="11" t="s">
        <v>11</v>
      </c>
      <c r="D261" s="73">
        <v>42399.0</v>
      </c>
      <c r="E261" s="74">
        <v>7.412E9</v>
      </c>
      <c r="F261" s="74">
        <v>4.907E9</v>
      </c>
      <c r="G261" s="74">
        <v>1.415E9</v>
      </c>
      <c r="H261" s="70">
        <v>0.0</v>
      </c>
      <c r="I261" s="74">
        <v>1.48E8</v>
      </c>
      <c r="J261" s="11" t="s">
        <v>73</v>
      </c>
      <c r="K261" s="66" t="s">
        <v>266</v>
      </c>
      <c r="L261" s="51">
        <f t="shared" si="1"/>
        <v>2505000000</v>
      </c>
      <c r="M261" s="75">
        <f t="shared" si="2"/>
        <v>942000000</v>
      </c>
      <c r="N261" s="9">
        <f t="shared" si="3"/>
        <v>0.3379654614</v>
      </c>
      <c r="O261" s="9">
        <f t="shared" si="4"/>
        <v>0.1270912035</v>
      </c>
    </row>
    <row r="262">
      <c r="A262" s="68">
        <v>715.0</v>
      </c>
      <c r="B262" s="11" t="s">
        <v>274</v>
      </c>
      <c r="C262" s="11" t="s">
        <v>11</v>
      </c>
      <c r="D262" s="73">
        <v>42399.0</v>
      </c>
      <c r="E262" s="74">
        <v>1.5797E10</v>
      </c>
      <c r="F262" s="74">
        <v>1.0077E10</v>
      </c>
      <c r="G262" s="70">
        <v>0.0</v>
      </c>
      <c r="H262" s="70">
        <v>0.0</v>
      </c>
      <c r="I262" s="70">
        <v>0.0</v>
      </c>
      <c r="J262" s="11" t="s">
        <v>73</v>
      </c>
      <c r="K262" s="66" t="s">
        <v>266</v>
      </c>
      <c r="L262" s="51">
        <f t="shared" si="1"/>
        <v>5720000000</v>
      </c>
      <c r="M262" s="75">
        <f t="shared" si="2"/>
        <v>5720000000</v>
      </c>
      <c r="N262" s="9">
        <f t="shared" si="3"/>
        <v>0.3620940685</v>
      </c>
      <c r="O262" s="9">
        <f t="shared" si="4"/>
        <v>0.3620940685</v>
      </c>
    </row>
    <row r="263">
      <c r="A263" s="68">
        <v>890.0</v>
      </c>
      <c r="B263" s="11" t="s">
        <v>275</v>
      </c>
      <c r="C263" s="11" t="s">
        <v>11</v>
      </c>
      <c r="D263" s="73">
        <v>42399.0</v>
      </c>
      <c r="E263" s="74">
        <v>1.4437E10</v>
      </c>
      <c r="F263" s="74">
        <v>9.168E9</v>
      </c>
      <c r="G263" s="74">
        <v>4.168E9</v>
      </c>
      <c r="H263" s="70">
        <v>0.0</v>
      </c>
      <c r="I263" s="70">
        <v>0.0</v>
      </c>
      <c r="J263" s="11" t="s">
        <v>73</v>
      </c>
      <c r="K263" s="71" t="s">
        <v>276</v>
      </c>
      <c r="L263" s="51">
        <f t="shared" si="1"/>
        <v>5269000000</v>
      </c>
      <c r="M263" s="75">
        <f t="shared" si="2"/>
        <v>1101000000</v>
      </c>
      <c r="N263" s="9">
        <f t="shared" si="3"/>
        <v>0.3649650204</v>
      </c>
      <c r="O263" s="9">
        <f t="shared" si="4"/>
        <v>0.07626238138</v>
      </c>
    </row>
    <row r="264">
      <c r="A264" s="68">
        <v>934.0</v>
      </c>
      <c r="B264" s="11" t="s">
        <v>278</v>
      </c>
      <c r="C264" s="11" t="s">
        <v>11</v>
      </c>
      <c r="D264" s="73">
        <v>42399.0</v>
      </c>
      <c r="E264" s="74">
        <v>1.9204E10</v>
      </c>
      <c r="F264" s="74">
        <v>1.2265E10</v>
      </c>
      <c r="G264" s="74">
        <v>4.452E9</v>
      </c>
      <c r="H264" s="70">
        <v>0.0</v>
      </c>
      <c r="I264" s="74">
        <v>9.34E8</v>
      </c>
      <c r="J264" s="11" t="s">
        <v>73</v>
      </c>
      <c r="K264" s="71" t="s">
        <v>268</v>
      </c>
      <c r="L264" s="51">
        <f t="shared" si="1"/>
        <v>6939000000</v>
      </c>
      <c r="M264" s="75">
        <f t="shared" si="2"/>
        <v>1553000000</v>
      </c>
      <c r="N264" s="9">
        <f t="shared" si="3"/>
        <v>0.3613309727</v>
      </c>
      <c r="O264" s="9">
        <f t="shared" si="4"/>
        <v>0.08086856905</v>
      </c>
    </row>
    <row r="265">
      <c r="A265" s="68">
        <v>942.0</v>
      </c>
      <c r="B265" s="11" t="s">
        <v>280</v>
      </c>
      <c r="C265" s="11" t="s">
        <v>11</v>
      </c>
      <c r="D265" s="73">
        <v>42399.0</v>
      </c>
      <c r="E265" s="74">
        <v>1.2154E10</v>
      </c>
      <c r="F265" s="74">
        <v>6.95E9</v>
      </c>
      <c r="G265" s="74">
        <v>3.012E9</v>
      </c>
      <c r="H265" s="70">
        <v>0.0</v>
      </c>
      <c r="I265" s="70">
        <v>0.0</v>
      </c>
      <c r="J265" s="11" t="s">
        <v>73</v>
      </c>
      <c r="K265" s="11" t="s">
        <v>266</v>
      </c>
      <c r="L265" s="51">
        <f t="shared" si="1"/>
        <v>5204000000</v>
      </c>
      <c r="M265" s="75">
        <f t="shared" si="2"/>
        <v>2192000000</v>
      </c>
      <c r="N265" s="9">
        <f t="shared" si="3"/>
        <v>0.4281717953</v>
      </c>
      <c r="O265" s="9">
        <f t="shared" si="4"/>
        <v>0.1803521474</v>
      </c>
    </row>
    <row r="266">
      <c r="A266" s="68">
        <v>1006.0</v>
      </c>
      <c r="B266" s="11" t="s">
        <v>281</v>
      </c>
      <c r="C266" s="11" t="s">
        <v>11</v>
      </c>
      <c r="D266" s="73">
        <v>42399.0</v>
      </c>
      <c r="E266" s="74">
        <v>2.7079E10</v>
      </c>
      <c r="F266" s="74">
        <v>1.6496E10</v>
      </c>
      <c r="G266" s="74">
        <v>8.256E9</v>
      </c>
      <c r="H266" s="70">
        <v>0.0</v>
      </c>
      <c r="I266" s="70">
        <v>0.0</v>
      </c>
      <c r="J266" s="11" t="s">
        <v>73</v>
      </c>
      <c r="K266" s="76" t="s">
        <v>276</v>
      </c>
      <c r="L266" s="51">
        <f t="shared" si="1"/>
        <v>10583000000</v>
      </c>
      <c r="M266" s="75">
        <f t="shared" si="2"/>
        <v>2327000000</v>
      </c>
      <c r="N266" s="9">
        <f t="shared" si="3"/>
        <v>0.3908194542</v>
      </c>
      <c r="O266" s="9">
        <f t="shared" si="4"/>
        <v>0.0859337494</v>
      </c>
    </row>
    <row r="267">
      <c r="A267" s="68">
        <v>1373.0</v>
      </c>
      <c r="B267" s="11" t="s">
        <v>282</v>
      </c>
      <c r="C267" s="11" t="s">
        <v>11</v>
      </c>
      <c r="D267" s="73">
        <v>42399.0</v>
      </c>
      <c r="E267" s="74">
        <v>1.1939999E10</v>
      </c>
      <c r="F267" s="74">
        <v>8.576873E9</v>
      </c>
      <c r="G267" s="74">
        <v>1.738755E9</v>
      </c>
      <c r="H267" s="70">
        <v>0.0</v>
      </c>
      <c r="I267" s="70">
        <v>0.0</v>
      </c>
      <c r="J267" s="11" t="s">
        <v>73</v>
      </c>
      <c r="K267" s="11" t="s">
        <v>266</v>
      </c>
      <c r="L267" s="51">
        <f t="shared" si="1"/>
        <v>3363126000</v>
      </c>
      <c r="M267" s="75">
        <f t="shared" si="2"/>
        <v>1624371000</v>
      </c>
      <c r="N267" s="9">
        <f t="shared" si="3"/>
        <v>0.2816688678</v>
      </c>
      <c r="O267" s="9">
        <f t="shared" si="4"/>
        <v>0.1360444838</v>
      </c>
    </row>
    <row r="268">
      <c r="A268" s="68">
        <v>1409.0</v>
      </c>
      <c r="B268" s="11" t="s">
        <v>283</v>
      </c>
      <c r="C268" s="11" t="s">
        <v>11</v>
      </c>
      <c r="D268" s="73">
        <v>42399.0</v>
      </c>
      <c r="E268" s="74">
        <v>6.5502E9</v>
      </c>
      <c r="F268" s="74">
        <v>4.1098E9</v>
      </c>
      <c r="G268" s="74">
        <v>1.7367E9</v>
      </c>
      <c r="H268" s="70">
        <v>0.0</v>
      </c>
      <c r="I268" s="70">
        <v>0.0</v>
      </c>
      <c r="J268" s="11" t="s">
        <v>73</v>
      </c>
      <c r="K268" s="11" t="s">
        <v>163</v>
      </c>
      <c r="L268" s="51">
        <f t="shared" si="1"/>
        <v>2440400000</v>
      </c>
      <c r="M268" s="75">
        <f t="shared" si="2"/>
        <v>703700000</v>
      </c>
      <c r="N268" s="9">
        <f t="shared" si="3"/>
        <v>0.3725687765</v>
      </c>
      <c r="O268" s="9">
        <f t="shared" si="4"/>
        <v>0.1074318341</v>
      </c>
      <c r="X268" s="98"/>
    </row>
    <row r="269">
      <c r="A269" s="68">
        <v>1441.0</v>
      </c>
      <c r="B269" s="11" t="s">
        <v>285</v>
      </c>
      <c r="C269" s="11" t="s">
        <v>11</v>
      </c>
      <c r="D269" s="73">
        <v>42399.0</v>
      </c>
      <c r="E269" s="74">
        <v>2.1059E10</v>
      </c>
      <c r="F269" s="74">
        <v>1.5545E10</v>
      </c>
      <c r="G269" s="74">
        <v>4.6E9</v>
      </c>
      <c r="H269" s="70">
        <v>0.0</v>
      </c>
      <c r="I269" s="74">
        <v>6.7E7</v>
      </c>
      <c r="J269" s="11" t="s">
        <v>73</v>
      </c>
      <c r="K269" s="66" t="s">
        <v>163</v>
      </c>
      <c r="L269" s="51">
        <f t="shared" si="1"/>
        <v>5514000000</v>
      </c>
      <c r="M269" s="75">
        <f t="shared" si="2"/>
        <v>847000000</v>
      </c>
      <c r="N269" s="9">
        <f t="shared" si="3"/>
        <v>0.2618357947</v>
      </c>
      <c r="O269" s="9">
        <f t="shared" si="4"/>
        <v>0.04022033335</v>
      </c>
    </row>
    <row r="270">
      <c r="A270" s="68">
        <v>1521.0</v>
      </c>
      <c r="B270" s="11" t="s">
        <v>286</v>
      </c>
      <c r="C270" s="11" t="s">
        <v>11</v>
      </c>
      <c r="D270" s="73">
        <v>42399.0</v>
      </c>
      <c r="E270" s="74">
        <v>7.3785E10</v>
      </c>
      <c r="F270" s="74">
        <v>5.1997E10</v>
      </c>
      <c r="G270" s="74">
        <v>1.4665E10</v>
      </c>
      <c r="H270" s="70">
        <v>0.0</v>
      </c>
      <c r="I270" s="74">
        <v>2.213E9</v>
      </c>
      <c r="J270" s="11" t="s">
        <v>73</v>
      </c>
      <c r="K270" s="71" t="s">
        <v>268</v>
      </c>
      <c r="L270" s="51">
        <f t="shared" si="1"/>
        <v>21788000000</v>
      </c>
      <c r="M270" s="75">
        <f t="shared" si="2"/>
        <v>4910000000</v>
      </c>
      <c r="N270" s="9">
        <f t="shared" si="3"/>
        <v>0.2952903707</v>
      </c>
      <c r="O270" s="9">
        <f t="shared" si="4"/>
        <v>0.06654469066</v>
      </c>
    </row>
    <row r="271">
      <c r="A271" s="68">
        <v>1529.0</v>
      </c>
      <c r="B271" s="11" t="s">
        <v>287</v>
      </c>
      <c r="C271" s="11" t="s">
        <v>11</v>
      </c>
      <c r="D271" s="73">
        <v>42399.0</v>
      </c>
      <c r="E271" s="74">
        <v>3.0944938E10</v>
      </c>
      <c r="F271" s="74">
        <v>2.2034523E10</v>
      </c>
      <c r="G271" s="74">
        <v>5.205715E9</v>
      </c>
      <c r="H271" s="70">
        <v>0.0</v>
      </c>
      <c r="I271" s="70">
        <v>0.0</v>
      </c>
      <c r="J271" s="11" t="s">
        <v>73</v>
      </c>
      <c r="K271" s="66" t="s">
        <v>266</v>
      </c>
      <c r="L271" s="51">
        <f t="shared" si="1"/>
        <v>8910415000</v>
      </c>
      <c r="M271" s="75">
        <f t="shared" si="2"/>
        <v>3704700000</v>
      </c>
      <c r="N271" s="9">
        <f t="shared" si="3"/>
        <v>0.2879441865</v>
      </c>
      <c r="O271" s="9">
        <f t="shared" si="4"/>
        <v>0.1197190959</v>
      </c>
    </row>
    <row r="272">
      <c r="A272" s="68">
        <v>763.0</v>
      </c>
      <c r="B272" s="11" t="s">
        <v>289</v>
      </c>
      <c r="C272" s="11" t="s">
        <v>11</v>
      </c>
      <c r="D272" s="73">
        <v>42400.0</v>
      </c>
      <c r="E272" s="74">
        <v>8.8519E10</v>
      </c>
      <c r="F272" s="74">
        <v>5.8254E10</v>
      </c>
      <c r="G272" s="74">
        <v>1.6801E10</v>
      </c>
      <c r="H272" s="70">
        <v>0.0</v>
      </c>
      <c r="I272" s="74">
        <v>1.69E9</v>
      </c>
      <c r="J272" s="11" t="s">
        <v>73</v>
      </c>
      <c r="K272" s="71" t="s">
        <v>271</v>
      </c>
      <c r="L272" s="51">
        <f t="shared" si="1"/>
        <v>30265000000</v>
      </c>
      <c r="M272" s="75">
        <f t="shared" si="2"/>
        <v>11774000000</v>
      </c>
      <c r="N272" s="9">
        <f t="shared" si="3"/>
        <v>0.341903998</v>
      </c>
      <c r="O272" s="9">
        <f t="shared" si="4"/>
        <v>0.133010992</v>
      </c>
    </row>
    <row r="273">
      <c r="A273" s="68">
        <v>1319.0</v>
      </c>
      <c r="B273" s="11" t="s">
        <v>292</v>
      </c>
      <c r="C273" s="11" t="s">
        <v>11</v>
      </c>
      <c r="D273" s="73">
        <v>42400.0</v>
      </c>
      <c r="E273" s="74">
        <v>8.0203E9</v>
      </c>
      <c r="F273" s="74">
        <v>3.8587E9</v>
      </c>
      <c r="G273" s="74">
        <v>3.4177E9</v>
      </c>
      <c r="H273" s="70">
        <v>0.0</v>
      </c>
      <c r="I273" s="70">
        <v>0.0</v>
      </c>
      <c r="J273" s="11" t="s">
        <v>73</v>
      </c>
      <c r="K273" s="71" t="s">
        <v>258</v>
      </c>
      <c r="L273" s="51">
        <f t="shared" si="1"/>
        <v>4161600000</v>
      </c>
      <c r="M273" s="75">
        <f t="shared" si="2"/>
        <v>743900000</v>
      </c>
      <c r="N273" s="9">
        <f t="shared" si="3"/>
        <v>0.5188833335</v>
      </c>
      <c r="O273" s="9">
        <f t="shared" si="4"/>
        <v>0.09275214144</v>
      </c>
    </row>
    <row r="274">
      <c r="A274" s="68">
        <v>1525.0</v>
      </c>
      <c r="B274" s="11" t="s">
        <v>264</v>
      </c>
      <c r="C274" s="11" t="s">
        <v>11</v>
      </c>
      <c r="D274" s="73">
        <v>42400.0</v>
      </c>
      <c r="E274" s="74">
        <v>4.1049E9</v>
      </c>
      <c r="F274" s="74">
        <v>1.6136E9</v>
      </c>
      <c r="G274" s="74">
        <v>1.7312E9</v>
      </c>
      <c r="H274" s="70">
        <v>0.0</v>
      </c>
      <c r="I274" s="70">
        <v>0.0</v>
      </c>
      <c r="J274" s="11" t="s">
        <v>73</v>
      </c>
      <c r="K274" s="71" t="s">
        <v>258</v>
      </c>
      <c r="L274" s="51">
        <f t="shared" si="1"/>
        <v>2491300000</v>
      </c>
      <c r="M274" s="75">
        <f t="shared" si="2"/>
        <v>760100000</v>
      </c>
      <c r="N274" s="9">
        <f t="shared" si="3"/>
        <v>0.6069088163</v>
      </c>
      <c r="O274" s="9">
        <f t="shared" si="4"/>
        <v>0.1851689444</v>
      </c>
    </row>
    <row r="275">
      <c r="A275" s="68">
        <v>1593.0</v>
      </c>
      <c r="B275" s="11" t="s">
        <v>288</v>
      </c>
      <c r="C275" s="11" t="s">
        <v>11</v>
      </c>
      <c r="D275" s="73">
        <v>42400.0</v>
      </c>
      <c r="E275" s="74">
        <v>3.924116E9</v>
      </c>
      <c r="F275" s="74">
        <v>2.539783E9</v>
      </c>
      <c r="G275" s="74">
        <v>8.63354E8</v>
      </c>
      <c r="H275" s="70">
        <v>0.0</v>
      </c>
      <c r="I275" s="70">
        <v>0.0</v>
      </c>
      <c r="J275" s="11" t="s">
        <v>73</v>
      </c>
      <c r="K275" s="66" t="s">
        <v>163</v>
      </c>
      <c r="L275" s="51">
        <f t="shared" si="1"/>
        <v>1384333000</v>
      </c>
      <c r="M275" s="75">
        <f t="shared" si="2"/>
        <v>520979000</v>
      </c>
      <c r="N275" s="9">
        <f t="shared" si="3"/>
        <v>0.3527757589</v>
      </c>
      <c r="O275" s="9">
        <f t="shared" si="4"/>
        <v>0.1327634045</v>
      </c>
    </row>
    <row r="276">
      <c r="A276" s="68">
        <v>1613.0</v>
      </c>
      <c r="B276" s="11" t="s">
        <v>265</v>
      </c>
      <c r="C276" s="11" t="s">
        <v>11</v>
      </c>
      <c r="D276" s="73">
        <v>42400.0</v>
      </c>
      <c r="E276" s="74">
        <v>3.445134E9</v>
      </c>
      <c r="F276" s="74">
        <v>2.243232E9</v>
      </c>
      <c r="G276" s="74">
        <v>8.48323E8</v>
      </c>
      <c r="H276" s="70">
        <v>0.0</v>
      </c>
      <c r="I276" s="70">
        <v>0.0</v>
      </c>
      <c r="J276" s="11" t="s">
        <v>73</v>
      </c>
      <c r="K276" s="66" t="s">
        <v>266</v>
      </c>
      <c r="L276" s="51">
        <f t="shared" si="1"/>
        <v>1201902000</v>
      </c>
      <c r="M276" s="75">
        <f t="shared" si="2"/>
        <v>353579000</v>
      </c>
      <c r="N276" s="9">
        <f t="shared" si="3"/>
        <v>0.3488694489</v>
      </c>
      <c r="O276" s="9">
        <f t="shared" si="4"/>
        <v>0.1026314216</v>
      </c>
    </row>
    <row r="277">
      <c r="A277" s="68">
        <v>201.0</v>
      </c>
      <c r="B277" s="11" t="s">
        <v>208</v>
      </c>
      <c r="C277" s="11" t="s">
        <v>11</v>
      </c>
      <c r="D277" s="73">
        <v>42427.0</v>
      </c>
      <c r="E277" s="74">
        <v>1.2103887E10</v>
      </c>
      <c r="F277" s="74">
        <v>7.483577E9</v>
      </c>
      <c r="G277" s="74">
        <v>3.205407E9</v>
      </c>
      <c r="H277" s="70">
        <v>0.0</v>
      </c>
      <c r="I277" s="70">
        <v>0.0</v>
      </c>
      <c r="J277" s="11" t="s">
        <v>73</v>
      </c>
      <c r="K277" s="11" t="s">
        <v>163</v>
      </c>
      <c r="L277" s="51">
        <f t="shared" si="1"/>
        <v>4620310000</v>
      </c>
      <c r="M277" s="75">
        <f t="shared" si="2"/>
        <v>1414903000</v>
      </c>
      <c r="N277" s="9">
        <f t="shared" si="3"/>
        <v>0.3817211777</v>
      </c>
      <c r="O277" s="9">
        <f t="shared" si="4"/>
        <v>0.1168965804</v>
      </c>
    </row>
    <row r="278">
      <c r="A278" s="68">
        <v>918.0</v>
      </c>
      <c r="B278" s="11" t="s">
        <v>293</v>
      </c>
      <c r="C278" s="11" t="s">
        <v>11</v>
      </c>
      <c r="D278" s="73">
        <v>42429.0</v>
      </c>
      <c r="E278" s="74">
        <v>1.5149675E10</v>
      </c>
      <c r="F278" s="74">
        <v>1.3130915E10</v>
      </c>
      <c r="G278" s="74">
        <v>9.59899E8</v>
      </c>
      <c r="H278" s="70">
        <v>0.0</v>
      </c>
      <c r="I278" s="70">
        <v>0.0</v>
      </c>
      <c r="J278" s="11" t="s">
        <v>73</v>
      </c>
      <c r="K278" s="11" t="s">
        <v>163</v>
      </c>
      <c r="L278" s="51">
        <f t="shared" si="1"/>
        <v>2018760000</v>
      </c>
      <c r="M278" s="75">
        <f t="shared" si="2"/>
        <v>1058861000</v>
      </c>
      <c r="N278" s="9">
        <f t="shared" si="3"/>
        <v>0.1332543437</v>
      </c>
      <c r="O278" s="9">
        <f t="shared" si="4"/>
        <v>0.06989331454</v>
      </c>
    </row>
    <row r="279">
      <c r="A279" s="68">
        <v>926.0</v>
      </c>
      <c r="B279" s="11" t="s">
        <v>294</v>
      </c>
      <c r="C279" s="11" t="s">
        <v>11</v>
      </c>
      <c r="D279" s="73">
        <v>42462.0</v>
      </c>
      <c r="E279" s="74">
        <v>4.7121E9</v>
      </c>
      <c r="F279" s="74">
        <v>1.9149E9</v>
      </c>
      <c r="G279" s="74">
        <v>1.428E9</v>
      </c>
      <c r="H279" s="70">
        <v>0.0</v>
      </c>
      <c r="I279" s="74">
        <v>1.832E8</v>
      </c>
      <c r="J279" s="11" t="s">
        <v>73</v>
      </c>
      <c r="K279" s="76" t="s">
        <v>258</v>
      </c>
      <c r="L279" s="51">
        <f t="shared" si="1"/>
        <v>2797200000</v>
      </c>
      <c r="M279" s="75">
        <f t="shared" si="2"/>
        <v>1186000000</v>
      </c>
      <c r="N279" s="9">
        <f t="shared" si="3"/>
        <v>0.5936206787</v>
      </c>
      <c r="O279" s="9">
        <f t="shared" si="4"/>
        <v>0.2516924513</v>
      </c>
    </row>
    <row r="280">
      <c r="A280" s="68">
        <v>1361.0</v>
      </c>
      <c r="B280" s="11" t="s">
        <v>295</v>
      </c>
      <c r="C280" s="11" t="s">
        <v>11</v>
      </c>
      <c r="D280" s="73">
        <v>42462.0</v>
      </c>
      <c r="E280" s="74">
        <v>7.405E9</v>
      </c>
      <c r="F280" s="74">
        <v>3.218E9</v>
      </c>
      <c r="G280" s="74">
        <v>3.389E9</v>
      </c>
      <c r="H280" s="70">
        <v>0.0</v>
      </c>
      <c r="I280" s="74">
        <v>2.4E7</v>
      </c>
      <c r="J280" s="11" t="s">
        <v>73</v>
      </c>
      <c r="K280" s="76" t="s">
        <v>258</v>
      </c>
      <c r="L280" s="51">
        <f t="shared" si="1"/>
        <v>4187000000</v>
      </c>
      <c r="M280" s="75">
        <f t="shared" si="2"/>
        <v>774000000</v>
      </c>
      <c r="N280" s="9">
        <f t="shared" si="3"/>
        <v>0.5654287643</v>
      </c>
      <c r="O280" s="9">
        <f t="shared" si="4"/>
        <v>0.1045239703</v>
      </c>
    </row>
    <row r="281">
      <c r="A281" s="68">
        <v>503.0</v>
      </c>
      <c r="B281" s="11" t="s">
        <v>297</v>
      </c>
      <c r="C281" s="11" t="s">
        <v>11</v>
      </c>
      <c r="D281" s="73">
        <v>42519.0</v>
      </c>
      <c r="E281" s="74">
        <v>6.9335E9</v>
      </c>
      <c r="F281" s="74">
        <v>5.3924E9</v>
      </c>
      <c r="G281" s="74">
        <v>6.229E8</v>
      </c>
      <c r="H281" s="70">
        <v>0.0</v>
      </c>
      <c r="I281" s="74">
        <v>2.902E8</v>
      </c>
      <c r="J281" s="11" t="s">
        <v>73</v>
      </c>
      <c r="K281" s="11" t="s">
        <v>226</v>
      </c>
      <c r="L281" s="51">
        <f t="shared" si="1"/>
        <v>1541100000</v>
      </c>
      <c r="M281" s="75">
        <f t="shared" si="2"/>
        <v>628000000</v>
      </c>
      <c r="N281" s="9">
        <f t="shared" si="3"/>
        <v>0.2222686955</v>
      </c>
      <c r="O281" s="9">
        <f t="shared" si="4"/>
        <v>0.0905747458</v>
      </c>
    </row>
    <row r="282">
      <c r="A282" s="68">
        <v>1159.0</v>
      </c>
      <c r="B282" s="11" t="s">
        <v>298</v>
      </c>
      <c r="C282" s="11" t="s">
        <v>11</v>
      </c>
      <c r="D282" s="73">
        <v>42521.0</v>
      </c>
      <c r="E282" s="74">
        <v>3.2376E10</v>
      </c>
      <c r="F282" s="74">
        <v>1.7405E10</v>
      </c>
      <c r="G282" s="74">
        <v>1.0469E10</v>
      </c>
      <c r="H282" s="70">
        <v>0.0</v>
      </c>
      <c r="I282" s="70">
        <v>0.0</v>
      </c>
      <c r="J282" s="11" t="s">
        <v>73</v>
      </c>
      <c r="K282" s="76" t="s">
        <v>258</v>
      </c>
      <c r="L282" s="51">
        <f t="shared" si="1"/>
        <v>14971000000</v>
      </c>
      <c r="M282" s="75">
        <f t="shared" si="2"/>
        <v>4502000000</v>
      </c>
      <c r="N282" s="9">
        <f t="shared" si="3"/>
        <v>0.4624104275</v>
      </c>
      <c r="O282" s="9">
        <f t="shared" si="4"/>
        <v>0.13905362</v>
      </c>
      <c r="X282" s="98"/>
    </row>
    <row r="283">
      <c r="A283" s="68">
        <v>735.0</v>
      </c>
      <c r="B283" s="11" t="s">
        <v>299</v>
      </c>
      <c r="C283" s="11" t="s">
        <v>11</v>
      </c>
      <c r="D283" s="73">
        <v>42551.0</v>
      </c>
      <c r="E283" s="74">
        <v>6.911676E9</v>
      </c>
      <c r="F283" s="74">
        <v>4.818585E9</v>
      </c>
      <c r="G283" s="74">
        <v>1.513064E9</v>
      </c>
      <c r="H283" s="70">
        <v>0.0</v>
      </c>
      <c r="I283" s="70">
        <v>0.0</v>
      </c>
      <c r="J283" s="11" t="s">
        <v>73</v>
      </c>
      <c r="K283" s="76" t="s">
        <v>220</v>
      </c>
      <c r="L283" s="51">
        <f t="shared" si="1"/>
        <v>2093091000</v>
      </c>
      <c r="M283" s="75">
        <f t="shared" si="2"/>
        <v>580027000</v>
      </c>
      <c r="N283" s="9">
        <f t="shared" si="3"/>
        <v>0.3028340738</v>
      </c>
      <c r="O283" s="9">
        <f t="shared" si="4"/>
        <v>0.08391987703</v>
      </c>
      <c r="X283" s="98"/>
    </row>
    <row r="284">
      <c r="A284" s="68">
        <v>185.0</v>
      </c>
      <c r="B284" s="11" t="s">
        <v>199</v>
      </c>
      <c r="C284" s="11" t="s">
        <v>11</v>
      </c>
      <c r="D284" s="73">
        <v>42609.0</v>
      </c>
      <c r="E284" s="74">
        <v>1.0635676E10</v>
      </c>
      <c r="F284" s="74">
        <v>5.02694E9</v>
      </c>
      <c r="G284" s="74">
        <v>3.548341E9</v>
      </c>
      <c r="H284" s="70">
        <v>0.0</v>
      </c>
      <c r="I284" s="70">
        <v>0.0</v>
      </c>
      <c r="J284" s="11" t="s">
        <v>73</v>
      </c>
      <c r="K284" s="11" t="s">
        <v>163</v>
      </c>
      <c r="L284" s="51">
        <f t="shared" si="1"/>
        <v>5608736000</v>
      </c>
      <c r="M284" s="75">
        <f t="shared" si="2"/>
        <v>2060395000</v>
      </c>
      <c r="N284" s="9">
        <f t="shared" si="3"/>
        <v>0.5273511529</v>
      </c>
      <c r="O284" s="9">
        <f t="shared" si="4"/>
        <v>0.1937248747</v>
      </c>
      <c r="X284" s="98"/>
    </row>
    <row r="285">
      <c r="A285" s="68">
        <v>459.0</v>
      </c>
      <c r="B285" s="11" t="s">
        <v>303</v>
      </c>
      <c r="C285" s="11" t="s">
        <v>11</v>
      </c>
      <c r="D285" s="73">
        <v>42643.0</v>
      </c>
      <c r="E285" s="74">
        <v>1.21574E10</v>
      </c>
      <c r="F285" s="74">
        <v>9.5026E9</v>
      </c>
      <c r="G285" s="74">
        <v>1.1003E9</v>
      </c>
      <c r="H285" s="70">
        <v>0.0</v>
      </c>
      <c r="I285" s="70">
        <v>0.0</v>
      </c>
      <c r="J285" s="11" t="s">
        <v>73</v>
      </c>
      <c r="K285" s="66" t="s">
        <v>304</v>
      </c>
      <c r="L285" s="51">
        <f t="shared" si="1"/>
        <v>2654800000</v>
      </c>
      <c r="M285" s="75">
        <f t="shared" si="2"/>
        <v>1554500000</v>
      </c>
      <c r="N285" s="9">
        <f t="shared" si="3"/>
        <v>0.2183690592</v>
      </c>
      <c r="O285" s="9">
        <f t="shared" si="4"/>
        <v>0.1278645105</v>
      </c>
      <c r="X285" s="98"/>
    </row>
    <row r="286">
      <c r="A286" s="68">
        <v>1637.0</v>
      </c>
      <c r="B286" s="11" t="s">
        <v>305</v>
      </c>
      <c r="C286" s="11" t="s">
        <v>11</v>
      </c>
      <c r="D286" s="73">
        <v>42643.0</v>
      </c>
      <c r="E286" s="74">
        <v>1.2488E10</v>
      </c>
      <c r="F286" s="74">
        <v>6.684E9</v>
      </c>
      <c r="G286" s="74">
        <v>2.851E9</v>
      </c>
      <c r="H286" s="70">
        <v>0.0</v>
      </c>
      <c r="I286" s="74">
        <v>2.21E8</v>
      </c>
      <c r="J286" s="11" t="s">
        <v>73</v>
      </c>
      <c r="K286" s="71" t="s">
        <v>254</v>
      </c>
      <c r="L286" s="51">
        <f t="shared" si="1"/>
        <v>5804000000</v>
      </c>
      <c r="M286" s="75">
        <f t="shared" si="2"/>
        <v>2732000000</v>
      </c>
      <c r="N286" s="9">
        <f t="shared" si="3"/>
        <v>0.4647661755</v>
      </c>
      <c r="O286" s="9">
        <f t="shared" si="4"/>
        <v>0.2187700192</v>
      </c>
    </row>
    <row r="287">
      <c r="A287" s="68">
        <v>467.0</v>
      </c>
      <c r="B287" s="11" t="s">
        <v>301</v>
      </c>
      <c r="C287" s="11" t="s">
        <v>11</v>
      </c>
      <c r="D287" s="73">
        <v>42644.0</v>
      </c>
      <c r="E287" s="74">
        <v>5.5632E10</v>
      </c>
      <c r="F287" s="74">
        <v>2.9993E10</v>
      </c>
      <c r="G287" s="74">
        <v>8.754E9</v>
      </c>
      <c r="H287" s="70">
        <v>0.0</v>
      </c>
      <c r="I287" s="74">
        <v>2.527E9</v>
      </c>
      <c r="J287" s="11" t="s">
        <v>73</v>
      </c>
      <c r="K287" s="71" t="s">
        <v>254</v>
      </c>
      <c r="L287" s="51">
        <f t="shared" si="1"/>
        <v>25639000000</v>
      </c>
      <c r="M287" s="75">
        <f t="shared" si="2"/>
        <v>14358000000</v>
      </c>
      <c r="N287" s="9">
        <f t="shared" si="3"/>
        <v>0.4608678458</v>
      </c>
      <c r="O287" s="9">
        <f t="shared" si="4"/>
        <v>0.2580888697</v>
      </c>
      <c r="X287" s="98"/>
    </row>
    <row r="288">
      <c r="A288" s="68">
        <v>1385.0</v>
      </c>
      <c r="B288" s="11" t="s">
        <v>302</v>
      </c>
      <c r="C288" s="11" t="s">
        <v>11</v>
      </c>
      <c r="D288" s="73">
        <v>42645.0</v>
      </c>
      <c r="E288" s="74">
        <v>2.13159E10</v>
      </c>
      <c r="F288" s="74">
        <v>8.5111E9</v>
      </c>
      <c r="G288" s="74">
        <v>7.9703E9</v>
      </c>
      <c r="H288" s="70">
        <v>0.0</v>
      </c>
      <c r="I288" s="74">
        <v>9.808E8</v>
      </c>
      <c r="J288" s="11" t="s">
        <v>73</v>
      </c>
      <c r="K288" s="66" t="s">
        <v>226</v>
      </c>
      <c r="L288" s="51">
        <f t="shared" si="1"/>
        <v>12804800000</v>
      </c>
      <c r="M288" s="75">
        <f t="shared" si="2"/>
        <v>3853700000</v>
      </c>
      <c r="N288" s="9">
        <f t="shared" si="3"/>
        <v>0.6007158975</v>
      </c>
      <c r="O288" s="9">
        <f t="shared" si="4"/>
        <v>0.1807899268</v>
      </c>
    </row>
    <row r="289">
      <c r="A289" s="68">
        <v>281.0</v>
      </c>
      <c r="B289" s="11" t="s">
        <v>300</v>
      </c>
      <c r="C289" s="11" t="s">
        <v>11</v>
      </c>
      <c r="D289" s="73">
        <v>42704.0</v>
      </c>
      <c r="E289" s="74">
        <v>1.6389E10</v>
      </c>
      <c r="F289" s="74">
        <v>9.383E9</v>
      </c>
      <c r="G289" s="74">
        <v>2.197E9</v>
      </c>
      <c r="H289" s="70">
        <v>0.0</v>
      </c>
      <c r="I289" s="74">
        <v>1.738E9</v>
      </c>
      <c r="J289" s="11" t="s">
        <v>73</v>
      </c>
      <c r="K289" s="71" t="s">
        <v>240</v>
      </c>
      <c r="L289" s="51">
        <f t="shared" si="1"/>
        <v>7006000000</v>
      </c>
      <c r="M289" s="75">
        <f t="shared" si="2"/>
        <v>3071000000</v>
      </c>
      <c r="N289" s="9">
        <f t="shared" si="3"/>
        <v>0.4274818476</v>
      </c>
      <c r="O289" s="9">
        <f t="shared" si="4"/>
        <v>0.1873817805</v>
      </c>
    </row>
    <row r="290">
      <c r="A290" s="68">
        <v>950.0</v>
      </c>
      <c r="B290" s="11" t="s">
        <v>307</v>
      </c>
      <c r="C290" s="11" t="s">
        <v>11</v>
      </c>
      <c r="D290" s="73">
        <v>42704.0</v>
      </c>
      <c r="E290" s="74">
        <v>1.0949999E10</v>
      </c>
      <c r="F290" s="74">
        <v>8.923519E9</v>
      </c>
      <c r="G290" s="74">
        <v>7.64117E8</v>
      </c>
      <c r="H290" s="70">
        <v>0.0</v>
      </c>
      <c r="I290" s="70">
        <v>0.0</v>
      </c>
      <c r="J290" s="11" t="s">
        <v>73</v>
      </c>
      <c r="K290" s="66" t="s">
        <v>304</v>
      </c>
      <c r="L290" s="51">
        <f t="shared" si="1"/>
        <v>2026480000</v>
      </c>
      <c r="M290" s="75">
        <f t="shared" si="2"/>
        <v>1262363000</v>
      </c>
      <c r="N290" s="9">
        <f t="shared" si="3"/>
        <v>0.1850666836</v>
      </c>
      <c r="O290" s="9">
        <f t="shared" si="4"/>
        <v>0.1152843028</v>
      </c>
    </row>
    <row r="291">
      <c r="A291" s="68">
        <v>123.0</v>
      </c>
      <c r="B291" s="11" t="s">
        <v>158</v>
      </c>
      <c r="C291" s="11" t="s">
        <v>11</v>
      </c>
      <c r="D291" s="73">
        <v>42735.0</v>
      </c>
      <c r="E291" s="74">
        <v>1.35987E11</v>
      </c>
      <c r="F291" s="74">
        <v>8.8265E10</v>
      </c>
      <c r="G291" s="74">
        <v>4.3536E10</v>
      </c>
      <c r="H291" s="70">
        <v>0.0</v>
      </c>
      <c r="I291" s="70">
        <v>0.0</v>
      </c>
      <c r="J291" s="11" t="s">
        <v>73</v>
      </c>
      <c r="K291" s="71" t="s">
        <v>159</v>
      </c>
      <c r="L291" s="51">
        <f t="shared" si="1"/>
        <v>47722000000</v>
      </c>
      <c r="M291" s="75">
        <f t="shared" si="2"/>
        <v>4186000000</v>
      </c>
      <c r="N291" s="9">
        <f t="shared" si="3"/>
        <v>0.3509306037</v>
      </c>
      <c r="O291" s="9">
        <f t="shared" si="4"/>
        <v>0.0307823542</v>
      </c>
    </row>
    <row r="292">
      <c r="A292" s="68">
        <v>127.0</v>
      </c>
      <c r="B292" s="11" t="s">
        <v>162</v>
      </c>
      <c r="C292" s="11" t="s">
        <v>11</v>
      </c>
      <c r="D292" s="73">
        <v>42735.0</v>
      </c>
      <c r="E292" s="74">
        <v>2.1609E10</v>
      </c>
      <c r="F292" s="74">
        <v>1.82958E10</v>
      </c>
      <c r="G292" s="74">
        <v>2.2803E9</v>
      </c>
      <c r="H292" s="70">
        <v>0.0</v>
      </c>
      <c r="I292" s="74">
        <v>1.434E8</v>
      </c>
      <c r="J292" s="11" t="s">
        <v>73</v>
      </c>
      <c r="K292" s="66" t="s">
        <v>163</v>
      </c>
      <c r="L292" s="51">
        <f t="shared" si="1"/>
        <v>3313200000</v>
      </c>
      <c r="M292" s="75">
        <f t="shared" si="2"/>
        <v>889500000</v>
      </c>
      <c r="N292" s="9">
        <f t="shared" si="3"/>
        <v>0.1533250035</v>
      </c>
      <c r="O292" s="9">
        <f t="shared" si="4"/>
        <v>0.04116340414</v>
      </c>
    </row>
    <row r="293">
      <c r="A293" s="68">
        <v>245.0</v>
      </c>
      <c r="B293" s="11" t="s">
        <v>250</v>
      </c>
      <c r="C293" s="11" t="s">
        <v>11</v>
      </c>
      <c r="D293" s="73">
        <v>42735.0</v>
      </c>
      <c r="E293" s="74">
        <v>9.071E9</v>
      </c>
      <c r="F293" s="74">
        <v>7.1379E9</v>
      </c>
      <c r="G293" s="74">
        <v>1.7072E9</v>
      </c>
      <c r="H293" s="70">
        <v>0.0</v>
      </c>
      <c r="I293" s="70">
        <v>0.0</v>
      </c>
      <c r="J293" s="11" t="s">
        <v>73</v>
      </c>
      <c r="K293" s="71" t="s">
        <v>251</v>
      </c>
      <c r="L293" s="51">
        <f t="shared" si="1"/>
        <v>1933100000</v>
      </c>
      <c r="M293" s="75">
        <f t="shared" si="2"/>
        <v>225900000</v>
      </c>
      <c r="N293" s="9">
        <f t="shared" si="3"/>
        <v>0.2131077059</v>
      </c>
      <c r="O293" s="9">
        <f t="shared" si="4"/>
        <v>0.02490353875</v>
      </c>
    </row>
    <row r="294">
      <c r="A294" s="68">
        <v>313.0</v>
      </c>
      <c r="B294" s="11" t="s">
        <v>315</v>
      </c>
      <c r="C294" s="11" t="s">
        <v>11</v>
      </c>
      <c r="D294" s="73">
        <v>42735.0</v>
      </c>
      <c r="E294" s="74">
        <v>2.9003E10</v>
      </c>
      <c r="F294" s="74">
        <v>1.8655E10</v>
      </c>
      <c r="G294" s="74">
        <v>8.6E7</v>
      </c>
      <c r="H294" s="70">
        <v>0.0</v>
      </c>
      <c r="I294" s="74">
        <v>6.907E9</v>
      </c>
      <c r="J294" s="11" t="s">
        <v>73</v>
      </c>
      <c r="K294" s="66" t="s">
        <v>316</v>
      </c>
      <c r="L294" s="51">
        <f t="shared" si="1"/>
        <v>10348000000</v>
      </c>
      <c r="M294" s="75">
        <f t="shared" si="2"/>
        <v>3355000000</v>
      </c>
      <c r="N294" s="9">
        <f t="shared" si="3"/>
        <v>0.3567906768</v>
      </c>
      <c r="O294" s="9">
        <f t="shared" si="4"/>
        <v>0.1156776885</v>
      </c>
    </row>
    <row r="295">
      <c r="A295" s="68">
        <v>341.0</v>
      </c>
      <c r="B295" s="11" t="s">
        <v>318</v>
      </c>
      <c r="C295" s="11" t="s">
        <v>11</v>
      </c>
      <c r="D295" s="73">
        <v>42735.0</v>
      </c>
      <c r="E295" s="74">
        <v>3.904384E9</v>
      </c>
      <c r="F295" s="74">
        <v>3.40617E9</v>
      </c>
      <c r="G295" s="74">
        <v>2.7624E8</v>
      </c>
      <c r="H295" s="70">
        <v>0.0</v>
      </c>
      <c r="I295" s="74">
        <v>1.46368E8</v>
      </c>
      <c r="J295" s="11" t="s">
        <v>73</v>
      </c>
      <c r="K295" s="66" t="s">
        <v>226</v>
      </c>
      <c r="L295" s="51">
        <f t="shared" si="1"/>
        <v>498214000</v>
      </c>
      <c r="M295" s="75">
        <f t="shared" si="2"/>
        <v>75606000</v>
      </c>
      <c r="N295" s="9">
        <f t="shared" si="3"/>
        <v>0.1276037398</v>
      </c>
      <c r="O295" s="9">
        <f t="shared" si="4"/>
        <v>0.01936438629</v>
      </c>
    </row>
    <row r="296">
      <c r="A296" s="68">
        <v>471.0</v>
      </c>
      <c r="B296" s="11" t="s">
        <v>320</v>
      </c>
      <c r="C296" s="11" t="s">
        <v>11</v>
      </c>
      <c r="D296" s="73">
        <v>42735.0</v>
      </c>
      <c r="E296" s="74">
        <v>6.497E9</v>
      </c>
      <c r="F296" s="74">
        <v>2.432E9</v>
      </c>
      <c r="G296" s="74">
        <v>1.69E9</v>
      </c>
      <c r="H296" s="70">
        <v>0.0</v>
      </c>
      <c r="I296" s="74">
        <v>3.22E8</v>
      </c>
      <c r="J296" s="11" t="s">
        <v>73</v>
      </c>
      <c r="K296" s="66" t="s">
        <v>316</v>
      </c>
      <c r="L296" s="51">
        <f t="shared" si="1"/>
        <v>4065000000</v>
      </c>
      <c r="M296" s="75">
        <f t="shared" si="2"/>
        <v>2053000000</v>
      </c>
      <c r="N296" s="9">
        <f t="shared" si="3"/>
        <v>0.6256733877</v>
      </c>
      <c r="O296" s="9">
        <f t="shared" si="4"/>
        <v>0.3159919963</v>
      </c>
    </row>
    <row r="297">
      <c r="A297" s="68">
        <v>475.0</v>
      </c>
      <c r="B297" s="11" t="s">
        <v>321</v>
      </c>
      <c r="C297" s="11" t="s">
        <v>11</v>
      </c>
      <c r="D297" s="73">
        <v>42735.0</v>
      </c>
      <c r="E297" s="74">
        <v>6.497E9</v>
      </c>
      <c r="F297" s="74">
        <v>2.432E9</v>
      </c>
      <c r="G297" s="74">
        <v>1.69E9</v>
      </c>
      <c r="H297" s="70">
        <v>0.0</v>
      </c>
      <c r="I297" s="74">
        <v>3.22E8</v>
      </c>
      <c r="J297" s="11" t="s">
        <v>73</v>
      </c>
      <c r="K297" s="66" t="s">
        <v>316</v>
      </c>
      <c r="L297" s="51">
        <f t="shared" si="1"/>
        <v>4065000000</v>
      </c>
      <c r="M297" s="75">
        <f t="shared" si="2"/>
        <v>2053000000</v>
      </c>
      <c r="N297" s="9">
        <f t="shared" si="3"/>
        <v>0.6256733877</v>
      </c>
      <c r="O297" s="9">
        <f t="shared" si="4"/>
        <v>0.3159919963</v>
      </c>
      <c r="X297" s="98"/>
    </row>
    <row r="298">
      <c r="A298" s="68">
        <v>479.0</v>
      </c>
      <c r="B298" s="11" t="s">
        <v>322</v>
      </c>
      <c r="C298" s="11" t="s">
        <v>11</v>
      </c>
      <c r="D298" s="73">
        <v>42735.0</v>
      </c>
      <c r="E298" s="74">
        <v>1.6661E10</v>
      </c>
      <c r="F298" s="74">
        <v>1.3107E10</v>
      </c>
      <c r="G298" s="74">
        <v>1.145E9</v>
      </c>
      <c r="H298" s="70">
        <v>0.0</v>
      </c>
      <c r="I298" s="74">
        <v>1.34E8</v>
      </c>
      <c r="J298" s="11" t="s">
        <v>73</v>
      </c>
      <c r="K298" s="71" t="s">
        <v>251</v>
      </c>
      <c r="L298" s="51">
        <f t="shared" si="1"/>
        <v>3554000000</v>
      </c>
      <c r="M298" s="75">
        <f t="shared" si="2"/>
        <v>2275000000</v>
      </c>
      <c r="N298" s="9">
        <f t="shared" si="3"/>
        <v>0.2133125263</v>
      </c>
      <c r="O298" s="9">
        <f t="shared" si="4"/>
        <v>0.1365464258</v>
      </c>
      <c r="X298" s="98"/>
    </row>
    <row r="299">
      <c r="A299" s="68">
        <v>603.0</v>
      </c>
      <c r="B299" s="11" t="s">
        <v>323</v>
      </c>
      <c r="C299" s="11" t="s">
        <v>11</v>
      </c>
      <c r="D299" s="73">
        <v>42735.0</v>
      </c>
      <c r="E299" s="74">
        <v>8.773564E9</v>
      </c>
      <c r="F299" s="74">
        <v>1.596698E9</v>
      </c>
      <c r="G299" s="74">
        <v>6.280728E9</v>
      </c>
      <c r="H299" s="70">
        <v>0.0</v>
      </c>
      <c r="I299" s="74">
        <v>3.17141E8</v>
      </c>
      <c r="J299" s="11" t="s">
        <v>73</v>
      </c>
      <c r="K299" s="71" t="s">
        <v>159</v>
      </c>
      <c r="L299" s="51">
        <f t="shared" si="1"/>
        <v>7176866000</v>
      </c>
      <c r="M299" s="75">
        <f t="shared" si="2"/>
        <v>578997000</v>
      </c>
      <c r="N299" s="9">
        <f t="shared" si="3"/>
        <v>0.8180103319</v>
      </c>
      <c r="O299" s="9">
        <f t="shared" si="4"/>
        <v>0.0659933637</v>
      </c>
    </row>
    <row r="300">
      <c r="A300" s="68">
        <v>611.0</v>
      </c>
      <c r="B300" s="11" t="s">
        <v>324</v>
      </c>
      <c r="C300" s="11" t="s">
        <v>11</v>
      </c>
      <c r="D300" s="73">
        <v>42735.0</v>
      </c>
      <c r="E300" s="74">
        <v>1.518E11</v>
      </c>
      <c r="F300" s="74">
        <v>1.35488E11</v>
      </c>
      <c r="G300" s="74">
        <v>1.2196E10</v>
      </c>
      <c r="H300" s="70">
        <v>0.0</v>
      </c>
      <c r="I300" s="70">
        <v>0.0</v>
      </c>
      <c r="J300" s="11" t="s">
        <v>73</v>
      </c>
      <c r="K300" s="71" t="s">
        <v>325</v>
      </c>
      <c r="L300" s="51">
        <f t="shared" si="1"/>
        <v>16312000000</v>
      </c>
      <c r="M300" s="75">
        <f t="shared" si="2"/>
        <v>4116000000</v>
      </c>
      <c r="N300" s="9">
        <f t="shared" si="3"/>
        <v>0.1074571805</v>
      </c>
      <c r="O300" s="9">
        <f t="shared" si="4"/>
        <v>0.02711462451</v>
      </c>
    </row>
    <row r="301">
      <c r="A301" s="68">
        <v>703.0</v>
      </c>
      <c r="B301" s="11" t="s">
        <v>326</v>
      </c>
      <c r="C301" s="11" t="s">
        <v>11</v>
      </c>
      <c r="D301" s="73">
        <v>42735.0</v>
      </c>
      <c r="E301" s="74">
        <v>1.6638E11</v>
      </c>
      <c r="F301" s="74">
        <v>1.45125E11</v>
      </c>
      <c r="G301" s="74">
        <v>1.171E10</v>
      </c>
      <c r="H301" s="70">
        <v>0.0</v>
      </c>
      <c r="I301" s="70">
        <v>0.0</v>
      </c>
      <c r="J301" s="11" t="s">
        <v>73</v>
      </c>
      <c r="K301" s="71" t="s">
        <v>325</v>
      </c>
      <c r="L301" s="51">
        <f t="shared" si="1"/>
        <v>21255000000</v>
      </c>
      <c r="M301" s="75">
        <f t="shared" si="2"/>
        <v>9545000000</v>
      </c>
      <c r="N301" s="9">
        <f t="shared" si="3"/>
        <v>0.1277497295</v>
      </c>
      <c r="O301" s="9">
        <f t="shared" si="4"/>
        <v>0.05736867412</v>
      </c>
    </row>
    <row r="302">
      <c r="A302" s="68">
        <v>723.0</v>
      </c>
      <c r="B302" s="11" t="s">
        <v>327</v>
      </c>
      <c r="C302" s="11" t="s">
        <v>11</v>
      </c>
      <c r="D302" s="73">
        <v>42735.0</v>
      </c>
      <c r="E302" s="74">
        <v>1.5158E10</v>
      </c>
      <c r="F302" s="74">
        <v>1.0972E10</v>
      </c>
      <c r="G302" s="74">
        <v>2.617E9</v>
      </c>
      <c r="H302" s="70">
        <v>0.0</v>
      </c>
      <c r="I302" s="70">
        <v>0.0</v>
      </c>
      <c r="J302" s="11" t="s">
        <v>73</v>
      </c>
      <c r="K302" s="66" t="s">
        <v>328</v>
      </c>
      <c r="L302" s="51">
        <f t="shared" si="1"/>
        <v>4186000000</v>
      </c>
      <c r="M302" s="75">
        <f t="shared" si="2"/>
        <v>1569000000</v>
      </c>
      <c r="N302" s="9">
        <f t="shared" si="3"/>
        <v>0.2761578045</v>
      </c>
      <c r="O302" s="9">
        <f t="shared" si="4"/>
        <v>0.1035096978</v>
      </c>
    </row>
    <row r="303">
      <c r="A303" s="68">
        <v>747.0</v>
      </c>
      <c r="B303" s="11" t="s">
        <v>308</v>
      </c>
      <c r="C303" s="11" t="s">
        <v>11</v>
      </c>
      <c r="D303" s="73">
        <v>42735.0</v>
      </c>
      <c r="E303" s="74">
        <v>6.028199E9</v>
      </c>
      <c r="F303" s="74">
        <v>3.752151E9</v>
      </c>
      <c r="G303" s="74">
        <v>1.500399E9</v>
      </c>
      <c r="H303" s="70">
        <v>0.0</v>
      </c>
      <c r="I303" s="70">
        <v>0.0</v>
      </c>
      <c r="J303" s="11" t="s">
        <v>73</v>
      </c>
      <c r="K303" s="71" t="s">
        <v>258</v>
      </c>
      <c r="L303" s="51">
        <f t="shared" si="1"/>
        <v>2276048000</v>
      </c>
      <c r="M303" s="75">
        <f t="shared" si="2"/>
        <v>775649000</v>
      </c>
      <c r="N303" s="9">
        <f t="shared" si="3"/>
        <v>0.3775668322</v>
      </c>
      <c r="O303" s="9">
        <f t="shared" si="4"/>
        <v>0.1286701053</v>
      </c>
    </row>
    <row r="304">
      <c r="A304" s="68">
        <v>1211.0</v>
      </c>
      <c r="B304" s="11" t="s">
        <v>350</v>
      </c>
      <c r="C304" s="11" t="s">
        <v>10</v>
      </c>
      <c r="D304" s="73">
        <v>42735.0</v>
      </c>
      <c r="E304" s="74">
        <v>1.54169E10</v>
      </c>
      <c r="F304" s="74">
        <v>1.26712E10</v>
      </c>
      <c r="G304" s="74">
        <v>4.439E8</v>
      </c>
      <c r="H304" s="70">
        <v>0.0</v>
      </c>
      <c r="I304" s="74">
        <v>2.929E8</v>
      </c>
      <c r="J304" s="11" t="s">
        <v>73</v>
      </c>
      <c r="K304" s="66" t="s">
        <v>236</v>
      </c>
      <c r="L304" s="51">
        <f t="shared" si="1"/>
        <v>2745700000</v>
      </c>
      <c r="M304" s="75">
        <f t="shared" si="2"/>
        <v>2008900000</v>
      </c>
      <c r="N304" s="9">
        <f t="shared" si="3"/>
        <v>0.1780967639</v>
      </c>
      <c r="O304" s="9">
        <f t="shared" si="4"/>
        <v>0.1303050548</v>
      </c>
    </row>
    <row r="305">
      <c r="A305" s="68">
        <v>1279.0</v>
      </c>
      <c r="B305" s="11" t="s">
        <v>333</v>
      </c>
      <c r="C305" s="11" t="s">
        <v>11</v>
      </c>
      <c r="D305" s="73">
        <v>42735.0</v>
      </c>
      <c r="E305" s="74">
        <v>7.668476E9</v>
      </c>
      <c r="F305" s="74">
        <v>5.728662E9</v>
      </c>
      <c r="G305" s="74">
        <v>9.5715E8</v>
      </c>
      <c r="H305" s="70">
        <v>0.0</v>
      </c>
      <c r="I305" s="70">
        <v>0.0</v>
      </c>
      <c r="J305" s="11" t="s">
        <v>73</v>
      </c>
      <c r="K305" s="11" t="s">
        <v>304</v>
      </c>
      <c r="L305" s="51">
        <f t="shared" si="1"/>
        <v>1939814000</v>
      </c>
      <c r="M305" s="75">
        <f t="shared" si="2"/>
        <v>982664000</v>
      </c>
      <c r="N305" s="9">
        <f t="shared" si="3"/>
        <v>0.2529595189</v>
      </c>
      <c r="O305" s="9">
        <f t="shared" si="4"/>
        <v>0.1281433234</v>
      </c>
    </row>
    <row r="306">
      <c r="A306" s="68">
        <v>1421.0</v>
      </c>
      <c r="B306" s="11" t="s">
        <v>334</v>
      </c>
      <c r="C306" s="11" t="s">
        <v>11</v>
      </c>
      <c r="D306" s="73">
        <v>42735.0</v>
      </c>
      <c r="E306" s="74">
        <v>3.7118E9</v>
      </c>
      <c r="F306" s="74">
        <v>1.8035E9</v>
      </c>
      <c r="G306" s="74">
        <v>1.0541E9</v>
      </c>
      <c r="H306" s="70">
        <v>0.0</v>
      </c>
      <c r="I306" s="70">
        <v>0.0</v>
      </c>
      <c r="J306" s="11" t="s">
        <v>73</v>
      </c>
      <c r="K306" s="76" t="s">
        <v>312</v>
      </c>
      <c r="L306" s="51">
        <f t="shared" si="1"/>
        <v>1908300000</v>
      </c>
      <c r="M306" s="75">
        <f t="shared" si="2"/>
        <v>854200000</v>
      </c>
      <c r="N306" s="9">
        <f t="shared" si="3"/>
        <v>0.5141171399</v>
      </c>
      <c r="O306" s="9">
        <f t="shared" si="4"/>
        <v>0.2301309338</v>
      </c>
    </row>
    <row r="307">
      <c r="A307" s="68">
        <v>1469.0</v>
      </c>
      <c r="B307" s="11" t="s">
        <v>311</v>
      </c>
      <c r="C307" s="11" t="s">
        <v>11</v>
      </c>
      <c r="D307" s="73">
        <v>42735.0</v>
      </c>
      <c r="E307" s="74">
        <v>1.14069E10</v>
      </c>
      <c r="F307" s="74">
        <v>7.1397E9</v>
      </c>
      <c r="G307" s="74">
        <v>2.7989E9</v>
      </c>
      <c r="H307" s="70">
        <v>0.0</v>
      </c>
      <c r="I307" s="70">
        <v>0.0</v>
      </c>
      <c r="J307" s="11" t="s">
        <v>73</v>
      </c>
      <c r="K307" s="76" t="s">
        <v>312</v>
      </c>
      <c r="L307" s="51">
        <f t="shared" si="1"/>
        <v>4267200000</v>
      </c>
      <c r="M307" s="75">
        <f t="shared" si="2"/>
        <v>1468300000</v>
      </c>
      <c r="N307" s="9">
        <f t="shared" si="3"/>
        <v>0.374089367</v>
      </c>
      <c r="O307" s="9">
        <f t="shared" si="4"/>
        <v>0.1287203359</v>
      </c>
    </row>
    <row r="308">
      <c r="A308" s="68">
        <v>1693.0</v>
      </c>
      <c r="B308" s="11" t="s">
        <v>336</v>
      </c>
      <c r="C308" s="11" t="s">
        <v>11</v>
      </c>
      <c r="D308" s="73">
        <v>42735.0</v>
      </c>
      <c r="E308" s="74">
        <v>2.0718E10</v>
      </c>
      <c r="F308" s="74">
        <v>1.7036E10</v>
      </c>
      <c r="G308" s="74">
        <v>2.084E9</v>
      </c>
      <c r="H308" s="70">
        <v>0.0</v>
      </c>
      <c r="I308" s="74">
        <v>7.1E7</v>
      </c>
      <c r="J308" s="11" t="s">
        <v>73</v>
      </c>
      <c r="K308" s="76" t="s">
        <v>312</v>
      </c>
      <c r="L308" s="51">
        <f t="shared" si="1"/>
        <v>3682000000</v>
      </c>
      <c r="M308" s="75">
        <f t="shared" si="2"/>
        <v>1527000000</v>
      </c>
      <c r="N308" s="9">
        <f t="shared" si="3"/>
        <v>0.1777198571</v>
      </c>
      <c r="O308" s="9">
        <f t="shared" si="4"/>
        <v>0.07370402549</v>
      </c>
    </row>
    <row r="1021">
      <c r="A1021" s="68"/>
      <c r="B1021" s="11"/>
      <c r="C1021" s="11"/>
      <c r="D1021" s="73"/>
      <c r="E1021" s="74"/>
      <c r="F1021" s="74"/>
      <c r="G1021" s="74"/>
      <c r="H1021" s="11"/>
      <c r="I1021" s="11"/>
      <c r="J1021" s="11"/>
      <c r="K1021" s="76"/>
      <c r="L1021" s="11"/>
      <c r="M1021" s="11"/>
      <c r="N1021" s="68"/>
      <c r="O1021" s="11"/>
      <c r="P1021" s="11"/>
      <c r="Q1021" s="104"/>
      <c r="R1021" s="74"/>
      <c r="S1021" s="74"/>
      <c r="T1021" s="74"/>
      <c r="U1021" s="11"/>
      <c r="V1021" s="11"/>
      <c r="W1021" s="11"/>
      <c r="X1021" s="76"/>
      <c r="Y1021" s="11"/>
      <c r="Z1021" s="9"/>
    </row>
    <row r="1025">
      <c r="A1025" s="68"/>
      <c r="B1025" s="11"/>
      <c r="C1025" s="11"/>
      <c r="D1025" s="73"/>
      <c r="E1025" s="74"/>
      <c r="F1025" s="74"/>
      <c r="G1025" s="74"/>
      <c r="H1025" s="11"/>
      <c r="I1025" s="11"/>
      <c r="J1025" s="11"/>
      <c r="K1025" s="76"/>
      <c r="L1025" s="11"/>
      <c r="M1025" s="11"/>
      <c r="N1025" s="68"/>
      <c r="O1025" s="11"/>
      <c r="P1025" s="11"/>
      <c r="Q1025" s="104"/>
      <c r="R1025" s="74"/>
      <c r="S1025" s="74"/>
      <c r="T1025" s="74"/>
      <c r="U1025" s="11"/>
      <c r="V1025" s="11"/>
      <c r="W1025" s="11"/>
      <c r="X1025" s="76"/>
      <c r="Y1025" s="11"/>
      <c r="Z1025" s="9"/>
    </row>
    <row r="1026">
      <c r="A1026" s="68"/>
      <c r="B1026" s="11"/>
      <c r="C1026" s="11"/>
      <c r="D1026" s="73"/>
      <c r="E1026" s="74"/>
      <c r="F1026" s="74"/>
      <c r="G1026" s="74"/>
      <c r="H1026" s="11"/>
      <c r="I1026" s="74"/>
      <c r="J1026" s="11"/>
      <c r="K1026" s="76"/>
      <c r="L1026" s="11"/>
      <c r="M1026" s="11"/>
      <c r="N1026" s="68"/>
      <c r="O1026" s="11"/>
      <c r="P1026" s="11"/>
      <c r="Q1026" s="104"/>
      <c r="R1026" s="74"/>
      <c r="S1026" s="74"/>
      <c r="T1026" s="74"/>
      <c r="U1026" s="11"/>
      <c r="V1026" s="74"/>
      <c r="W1026" s="11"/>
      <c r="X1026" s="76"/>
      <c r="Y1026" s="11"/>
      <c r="Z1026" s="9"/>
    </row>
    <row r="1042">
      <c r="A1042" s="68"/>
      <c r="B1042" s="11"/>
      <c r="C1042" s="11"/>
      <c r="D1042" s="73"/>
      <c r="E1042" s="74"/>
      <c r="F1042" s="74"/>
      <c r="G1042" s="74"/>
      <c r="H1042" s="11"/>
      <c r="I1042" s="74"/>
      <c r="J1042" s="11"/>
      <c r="K1042" s="76"/>
      <c r="L1042" s="11"/>
      <c r="M1042" s="11"/>
      <c r="N1042" s="68"/>
      <c r="O1042" s="11"/>
      <c r="P1042" s="11"/>
      <c r="Q1042" s="104"/>
      <c r="R1042" s="74"/>
      <c r="S1042" s="74"/>
      <c r="T1042" s="74"/>
      <c r="U1042" s="11"/>
      <c r="V1042" s="74"/>
      <c r="W1042" s="11"/>
      <c r="X1042" s="76"/>
      <c r="Y1042" s="11"/>
      <c r="Z1042" s="9"/>
    </row>
    <row r="1045">
      <c r="A1045" s="68"/>
      <c r="B1045" s="11"/>
      <c r="C1045" s="11"/>
      <c r="D1045" s="73"/>
      <c r="E1045" s="74"/>
      <c r="F1045" s="74"/>
      <c r="G1045" s="74"/>
      <c r="H1045" s="11"/>
      <c r="I1045" s="74"/>
      <c r="J1045" s="11"/>
      <c r="K1045" s="76"/>
      <c r="L1045" s="11"/>
      <c r="M1045" s="11"/>
      <c r="N1045" s="68"/>
      <c r="O1045" s="11"/>
      <c r="P1045" s="11"/>
      <c r="Q1045" s="104"/>
      <c r="R1045" s="74"/>
      <c r="S1045" s="74"/>
      <c r="T1045" s="74"/>
      <c r="U1045" s="11"/>
      <c r="V1045" s="74"/>
      <c r="W1045" s="11"/>
      <c r="X1045" s="76"/>
      <c r="Y1045" s="11"/>
      <c r="Z1045" s="9"/>
    </row>
    <row r="1048">
      <c r="A1048" s="68"/>
      <c r="B1048" s="11"/>
      <c r="C1048" s="11"/>
      <c r="D1048" s="73"/>
      <c r="E1048" s="74"/>
      <c r="F1048" s="74"/>
      <c r="G1048" s="74"/>
      <c r="H1048" s="11"/>
      <c r="I1048" s="11"/>
      <c r="J1048" s="11"/>
      <c r="K1048" s="76"/>
      <c r="L1048" s="11"/>
      <c r="M1048" s="11"/>
      <c r="N1048" s="68"/>
      <c r="O1048" s="11"/>
      <c r="P1048" s="11"/>
      <c r="Q1048" s="104"/>
      <c r="R1048" s="74"/>
      <c r="S1048" s="74"/>
      <c r="T1048" s="74"/>
      <c r="U1048" s="11"/>
      <c r="V1048" s="11"/>
      <c r="W1048" s="11"/>
      <c r="X1048" s="76"/>
      <c r="Y1048" s="11"/>
      <c r="Z1048" s="9"/>
    </row>
    <row r="1049">
      <c r="A1049" s="68"/>
      <c r="B1049" s="11"/>
      <c r="C1049" s="11"/>
      <c r="D1049" s="73"/>
      <c r="E1049" s="74"/>
      <c r="F1049" s="74"/>
      <c r="G1049" s="74"/>
      <c r="H1049" s="11"/>
      <c r="I1049" s="11"/>
      <c r="J1049" s="11"/>
      <c r="K1049" s="76"/>
      <c r="L1049" s="11"/>
      <c r="M1049" s="11"/>
      <c r="N1049" s="68"/>
      <c r="O1049" s="11"/>
      <c r="P1049" s="11"/>
      <c r="Q1049" s="104"/>
      <c r="R1049" s="74"/>
      <c r="S1049" s="74"/>
      <c r="T1049" s="74"/>
      <c r="U1049" s="11"/>
      <c r="V1049" s="11"/>
      <c r="W1049" s="11"/>
      <c r="X1049" s="76"/>
      <c r="Y1049" s="11"/>
      <c r="Z1049" s="9"/>
    </row>
    <row r="1051">
      <c r="A1051" s="68"/>
      <c r="B1051" s="11"/>
      <c r="C1051" s="11"/>
      <c r="D1051" s="73"/>
      <c r="E1051" s="74"/>
      <c r="F1051" s="74"/>
      <c r="G1051" s="11"/>
      <c r="H1051" s="11"/>
      <c r="I1051" s="11"/>
      <c r="J1051" s="11"/>
      <c r="K1051" s="11"/>
      <c r="L1051" s="11"/>
      <c r="M1051" s="11"/>
      <c r="N1051" s="68"/>
      <c r="O1051" s="11"/>
      <c r="P1051" s="11"/>
      <c r="Q1051" s="104"/>
      <c r="R1051" s="74"/>
      <c r="S1051" s="74"/>
      <c r="T1051" s="11"/>
      <c r="U1051" s="11"/>
      <c r="V1051" s="11"/>
      <c r="W1051" s="11"/>
      <c r="X1051" s="11"/>
      <c r="Y1051" s="11"/>
      <c r="Z1051" s="9"/>
    </row>
    <row r="1053">
      <c r="A1053" s="68"/>
      <c r="B1053" s="11"/>
      <c r="C1053" s="11"/>
      <c r="D1053" s="73"/>
      <c r="E1053" s="74"/>
      <c r="F1053" s="74"/>
      <c r="G1053" s="74"/>
      <c r="H1053" s="11"/>
      <c r="I1053" s="11"/>
      <c r="J1053" s="11"/>
      <c r="K1053" s="11"/>
      <c r="L1053" s="11"/>
      <c r="M1053" s="11"/>
      <c r="N1053" s="68"/>
      <c r="O1053" s="11"/>
      <c r="P1053" s="11"/>
      <c r="Q1053" s="104"/>
      <c r="R1053" s="74"/>
      <c r="S1053" s="74"/>
      <c r="T1053" s="74"/>
      <c r="U1053" s="11"/>
      <c r="V1053" s="11"/>
      <c r="W1053" s="11"/>
      <c r="X1053" s="11"/>
      <c r="Y1053" s="11"/>
      <c r="Z1053" s="9"/>
    </row>
    <row r="1059">
      <c r="A1059" s="68"/>
      <c r="B1059" s="11"/>
      <c r="C1059" s="11"/>
      <c r="D1059" s="73"/>
      <c r="E1059" s="74"/>
      <c r="F1059" s="74"/>
      <c r="G1059" s="74"/>
      <c r="H1059" s="11"/>
      <c r="I1059" s="11"/>
      <c r="J1059" s="11"/>
      <c r="K1059" s="11"/>
      <c r="L1059" s="11"/>
      <c r="M1059" s="11"/>
      <c r="N1059" s="68"/>
      <c r="O1059" s="11"/>
      <c r="P1059" s="11"/>
      <c r="Q1059" s="104"/>
      <c r="R1059" s="74"/>
      <c r="S1059" s="74"/>
      <c r="T1059" s="74"/>
      <c r="U1059" s="11"/>
      <c r="V1059" s="11"/>
      <c r="W1059" s="11"/>
      <c r="X1059" s="11"/>
      <c r="Y1059" s="11"/>
      <c r="Z1059" s="9"/>
    </row>
    <row r="1060">
      <c r="A1060" s="68"/>
      <c r="B1060" s="11"/>
      <c r="C1060" s="11"/>
      <c r="D1060" s="73"/>
      <c r="E1060" s="74"/>
      <c r="F1060" s="74"/>
      <c r="G1060" s="74"/>
      <c r="H1060" s="11"/>
      <c r="I1060" s="74"/>
      <c r="J1060" s="11"/>
      <c r="K1060" s="76"/>
      <c r="L1060" s="11"/>
      <c r="M1060" s="11"/>
      <c r="N1060" s="68"/>
      <c r="O1060" s="11"/>
      <c r="P1060" s="11"/>
      <c r="Q1060" s="104"/>
      <c r="R1060" s="74"/>
      <c r="S1060" s="74"/>
      <c r="T1060" s="74"/>
      <c r="U1060" s="11"/>
      <c r="V1060" s="74"/>
      <c r="W1060" s="11"/>
      <c r="X1060" s="76"/>
      <c r="Y1060" s="11"/>
      <c r="Z1060" s="9"/>
    </row>
    <row r="1061">
      <c r="A1061" s="68"/>
      <c r="B1061" s="11"/>
      <c r="C1061" s="11"/>
      <c r="D1061" s="73"/>
      <c r="E1061" s="74"/>
      <c r="F1061" s="74"/>
      <c r="G1061" s="74"/>
      <c r="H1061" s="11"/>
      <c r="I1061" s="11"/>
      <c r="J1061" s="11"/>
      <c r="K1061" s="76"/>
      <c r="L1061" s="11"/>
      <c r="M1061" s="11"/>
      <c r="N1061" s="68"/>
      <c r="O1061" s="11"/>
      <c r="P1061" s="11"/>
      <c r="Q1061" s="104"/>
      <c r="R1061" s="74"/>
      <c r="S1061" s="74"/>
      <c r="T1061" s="74"/>
      <c r="U1061" s="11"/>
      <c r="V1061" s="11"/>
      <c r="W1061" s="11"/>
      <c r="X1061" s="76"/>
      <c r="Y1061" s="11"/>
      <c r="Z1061" s="9"/>
    </row>
    <row r="1062">
      <c r="A1062" s="68"/>
      <c r="B1062" s="11"/>
      <c r="C1062" s="11"/>
      <c r="D1062" s="73"/>
      <c r="E1062" s="74"/>
      <c r="F1062" s="74"/>
      <c r="G1062" s="74"/>
      <c r="H1062" s="11"/>
      <c r="I1062" s="74"/>
      <c r="J1062" s="11"/>
      <c r="K1062" s="76"/>
      <c r="L1062" s="11"/>
      <c r="M1062" s="11"/>
      <c r="N1062" s="68"/>
      <c r="O1062" s="11"/>
      <c r="P1062" s="11"/>
      <c r="Q1062" s="104"/>
      <c r="R1062" s="74"/>
      <c r="S1062" s="74"/>
      <c r="T1062" s="74"/>
      <c r="U1062" s="11"/>
      <c r="V1062" s="74"/>
      <c r="W1062" s="11"/>
      <c r="X1062" s="76"/>
      <c r="Y1062" s="11"/>
      <c r="Z1062" s="9"/>
    </row>
    <row r="1063">
      <c r="A1063" s="68"/>
      <c r="B1063" s="11"/>
      <c r="C1063" s="11"/>
      <c r="D1063" s="73"/>
      <c r="E1063" s="74"/>
      <c r="F1063" s="74"/>
      <c r="G1063" s="74"/>
      <c r="H1063" s="11"/>
      <c r="I1063" s="11"/>
      <c r="J1063" s="11"/>
      <c r="K1063" s="11"/>
      <c r="L1063" s="11"/>
      <c r="M1063" s="11"/>
      <c r="N1063" s="68"/>
      <c r="O1063" s="11"/>
      <c r="P1063" s="11"/>
      <c r="Q1063" s="104"/>
      <c r="R1063" s="74"/>
      <c r="S1063" s="74"/>
      <c r="T1063" s="74"/>
      <c r="U1063" s="11"/>
      <c r="V1063" s="11"/>
      <c r="W1063" s="11"/>
      <c r="X1063" s="11"/>
      <c r="Y1063" s="11"/>
      <c r="Z1063" s="9"/>
    </row>
    <row r="1064">
      <c r="A1064" s="68"/>
      <c r="B1064" s="11"/>
      <c r="C1064" s="11"/>
      <c r="D1064" s="73"/>
      <c r="E1064" s="74"/>
      <c r="F1064" s="74"/>
      <c r="G1064" s="74"/>
      <c r="H1064" s="11"/>
      <c r="I1064" s="11"/>
      <c r="J1064" s="11"/>
      <c r="K1064" s="11"/>
      <c r="L1064" s="11"/>
      <c r="M1064" s="11"/>
      <c r="N1064" s="68"/>
      <c r="O1064" s="11"/>
      <c r="P1064" s="11"/>
      <c r="Q1064" s="104"/>
      <c r="R1064" s="74"/>
      <c r="S1064" s="74"/>
      <c r="T1064" s="74"/>
      <c r="U1064" s="11"/>
      <c r="V1064" s="11"/>
      <c r="W1064" s="11"/>
      <c r="X1064" s="11"/>
      <c r="Y1064" s="11"/>
      <c r="Z1064" s="9"/>
    </row>
    <row r="1065">
      <c r="A1065" s="68"/>
      <c r="B1065" s="11"/>
      <c r="C1065" s="11"/>
      <c r="D1065" s="73"/>
      <c r="E1065" s="74"/>
      <c r="F1065" s="74"/>
      <c r="G1065" s="74"/>
      <c r="H1065" s="11"/>
      <c r="I1065" s="11"/>
      <c r="J1065" s="11"/>
      <c r="K1065" s="76"/>
      <c r="L1065" s="11"/>
      <c r="M1065" s="11"/>
      <c r="N1065" s="68"/>
      <c r="O1065" s="11"/>
      <c r="P1065" s="11"/>
      <c r="Q1065" s="104"/>
      <c r="R1065" s="74"/>
      <c r="S1065" s="74"/>
      <c r="T1065" s="74"/>
      <c r="U1065" s="11"/>
      <c r="V1065" s="11"/>
      <c r="W1065" s="11"/>
      <c r="X1065" s="76"/>
      <c r="Y1065" s="11"/>
      <c r="Z1065" s="9"/>
    </row>
    <row r="1066">
      <c r="A1066" s="68"/>
      <c r="B1066" s="11"/>
      <c r="C1066" s="11"/>
      <c r="D1066" s="73"/>
      <c r="E1066" s="74"/>
      <c r="F1066" s="74"/>
      <c r="G1066" s="74"/>
      <c r="H1066" s="11"/>
      <c r="I1066" s="11"/>
      <c r="J1066" s="11"/>
      <c r="K1066" s="76"/>
      <c r="L1066" s="11"/>
      <c r="M1066" s="11"/>
      <c r="N1066" s="68"/>
      <c r="O1066" s="11"/>
      <c r="P1066" s="11"/>
      <c r="Q1066" s="104"/>
      <c r="R1066" s="74"/>
      <c r="S1066" s="74"/>
      <c r="T1066" s="74"/>
      <c r="U1066" s="11"/>
      <c r="V1066" s="11"/>
      <c r="W1066" s="11"/>
      <c r="X1066" s="76"/>
      <c r="Y1066" s="11"/>
      <c r="Z1066" s="9"/>
    </row>
    <row r="1067">
      <c r="A1067" s="68"/>
      <c r="B1067" s="11"/>
      <c r="C1067" s="11"/>
      <c r="D1067" s="73"/>
      <c r="E1067" s="74"/>
      <c r="F1067" s="74"/>
      <c r="G1067" s="74"/>
      <c r="H1067" s="11"/>
      <c r="I1067" s="74"/>
      <c r="J1067" s="11"/>
      <c r="K1067" s="76"/>
      <c r="L1067" s="11"/>
      <c r="M1067" s="11"/>
      <c r="N1067" s="68"/>
      <c r="O1067" s="11"/>
      <c r="P1067" s="11"/>
      <c r="Q1067" s="104"/>
      <c r="R1067" s="74"/>
      <c r="S1067" s="74"/>
      <c r="T1067" s="74"/>
      <c r="U1067" s="11"/>
      <c r="V1067" s="74"/>
      <c r="W1067" s="11"/>
      <c r="X1067" s="76"/>
      <c r="Y1067" s="11"/>
      <c r="Z1067" s="9"/>
    </row>
    <row r="1093">
      <c r="A1093" s="68"/>
      <c r="B1093" s="11"/>
      <c r="C1093" s="11"/>
      <c r="D1093" s="73"/>
      <c r="E1093" s="74"/>
      <c r="F1093" s="74"/>
      <c r="G1093" s="74"/>
      <c r="H1093" s="11"/>
      <c r="I1093" s="11"/>
      <c r="J1093" s="11"/>
      <c r="K1093" s="11"/>
      <c r="L1093" s="11"/>
      <c r="M1093" s="11"/>
      <c r="N1093" s="68"/>
      <c r="O1093" s="11"/>
      <c r="P1093" s="11"/>
      <c r="Q1093" s="104"/>
      <c r="R1093" s="74"/>
      <c r="S1093" s="74"/>
      <c r="T1093" s="74"/>
      <c r="U1093" s="11"/>
      <c r="V1093" s="11"/>
      <c r="W1093" s="11"/>
      <c r="X1093" s="11"/>
      <c r="Y1093" s="11"/>
      <c r="Z1093" s="9"/>
      <c r="AA1093" s="9"/>
      <c r="AB1093" s="9"/>
    </row>
    <row r="1098">
      <c r="A1098" s="68"/>
      <c r="B1098" s="11"/>
      <c r="C1098" s="11"/>
      <c r="D1098" s="73"/>
      <c r="E1098" s="74"/>
      <c r="F1098" s="74"/>
      <c r="G1098" s="74"/>
      <c r="H1098" s="11"/>
      <c r="I1098" s="74"/>
      <c r="J1098" s="11"/>
      <c r="K1098" s="76"/>
      <c r="L1098" s="11"/>
      <c r="M1098" s="11"/>
      <c r="N1098" s="68"/>
      <c r="O1098" s="11"/>
      <c r="P1098" s="11"/>
      <c r="Q1098" s="104"/>
      <c r="R1098" s="74"/>
      <c r="S1098" s="74"/>
      <c r="T1098" s="74"/>
      <c r="U1098" s="11"/>
      <c r="V1098" s="74"/>
      <c r="W1098" s="11"/>
      <c r="X1098" s="76"/>
      <c r="Y1098" s="11"/>
      <c r="Z1098" s="9"/>
    </row>
    <row r="1100">
      <c r="A1100" s="68"/>
      <c r="B1100" s="11"/>
      <c r="C1100" s="11"/>
      <c r="D1100" s="73"/>
      <c r="E1100" s="74"/>
      <c r="F1100" s="74"/>
      <c r="G1100" s="74"/>
      <c r="H1100" s="11"/>
      <c r="I1100" s="11"/>
      <c r="J1100" s="11"/>
      <c r="K1100" s="76"/>
      <c r="L1100" s="11"/>
      <c r="M1100" s="11"/>
      <c r="N1100" s="68"/>
      <c r="O1100" s="11"/>
      <c r="P1100" s="11"/>
      <c r="Q1100" s="104"/>
      <c r="R1100" s="74"/>
      <c r="S1100" s="74"/>
      <c r="T1100" s="74"/>
      <c r="U1100" s="11"/>
      <c r="V1100" s="11"/>
      <c r="W1100" s="11"/>
      <c r="X1100" s="76"/>
      <c r="Y1100" s="11"/>
      <c r="Z1100" s="9"/>
    </row>
    <row r="1101">
      <c r="A1101" s="68"/>
      <c r="B1101" s="11"/>
      <c r="C1101" s="11"/>
      <c r="D1101" s="73"/>
      <c r="E1101" s="74"/>
      <c r="F1101" s="74"/>
      <c r="G1101" s="74"/>
      <c r="H1101" s="11"/>
      <c r="I1101" s="11"/>
      <c r="J1101" s="11"/>
      <c r="K1101" s="11"/>
      <c r="L1101" s="11"/>
      <c r="M1101" s="11"/>
      <c r="N1101" s="68"/>
      <c r="O1101" s="11"/>
      <c r="P1101" s="11"/>
      <c r="Q1101" s="104"/>
      <c r="R1101" s="74"/>
      <c r="S1101" s="74"/>
      <c r="T1101" s="74"/>
      <c r="U1101" s="11"/>
      <c r="V1101" s="11"/>
      <c r="W1101" s="11"/>
      <c r="X1101" s="11"/>
      <c r="Y1101" s="11"/>
      <c r="Z1101" s="9"/>
    </row>
    <row r="1118">
      <c r="A1118" s="68"/>
      <c r="B1118" s="11"/>
      <c r="C1118" s="11"/>
      <c r="D1118" s="73"/>
      <c r="E1118" s="74"/>
      <c r="F1118" s="74"/>
      <c r="G1118" s="74"/>
      <c r="H1118" s="11"/>
      <c r="I1118" s="74"/>
      <c r="J1118" s="11"/>
      <c r="K1118" s="76"/>
      <c r="L1118" s="11"/>
      <c r="M1118" s="11"/>
      <c r="N1118" s="68"/>
      <c r="O1118" s="11"/>
      <c r="P1118" s="11"/>
      <c r="Q1118" s="104"/>
      <c r="R1118" s="74"/>
      <c r="S1118" s="74"/>
      <c r="T1118" s="74"/>
      <c r="U1118" s="11"/>
      <c r="V1118" s="74"/>
      <c r="W1118" s="11"/>
      <c r="X1118" s="76"/>
      <c r="Y1118" s="11"/>
      <c r="Z1118" s="9"/>
    </row>
    <row r="1122">
      <c r="A1122" s="68"/>
      <c r="B1122" s="11"/>
      <c r="C1122" s="11"/>
      <c r="D1122" s="73"/>
      <c r="E1122" s="74"/>
      <c r="F1122" s="74"/>
      <c r="G1122" s="74"/>
      <c r="H1122" s="11"/>
      <c r="I1122" s="74"/>
      <c r="J1122" s="11"/>
      <c r="K1122" s="11"/>
      <c r="L1122" s="11"/>
      <c r="M1122" s="11"/>
      <c r="N1122" s="68"/>
      <c r="O1122" s="11"/>
      <c r="P1122" s="11"/>
      <c r="Q1122" s="104"/>
      <c r="R1122" s="74"/>
      <c r="S1122" s="74"/>
      <c r="T1122" s="74"/>
      <c r="U1122" s="11"/>
      <c r="V1122" s="74"/>
      <c r="W1122" s="11"/>
      <c r="X1122" s="11"/>
      <c r="Y1122" s="11"/>
      <c r="Z1122" s="9"/>
    </row>
    <row r="1125">
      <c r="A1125" s="68"/>
      <c r="B1125" s="11"/>
      <c r="C1125" s="11"/>
      <c r="D1125" s="73"/>
      <c r="E1125" s="74"/>
      <c r="F1125" s="74"/>
      <c r="G1125" s="74"/>
      <c r="H1125" s="11"/>
      <c r="I1125" s="74"/>
      <c r="J1125" s="11"/>
      <c r="K1125" s="76"/>
      <c r="L1125" s="11"/>
      <c r="M1125" s="11"/>
      <c r="N1125" s="68"/>
      <c r="O1125" s="11"/>
      <c r="P1125" s="11"/>
      <c r="Q1125" s="104"/>
      <c r="R1125" s="74"/>
      <c r="S1125" s="74"/>
      <c r="T1125" s="74"/>
      <c r="U1125" s="11"/>
      <c r="V1125" s="74"/>
      <c r="W1125" s="11"/>
      <c r="X1125" s="76"/>
      <c r="Y1125" s="11"/>
      <c r="Z1125" s="9"/>
    </row>
    <row r="1127">
      <c r="A1127" s="68"/>
      <c r="B1127" s="11"/>
      <c r="C1127" s="11"/>
      <c r="D1127" s="73"/>
      <c r="E1127" s="74"/>
      <c r="F1127" s="74"/>
      <c r="G1127" s="74"/>
      <c r="H1127" s="11"/>
      <c r="I1127" s="74"/>
      <c r="J1127" s="11"/>
      <c r="K1127" s="76"/>
      <c r="L1127" s="11"/>
      <c r="M1127" s="11"/>
      <c r="N1127" s="68"/>
      <c r="O1127" s="11"/>
      <c r="P1127" s="11"/>
      <c r="Q1127" s="104"/>
      <c r="R1127" s="74"/>
      <c r="S1127" s="74"/>
      <c r="T1127" s="74"/>
      <c r="U1127" s="11"/>
      <c r="V1127" s="74"/>
      <c r="W1127" s="11"/>
      <c r="X1127" s="76"/>
      <c r="Y1127" s="11"/>
      <c r="Z1127" s="9"/>
    </row>
    <row r="1129">
      <c r="A1129" s="68"/>
      <c r="B1129" s="11"/>
      <c r="C1129" s="11"/>
      <c r="D1129" s="73"/>
      <c r="E1129" s="74"/>
      <c r="F1129" s="74"/>
      <c r="G1129" s="74"/>
      <c r="H1129" s="11"/>
      <c r="I1129" s="11"/>
      <c r="J1129" s="11"/>
      <c r="K1129" s="11"/>
      <c r="L1129" s="11"/>
      <c r="M1129" s="11"/>
      <c r="N1129" s="68"/>
      <c r="O1129" s="11"/>
      <c r="P1129" s="11"/>
      <c r="Q1129" s="104"/>
      <c r="R1129" s="74"/>
      <c r="S1129" s="74"/>
      <c r="T1129" s="74"/>
      <c r="U1129" s="11"/>
      <c r="V1129" s="11"/>
      <c r="W1129" s="11"/>
      <c r="X1129" s="11"/>
      <c r="Y1129" s="11"/>
      <c r="Z1129" s="9"/>
    </row>
    <row r="1130">
      <c r="A1130" s="68"/>
      <c r="B1130" s="11"/>
      <c r="C1130" s="11"/>
      <c r="D1130" s="73"/>
      <c r="E1130" s="74"/>
      <c r="F1130" s="74"/>
      <c r="G1130" s="74"/>
      <c r="H1130" s="11"/>
      <c r="I1130" s="74"/>
      <c r="J1130" s="11"/>
      <c r="K1130" s="11"/>
      <c r="L1130" s="11"/>
      <c r="M1130" s="11"/>
      <c r="N1130" s="68"/>
      <c r="O1130" s="11"/>
      <c r="P1130" s="11"/>
      <c r="Q1130" s="104"/>
      <c r="R1130" s="74"/>
      <c r="S1130" s="74"/>
      <c r="T1130" s="74"/>
      <c r="U1130" s="11"/>
      <c r="V1130" s="74"/>
      <c r="W1130" s="11"/>
      <c r="X1130" s="11"/>
      <c r="Y1130" s="11"/>
      <c r="Z1130" s="9"/>
    </row>
    <row r="1136">
      <c r="A1136" s="68"/>
      <c r="B1136" s="11"/>
      <c r="C1136" s="11"/>
      <c r="D1136" s="73"/>
      <c r="E1136" s="74"/>
      <c r="F1136" s="74"/>
      <c r="G1136" s="74"/>
      <c r="H1136" s="11"/>
      <c r="I1136" s="11"/>
      <c r="J1136" s="11"/>
      <c r="K1136" s="11"/>
      <c r="L1136" s="11"/>
      <c r="M1136" s="11"/>
      <c r="N1136" s="68"/>
      <c r="O1136" s="11"/>
      <c r="P1136" s="11"/>
      <c r="Q1136" s="104"/>
      <c r="R1136" s="74"/>
      <c r="S1136" s="74"/>
      <c r="T1136" s="74"/>
      <c r="U1136" s="11"/>
      <c r="V1136" s="11"/>
      <c r="W1136" s="11"/>
      <c r="X1136" s="11"/>
      <c r="Y1136" s="11"/>
      <c r="Z1136" s="9"/>
    </row>
    <row r="1137">
      <c r="A1137" s="68"/>
      <c r="B1137" s="11"/>
      <c r="C1137" s="11"/>
      <c r="D1137" s="73"/>
      <c r="E1137" s="74"/>
      <c r="F1137" s="74"/>
      <c r="G1137" s="74"/>
      <c r="H1137" s="11"/>
      <c r="I1137" s="74"/>
      <c r="J1137" s="11"/>
      <c r="K1137" s="76"/>
      <c r="L1137" s="11"/>
      <c r="M1137" s="11"/>
      <c r="N1137" s="68"/>
      <c r="O1137" s="11"/>
      <c r="P1137" s="11"/>
      <c r="Q1137" s="104"/>
      <c r="R1137" s="74"/>
      <c r="S1137" s="74"/>
      <c r="T1137" s="74"/>
      <c r="U1137" s="11"/>
      <c r="V1137" s="74"/>
      <c r="W1137" s="11"/>
      <c r="X1137" s="76"/>
      <c r="Y1137" s="11"/>
      <c r="Z1137" s="9"/>
    </row>
    <row r="1138">
      <c r="A1138" s="68"/>
      <c r="B1138" s="11"/>
      <c r="C1138" s="11"/>
      <c r="D1138" s="73"/>
      <c r="E1138" s="74"/>
      <c r="F1138" s="74"/>
      <c r="G1138" s="74"/>
      <c r="H1138" s="11"/>
      <c r="I1138" s="11"/>
      <c r="J1138" s="11"/>
      <c r="K1138" s="76"/>
      <c r="L1138" s="11"/>
      <c r="M1138" s="11"/>
      <c r="N1138" s="68"/>
      <c r="O1138" s="11"/>
      <c r="P1138" s="11"/>
      <c r="Q1138" s="104"/>
      <c r="R1138" s="74"/>
      <c r="S1138" s="74"/>
      <c r="T1138" s="74"/>
      <c r="U1138" s="11"/>
      <c r="V1138" s="11"/>
      <c r="W1138" s="11"/>
      <c r="X1138" s="76"/>
      <c r="Y1138" s="11"/>
      <c r="Z1138" s="9"/>
    </row>
    <row r="1139">
      <c r="A1139" s="68"/>
      <c r="B1139" s="11"/>
      <c r="C1139" s="11"/>
      <c r="D1139" s="73"/>
      <c r="E1139" s="74"/>
      <c r="F1139" s="74"/>
      <c r="G1139" s="74"/>
      <c r="H1139" s="11"/>
      <c r="I1139" s="74"/>
      <c r="J1139" s="11"/>
      <c r="K1139" s="11"/>
      <c r="L1139" s="11"/>
      <c r="M1139" s="11"/>
      <c r="N1139" s="68"/>
      <c r="O1139" s="11"/>
      <c r="P1139" s="11"/>
      <c r="Q1139" s="104"/>
      <c r="R1139" s="74"/>
      <c r="S1139" s="74"/>
      <c r="T1139" s="74"/>
      <c r="U1139" s="11"/>
      <c r="V1139" s="74"/>
      <c r="W1139" s="11"/>
      <c r="X1139" s="11"/>
      <c r="Y1139" s="11"/>
      <c r="Z1139" s="9"/>
    </row>
    <row r="1140">
      <c r="A1140" s="68"/>
      <c r="B1140" s="11"/>
      <c r="C1140" s="11"/>
      <c r="D1140" s="73"/>
      <c r="E1140" s="74"/>
      <c r="F1140" s="74"/>
      <c r="G1140" s="74"/>
      <c r="H1140" s="11"/>
      <c r="I1140" s="11"/>
      <c r="J1140" s="11"/>
      <c r="K1140" s="76"/>
      <c r="L1140" s="11"/>
      <c r="M1140" s="11"/>
      <c r="N1140" s="68"/>
      <c r="O1140" s="11"/>
      <c r="P1140" s="11"/>
      <c r="Q1140" s="104"/>
      <c r="R1140" s="74"/>
      <c r="S1140" s="74"/>
      <c r="T1140" s="74"/>
      <c r="U1140" s="11"/>
      <c r="V1140" s="11"/>
      <c r="W1140" s="11"/>
      <c r="X1140" s="76"/>
      <c r="Y1140" s="11"/>
      <c r="Z1140" s="9"/>
    </row>
    <row r="1141">
      <c r="A1141" s="68"/>
      <c r="B1141" s="11"/>
      <c r="C1141" s="11"/>
      <c r="D1141" s="73"/>
      <c r="E1141" s="74"/>
      <c r="F1141" s="74"/>
      <c r="G1141" s="74"/>
      <c r="H1141" s="11"/>
      <c r="I1141" s="74"/>
      <c r="J1141" s="11"/>
      <c r="K1141" s="11"/>
      <c r="L1141" s="11"/>
      <c r="M1141" s="11"/>
      <c r="N1141" s="68"/>
      <c r="O1141" s="11"/>
      <c r="P1141" s="11"/>
      <c r="Q1141" s="104"/>
      <c r="R1141" s="74"/>
      <c r="S1141" s="74"/>
      <c r="T1141" s="74"/>
      <c r="U1141" s="11"/>
      <c r="V1141" s="74"/>
      <c r="W1141" s="11"/>
      <c r="X1141" s="11"/>
      <c r="Y1141" s="11"/>
      <c r="Z1141" s="9"/>
    </row>
    <row r="1142">
      <c r="A1142" s="68"/>
      <c r="B1142" s="11"/>
      <c r="C1142" s="11"/>
      <c r="D1142" s="73"/>
      <c r="E1142" s="74"/>
      <c r="F1142" s="74"/>
      <c r="G1142" s="74"/>
      <c r="H1142" s="11"/>
      <c r="I1142" s="74"/>
      <c r="J1142" s="11"/>
      <c r="K1142" s="76"/>
      <c r="L1142" s="11"/>
      <c r="M1142" s="11"/>
      <c r="N1142" s="68"/>
      <c r="O1142" s="11"/>
      <c r="P1142" s="11"/>
      <c r="Q1142" s="104"/>
      <c r="R1142" s="74"/>
      <c r="S1142" s="74"/>
      <c r="T1142" s="74"/>
      <c r="U1142" s="11"/>
      <c r="V1142" s="74"/>
      <c r="W1142" s="11"/>
      <c r="X1142" s="76"/>
      <c r="Y1142" s="11"/>
      <c r="Z1142" s="9"/>
    </row>
    <row r="1143">
      <c r="A1143" s="68"/>
      <c r="B1143" s="11"/>
      <c r="C1143" s="11"/>
      <c r="D1143" s="73"/>
      <c r="E1143" s="74"/>
      <c r="F1143" s="74"/>
      <c r="G1143" s="74"/>
      <c r="H1143" s="11"/>
      <c r="I1143" s="11"/>
      <c r="J1143" s="11"/>
      <c r="K1143" s="76"/>
      <c r="L1143" s="11"/>
      <c r="M1143" s="11"/>
      <c r="N1143" s="68"/>
      <c r="O1143" s="11"/>
      <c r="P1143" s="11"/>
      <c r="Q1143" s="104"/>
      <c r="R1143" s="74"/>
      <c r="S1143" s="74"/>
      <c r="T1143" s="74"/>
      <c r="U1143" s="11"/>
      <c r="V1143" s="11"/>
      <c r="W1143" s="11"/>
      <c r="X1143" s="76"/>
      <c r="Y1143" s="11"/>
      <c r="Z1143" s="9"/>
    </row>
    <row r="1144">
      <c r="A1144" s="68"/>
      <c r="B1144" s="11"/>
      <c r="C1144" s="11"/>
      <c r="D1144" s="73"/>
      <c r="E1144" s="74"/>
      <c r="F1144" s="74"/>
      <c r="G1144" s="74"/>
      <c r="H1144" s="11"/>
      <c r="I1144" s="74"/>
      <c r="J1144" s="11"/>
      <c r="K1144" s="11"/>
      <c r="L1144" s="11"/>
      <c r="M1144" s="11"/>
      <c r="N1144" s="68"/>
      <c r="O1144" s="11"/>
      <c r="P1144" s="11"/>
      <c r="Q1144" s="104"/>
      <c r="R1144" s="74"/>
      <c r="S1144" s="74"/>
      <c r="T1144" s="74"/>
      <c r="U1144" s="11"/>
      <c r="V1144" s="74"/>
      <c r="W1144" s="11"/>
      <c r="X1144" s="11"/>
      <c r="Y1144" s="11"/>
      <c r="Z1144" s="9"/>
    </row>
    <row r="1170">
      <c r="A1170" s="68"/>
      <c r="B1170" s="11"/>
      <c r="C1170" s="11"/>
      <c r="D1170" s="73"/>
      <c r="E1170" s="74"/>
      <c r="F1170" s="74"/>
      <c r="G1170" s="74"/>
      <c r="H1170" s="11"/>
      <c r="I1170" s="11"/>
      <c r="J1170" s="11"/>
      <c r="K1170" s="11"/>
      <c r="L1170" s="11"/>
      <c r="M1170" s="11"/>
      <c r="N1170" s="68"/>
      <c r="O1170" s="11"/>
      <c r="P1170" s="11"/>
      <c r="Q1170" s="104"/>
      <c r="R1170" s="74"/>
      <c r="S1170" s="74"/>
      <c r="T1170" s="74"/>
      <c r="U1170" s="11"/>
      <c r="V1170" s="11"/>
      <c r="W1170" s="11"/>
      <c r="X1170" s="11"/>
      <c r="Y1170" s="11"/>
      <c r="Z1170" s="9"/>
      <c r="AA1170" s="40"/>
    </row>
    <row r="1175">
      <c r="A1175" s="68"/>
      <c r="B1175" s="11"/>
      <c r="C1175" s="11"/>
      <c r="D1175" s="73"/>
      <c r="E1175" s="74"/>
      <c r="F1175" s="74"/>
      <c r="G1175" s="74"/>
      <c r="H1175" s="11"/>
      <c r="I1175" s="74"/>
      <c r="J1175" s="11"/>
      <c r="K1175" s="76"/>
      <c r="L1175" s="11"/>
      <c r="M1175" s="11"/>
      <c r="N1175" s="68"/>
      <c r="O1175" s="11"/>
      <c r="P1175" s="11"/>
      <c r="Q1175" s="104"/>
      <c r="R1175" s="74"/>
      <c r="S1175" s="74"/>
      <c r="T1175" s="74"/>
      <c r="U1175" s="11"/>
      <c r="V1175" s="74"/>
      <c r="W1175" s="11"/>
      <c r="X1175" s="76"/>
      <c r="Y1175" s="11"/>
      <c r="Z1175" s="9"/>
    </row>
    <row r="1177">
      <c r="A1177" s="68"/>
      <c r="B1177" s="11"/>
      <c r="C1177" s="11"/>
      <c r="D1177" s="73"/>
      <c r="E1177" s="74"/>
      <c r="F1177" s="74"/>
      <c r="G1177" s="74"/>
      <c r="H1177" s="11"/>
      <c r="I1177" s="74"/>
      <c r="J1177" s="11"/>
      <c r="K1177" s="11"/>
      <c r="L1177" s="11"/>
      <c r="M1177" s="11"/>
      <c r="N1177" s="68"/>
      <c r="O1177" s="11"/>
      <c r="P1177" s="11"/>
      <c r="Q1177" s="104"/>
      <c r="R1177" s="74"/>
      <c r="S1177" s="74"/>
      <c r="T1177" s="74"/>
      <c r="U1177" s="11"/>
      <c r="V1177" s="74"/>
      <c r="W1177" s="11"/>
      <c r="X1177" s="11"/>
      <c r="Y1177" s="11"/>
      <c r="Z1177" s="9"/>
    </row>
    <row r="1178">
      <c r="A1178" s="68"/>
      <c r="B1178" s="11"/>
      <c r="C1178" s="11"/>
      <c r="D1178" s="73"/>
      <c r="E1178" s="74"/>
      <c r="F1178" s="74"/>
      <c r="G1178" s="74"/>
      <c r="H1178" s="11"/>
      <c r="I1178" s="11"/>
      <c r="J1178" s="11"/>
      <c r="K1178" s="76"/>
      <c r="L1178" s="11"/>
      <c r="M1178" s="11"/>
      <c r="N1178" s="68"/>
      <c r="O1178" s="11"/>
      <c r="P1178" s="11"/>
      <c r="Q1178" s="104"/>
      <c r="R1178" s="74"/>
      <c r="S1178" s="74"/>
      <c r="T1178" s="74"/>
      <c r="U1178" s="11"/>
      <c r="V1178" s="11"/>
      <c r="W1178" s="11"/>
      <c r="X1178" s="76"/>
      <c r="Y1178" s="11"/>
      <c r="Z1178" s="9"/>
    </row>
    <row r="1195">
      <c r="A1195" s="68"/>
      <c r="B1195" s="11"/>
      <c r="C1195" s="11"/>
      <c r="D1195" s="73"/>
      <c r="E1195" s="74"/>
      <c r="F1195" s="74"/>
      <c r="G1195" s="74"/>
      <c r="H1195" s="11"/>
      <c r="I1195" s="11"/>
      <c r="J1195" s="11"/>
      <c r="K1195" s="76"/>
      <c r="L1195" s="11"/>
      <c r="M1195" s="11"/>
      <c r="N1195" s="68"/>
      <c r="O1195" s="11"/>
      <c r="P1195" s="11"/>
      <c r="Q1195" s="104"/>
      <c r="R1195" s="74"/>
      <c r="S1195" s="74"/>
      <c r="T1195" s="74"/>
      <c r="U1195" s="11"/>
      <c r="V1195" s="11"/>
      <c r="W1195" s="11"/>
      <c r="X1195" s="76"/>
      <c r="Y1195" s="11"/>
      <c r="Z1195" s="9"/>
    </row>
    <row r="1199">
      <c r="A1199" s="68"/>
      <c r="B1199" s="11"/>
      <c r="C1199" s="11"/>
      <c r="D1199" s="73"/>
      <c r="E1199" s="74"/>
      <c r="F1199" s="74"/>
      <c r="G1199" s="74"/>
      <c r="H1199" s="11"/>
      <c r="I1199" s="11"/>
      <c r="J1199" s="11"/>
      <c r="K1199" s="76"/>
      <c r="L1199" s="11"/>
      <c r="M1199" s="11"/>
      <c r="N1199" s="68"/>
      <c r="O1199" s="11"/>
      <c r="P1199" s="11"/>
      <c r="Q1199" s="104"/>
      <c r="R1199" s="74"/>
      <c r="S1199" s="74"/>
      <c r="T1199" s="74"/>
      <c r="U1199" s="11"/>
      <c r="V1199" s="11"/>
      <c r="W1199" s="11"/>
      <c r="X1199" s="76"/>
      <c r="Y1199" s="11"/>
      <c r="Z1199" s="9"/>
    </row>
    <row r="1202">
      <c r="A1202" s="68"/>
      <c r="B1202" s="11"/>
      <c r="C1202" s="11"/>
      <c r="D1202" s="73"/>
      <c r="E1202" s="74"/>
      <c r="F1202" s="74"/>
      <c r="G1202" s="74"/>
      <c r="H1202" s="11"/>
      <c r="I1202" s="11"/>
      <c r="J1202" s="11"/>
      <c r="K1202" s="76"/>
      <c r="L1202" s="11"/>
      <c r="M1202" s="11"/>
      <c r="N1202" s="68"/>
      <c r="O1202" s="11"/>
      <c r="P1202" s="11"/>
      <c r="Q1202" s="104"/>
      <c r="R1202" s="74"/>
      <c r="S1202" s="74"/>
      <c r="T1202" s="74"/>
      <c r="U1202" s="11"/>
      <c r="V1202" s="11"/>
      <c r="W1202" s="11"/>
      <c r="X1202" s="76"/>
      <c r="Y1202" s="11"/>
      <c r="Z1202" s="9"/>
    </row>
    <row r="1203">
      <c r="A1203" s="68"/>
      <c r="B1203" s="11"/>
      <c r="C1203" s="11"/>
      <c r="D1203" s="73"/>
      <c r="E1203" s="74"/>
      <c r="F1203" s="74"/>
      <c r="G1203" s="74"/>
      <c r="H1203" s="11"/>
      <c r="I1203" s="11"/>
      <c r="J1203" s="11"/>
      <c r="K1203" s="11"/>
      <c r="L1203" s="11"/>
      <c r="M1203" s="11"/>
      <c r="N1203" s="68"/>
      <c r="O1203" s="11"/>
      <c r="P1203" s="11"/>
      <c r="Q1203" s="104"/>
      <c r="R1203" s="74"/>
      <c r="S1203" s="74"/>
      <c r="T1203" s="74"/>
      <c r="U1203" s="11"/>
      <c r="V1203" s="11"/>
      <c r="W1203" s="11"/>
      <c r="X1203" s="11"/>
      <c r="Y1203" s="11"/>
      <c r="Z1203" s="9"/>
    </row>
    <row r="1205">
      <c r="A1205" s="68"/>
      <c r="B1205" s="11"/>
      <c r="C1205" s="11"/>
      <c r="D1205" s="73"/>
      <c r="E1205" s="74"/>
      <c r="F1205" s="74"/>
      <c r="G1205" s="74"/>
      <c r="H1205" s="11"/>
      <c r="I1205" s="11"/>
      <c r="J1205" s="11"/>
      <c r="K1205" s="76"/>
      <c r="L1205" s="11"/>
      <c r="M1205" s="11"/>
      <c r="N1205" s="68"/>
      <c r="O1205" s="11"/>
      <c r="P1205" s="11"/>
      <c r="Q1205" s="104"/>
      <c r="R1205" s="74"/>
      <c r="S1205" s="74"/>
      <c r="T1205" s="74"/>
      <c r="U1205" s="11"/>
      <c r="V1205" s="11"/>
      <c r="W1205" s="11"/>
      <c r="X1205" s="76"/>
      <c r="Y1205" s="11"/>
      <c r="Z1205" s="9"/>
    </row>
    <row r="1207">
      <c r="A1207" s="68"/>
      <c r="B1207" s="11"/>
      <c r="C1207" s="11"/>
      <c r="D1207" s="73"/>
      <c r="E1207" s="74"/>
      <c r="F1207" s="74"/>
      <c r="G1207" s="74"/>
      <c r="H1207" s="11"/>
      <c r="I1207" s="74"/>
      <c r="J1207" s="11"/>
      <c r="K1207" s="76"/>
      <c r="L1207" s="11"/>
      <c r="M1207" s="11"/>
      <c r="N1207" s="68"/>
      <c r="O1207" s="11"/>
      <c r="P1207" s="11"/>
      <c r="Q1207" s="104"/>
      <c r="R1207" s="74"/>
      <c r="S1207" s="74"/>
      <c r="T1207" s="74"/>
      <c r="U1207" s="11"/>
      <c r="V1207" s="74"/>
      <c r="W1207" s="11"/>
      <c r="X1207" s="76"/>
      <c r="Y1207" s="11"/>
      <c r="Z1207" s="9"/>
    </row>
    <row r="1209">
      <c r="A1209" s="68"/>
      <c r="B1209" s="11"/>
      <c r="C1209" s="11"/>
      <c r="D1209" s="73"/>
      <c r="E1209" s="74"/>
      <c r="F1209" s="74"/>
      <c r="G1209" s="74"/>
      <c r="H1209" s="11"/>
      <c r="I1209" s="74"/>
      <c r="J1209" s="11"/>
      <c r="K1209" s="11"/>
      <c r="L1209" s="11"/>
      <c r="M1209" s="11"/>
      <c r="N1209" s="68"/>
      <c r="O1209" s="11"/>
      <c r="P1209" s="11"/>
      <c r="Q1209" s="104"/>
      <c r="R1209" s="74"/>
      <c r="S1209" s="74"/>
      <c r="T1209" s="74"/>
      <c r="U1209" s="11"/>
      <c r="V1209" s="74"/>
      <c r="W1209" s="11"/>
      <c r="X1209" s="11"/>
      <c r="Y1209" s="11"/>
      <c r="Z1209" s="9"/>
    </row>
    <row r="1210">
      <c r="A1210" s="68"/>
      <c r="B1210" s="11"/>
      <c r="C1210" s="11"/>
      <c r="D1210" s="73"/>
      <c r="E1210" s="74"/>
      <c r="F1210" s="74"/>
      <c r="G1210" s="74"/>
      <c r="H1210" s="11"/>
      <c r="I1210" s="11"/>
      <c r="J1210" s="11"/>
      <c r="K1210" s="76"/>
      <c r="L1210" s="11"/>
      <c r="M1210" s="11"/>
      <c r="N1210" s="68"/>
      <c r="O1210" s="11"/>
      <c r="P1210" s="11"/>
      <c r="Q1210" s="104"/>
      <c r="R1210" s="74"/>
      <c r="S1210" s="74"/>
      <c r="T1210" s="74"/>
      <c r="U1210" s="11"/>
      <c r="V1210" s="11"/>
      <c r="W1210" s="11"/>
      <c r="X1210" s="76"/>
      <c r="Y1210" s="11"/>
      <c r="Z1210" s="9"/>
    </row>
    <row r="1211">
      <c r="A1211" s="68"/>
      <c r="B1211" s="11"/>
      <c r="C1211" s="11"/>
      <c r="D1211" s="73"/>
      <c r="E1211" s="74"/>
      <c r="F1211" s="74"/>
      <c r="G1211" s="74"/>
      <c r="H1211" s="11"/>
      <c r="I1211" s="74"/>
      <c r="J1211" s="11"/>
      <c r="K1211" s="76"/>
      <c r="L1211" s="11"/>
      <c r="M1211" s="11"/>
      <c r="N1211" s="68"/>
      <c r="O1211" s="11"/>
      <c r="P1211" s="11"/>
      <c r="Q1211" s="104"/>
      <c r="R1211" s="74"/>
      <c r="S1211" s="74"/>
      <c r="T1211" s="74"/>
      <c r="U1211" s="11"/>
      <c r="V1211" s="74"/>
      <c r="W1211" s="11"/>
      <c r="X1211" s="76"/>
      <c r="Y1211" s="11"/>
      <c r="Z1211" s="9"/>
    </row>
    <row r="1212">
      <c r="A1212" s="68"/>
      <c r="B1212" s="11"/>
      <c r="C1212" s="11"/>
      <c r="D1212" s="73"/>
      <c r="E1212" s="74"/>
      <c r="F1212" s="74"/>
      <c r="G1212" s="74"/>
      <c r="H1212" s="11"/>
      <c r="I1212" s="74"/>
      <c r="J1212" s="11"/>
      <c r="K1212" s="76"/>
      <c r="L1212" s="11"/>
      <c r="M1212" s="11"/>
      <c r="N1212" s="68"/>
      <c r="O1212" s="11"/>
      <c r="P1212" s="11"/>
      <c r="Q1212" s="104"/>
      <c r="R1212" s="74"/>
      <c r="S1212" s="74"/>
      <c r="T1212" s="74"/>
      <c r="U1212" s="11"/>
      <c r="V1212" s="74"/>
      <c r="W1212" s="11"/>
      <c r="X1212" s="76"/>
      <c r="Y1212" s="11"/>
      <c r="Z1212" s="9"/>
    </row>
    <row r="1213">
      <c r="A1213" s="68"/>
      <c r="B1213" s="11"/>
      <c r="C1213" s="11"/>
      <c r="D1213" s="73"/>
      <c r="E1213" s="74"/>
      <c r="F1213" s="74"/>
      <c r="G1213" s="74"/>
      <c r="H1213" s="11"/>
      <c r="I1213" s="74"/>
      <c r="J1213" s="11"/>
      <c r="K1213" s="11"/>
      <c r="L1213" s="11"/>
      <c r="M1213" s="11"/>
      <c r="N1213" s="68"/>
      <c r="O1213" s="11"/>
      <c r="P1213" s="11"/>
      <c r="Q1213" s="104"/>
      <c r="R1213" s="74"/>
      <c r="S1213" s="74"/>
      <c r="T1213" s="74"/>
      <c r="U1213" s="11"/>
      <c r="V1213" s="74"/>
      <c r="W1213" s="11"/>
      <c r="X1213" s="11"/>
      <c r="Y1213" s="11"/>
      <c r="Z1213" s="9"/>
    </row>
    <row r="1214">
      <c r="A1214" s="68"/>
      <c r="B1214" s="11"/>
      <c r="C1214" s="11"/>
      <c r="D1214" s="73"/>
      <c r="E1214" s="74"/>
      <c r="F1214" s="74"/>
      <c r="G1214" s="74"/>
      <c r="H1214" s="11"/>
      <c r="I1214" s="11"/>
      <c r="J1214" s="11"/>
      <c r="K1214" s="76"/>
      <c r="L1214" s="11"/>
      <c r="M1214" s="11"/>
      <c r="N1214" s="68"/>
      <c r="O1214" s="11"/>
      <c r="P1214" s="11"/>
      <c r="Q1214" s="104"/>
      <c r="R1214" s="74"/>
      <c r="S1214" s="74"/>
      <c r="T1214" s="74"/>
      <c r="U1214" s="11"/>
      <c r="V1214" s="11"/>
      <c r="W1214" s="11"/>
      <c r="X1214" s="76"/>
      <c r="Y1214" s="11"/>
      <c r="Z1214" s="9"/>
    </row>
    <row r="1215">
      <c r="A1215" s="68"/>
      <c r="B1215" s="11"/>
      <c r="C1215" s="11"/>
      <c r="D1215" s="73"/>
      <c r="E1215" s="74"/>
      <c r="F1215" s="74"/>
      <c r="G1215" s="74"/>
      <c r="H1215" s="11"/>
      <c r="I1215" s="11"/>
      <c r="J1215" s="11"/>
      <c r="K1215" s="11"/>
      <c r="L1215" s="11"/>
      <c r="M1215" s="11"/>
      <c r="N1215" s="68"/>
      <c r="O1215" s="11"/>
      <c r="P1215" s="11"/>
      <c r="Q1215" s="104"/>
      <c r="R1215" s="74"/>
      <c r="S1215" s="74"/>
      <c r="T1215" s="74"/>
      <c r="U1215" s="11"/>
      <c r="V1215" s="11"/>
      <c r="W1215" s="11"/>
      <c r="X1215" s="11"/>
      <c r="Y1215" s="11"/>
      <c r="Z1215" s="9"/>
    </row>
    <row r="1216">
      <c r="A1216" s="68"/>
      <c r="B1216" s="11"/>
      <c r="C1216" s="11"/>
      <c r="D1216" s="73"/>
      <c r="E1216" s="74"/>
      <c r="F1216" s="74"/>
      <c r="G1216" s="74"/>
      <c r="H1216" s="11"/>
      <c r="I1216" s="11"/>
      <c r="J1216" s="11"/>
      <c r="K1216" s="11"/>
      <c r="L1216" s="11"/>
      <c r="M1216" s="11"/>
      <c r="N1216" s="68"/>
      <c r="O1216" s="11"/>
      <c r="P1216" s="11"/>
      <c r="Q1216" s="104"/>
      <c r="R1216" s="74"/>
      <c r="S1216" s="74"/>
      <c r="T1216" s="74"/>
      <c r="U1216" s="11"/>
      <c r="V1216" s="11"/>
      <c r="W1216" s="11"/>
      <c r="X1216" s="11"/>
      <c r="Y1216" s="11"/>
      <c r="Z1216" s="9"/>
    </row>
    <row r="1217">
      <c r="A1217" s="68"/>
      <c r="B1217" s="11"/>
      <c r="C1217" s="11"/>
      <c r="D1217" s="73"/>
      <c r="E1217" s="74"/>
      <c r="F1217" s="74"/>
      <c r="G1217" s="74"/>
      <c r="H1217" s="11"/>
      <c r="I1217" s="74"/>
      <c r="J1217" s="11"/>
      <c r="K1217" s="76"/>
      <c r="L1217" s="11"/>
      <c r="M1217" s="11"/>
      <c r="N1217" s="68"/>
      <c r="O1217" s="11"/>
      <c r="P1217" s="11"/>
      <c r="Q1217" s="104"/>
      <c r="R1217" s="74"/>
      <c r="S1217" s="74"/>
      <c r="T1217" s="74"/>
      <c r="U1217" s="11"/>
      <c r="V1217" s="74"/>
      <c r="W1217" s="11"/>
      <c r="X1217" s="76"/>
      <c r="Y1217" s="11"/>
      <c r="Z1217" s="9"/>
    </row>
    <row r="1227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76"/>
      <c r="L1227" s="11"/>
      <c r="M1227" s="11"/>
      <c r="N1227" s="11"/>
      <c r="O1227" s="11"/>
      <c r="P1227" s="11"/>
      <c r="Q1227" s="69"/>
      <c r="R1227" s="11"/>
      <c r="S1227" s="11"/>
      <c r="T1227" s="11"/>
      <c r="U1227" s="11"/>
      <c r="V1227" s="11"/>
      <c r="W1227" s="11"/>
      <c r="X1227" s="76"/>
      <c r="Y1227" s="70"/>
      <c r="Z1227" s="39"/>
    </row>
  </sheetData>
  <autoFilter ref="$A$1:$AB$1227">
    <sortState ref="A1:AB1227">
      <sortCondition ref="D1:D1227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>
      <c r="D3" s="33" t="s">
        <v>68</v>
      </c>
    </row>
    <row r="4">
      <c r="D4" s="33" t="s">
        <v>72</v>
      </c>
    </row>
    <row r="5">
      <c r="D5" s="33" t="s">
        <v>2</v>
      </c>
    </row>
    <row r="6">
      <c r="D6" s="33" t="s">
        <v>3</v>
      </c>
    </row>
    <row r="7">
      <c r="D7" s="33" t="s">
        <v>79</v>
      </c>
    </row>
    <row r="8">
      <c r="D8" s="33" t="s">
        <v>82</v>
      </c>
    </row>
    <row r="9">
      <c r="D9" s="33" t="s">
        <v>84</v>
      </c>
    </row>
    <row r="10">
      <c r="D10" s="33" t="s">
        <v>86</v>
      </c>
    </row>
    <row r="11">
      <c r="D11" s="33" t="s">
        <v>91</v>
      </c>
    </row>
    <row r="12">
      <c r="D12" s="33" t="s">
        <v>96</v>
      </c>
    </row>
    <row r="13">
      <c r="D13" s="33" t="s">
        <v>99</v>
      </c>
    </row>
    <row r="14">
      <c r="D14" s="33" t="s">
        <v>100</v>
      </c>
    </row>
    <row r="15">
      <c r="D15" s="33" t="s">
        <v>103</v>
      </c>
    </row>
    <row r="16">
      <c r="D16" s="33" t="s">
        <v>105</v>
      </c>
    </row>
    <row r="17">
      <c r="D17" s="33" t="s">
        <v>108</v>
      </c>
    </row>
    <row r="18">
      <c r="D18" s="33" t="s">
        <v>110</v>
      </c>
    </row>
    <row r="19">
      <c r="D19" s="33" t="s">
        <v>113</v>
      </c>
    </row>
    <row r="20">
      <c r="D20" s="33" t="s">
        <v>115</v>
      </c>
    </row>
    <row r="21">
      <c r="D21" s="33" t="s">
        <v>118</v>
      </c>
    </row>
    <row r="22">
      <c r="D22" s="33" t="s">
        <v>123</v>
      </c>
    </row>
    <row r="23">
      <c r="D23" s="33" t="s">
        <v>126</v>
      </c>
    </row>
    <row r="24">
      <c r="D24" s="33" t="s">
        <v>130</v>
      </c>
    </row>
    <row r="25">
      <c r="D25" s="33" t="s">
        <v>132</v>
      </c>
    </row>
    <row r="26">
      <c r="D26" s="33" t="s">
        <v>137</v>
      </c>
    </row>
    <row r="27">
      <c r="D27" s="33" t="s">
        <v>141</v>
      </c>
    </row>
    <row r="28">
      <c r="D28" s="33" t="s">
        <v>145</v>
      </c>
    </row>
    <row r="29">
      <c r="D29" s="33" t="s">
        <v>147</v>
      </c>
    </row>
    <row r="30">
      <c r="D30" s="33" t="s">
        <v>153</v>
      </c>
    </row>
    <row r="31">
      <c r="D31" s="33" t="s">
        <v>158</v>
      </c>
    </row>
    <row r="32">
      <c r="D32" s="33" t="s">
        <v>162</v>
      </c>
    </row>
    <row r="33">
      <c r="D33" s="33" t="s">
        <v>166</v>
      </c>
    </row>
    <row r="34">
      <c r="D34" s="33" t="s">
        <v>170</v>
      </c>
    </row>
    <row r="35">
      <c r="D35" s="33" t="s">
        <v>176</v>
      </c>
    </row>
    <row r="36">
      <c r="D36" s="33" t="s">
        <v>178</v>
      </c>
    </row>
    <row r="37">
      <c r="D37" s="33" t="s">
        <v>181</v>
      </c>
    </row>
    <row r="38">
      <c r="D38" s="33" t="s">
        <v>183</v>
      </c>
    </row>
    <row r="39">
      <c r="D39" s="33" t="s">
        <v>185</v>
      </c>
    </row>
    <row r="40">
      <c r="D40" s="33" t="s">
        <v>189</v>
      </c>
    </row>
    <row r="41">
      <c r="D41" s="33" t="s">
        <v>190</v>
      </c>
    </row>
    <row r="42">
      <c r="D42" s="33" t="s">
        <v>192</v>
      </c>
    </row>
    <row r="43">
      <c r="D43" s="33" t="s">
        <v>195</v>
      </c>
    </row>
    <row r="44">
      <c r="D44" s="33" t="s">
        <v>197</v>
      </c>
    </row>
    <row r="45">
      <c r="D45" s="33" t="s">
        <v>199</v>
      </c>
    </row>
    <row r="46">
      <c r="D46" s="33" t="s">
        <v>202</v>
      </c>
    </row>
    <row r="47">
      <c r="D47" s="33" t="s">
        <v>204</v>
      </c>
    </row>
    <row r="48">
      <c r="D48" s="33" t="s">
        <v>207</v>
      </c>
    </row>
    <row r="49">
      <c r="D49" s="33" t="s">
        <v>208</v>
      </c>
    </row>
    <row r="50">
      <c r="D50" s="33" t="s">
        <v>209</v>
      </c>
    </row>
    <row r="51">
      <c r="D51" s="33" t="s">
        <v>210</v>
      </c>
    </row>
    <row r="52">
      <c r="D52" s="33" t="s">
        <v>214</v>
      </c>
    </row>
    <row r="53">
      <c r="D53" s="33" t="s">
        <v>215</v>
      </c>
    </row>
    <row r="54">
      <c r="D54" s="33" t="s">
        <v>216</v>
      </c>
    </row>
    <row r="55">
      <c r="D55" s="33" t="s">
        <v>218</v>
      </c>
    </row>
    <row r="56">
      <c r="D56" s="33" t="s">
        <v>221</v>
      </c>
    </row>
    <row r="57">
      <c r="D57" s="33" t="s">
        <v>230</v>
      </c>
    </row>
    <row r="58">
      <c r="D58" s="33" t="s">
        <v>241</v>
      </c>
    </row>
    <row r="59">
      <c r="D59" s="33" t="s">
        <v>250</v>
      </c>
    </row>
    <row r="60">
      <c r="D60" s="33" t="s">
        <v>257</v>
      </c>
    </row>
    <row r="61">
      <c r="D61" s="33" t="s">
        <v>121</v>
      </c>
    </row>
    <row r="62">
      <c r="D62" s="33" t="s">
        <v>269</v>
      </c>
    </row>
    <row r="63">
      <c r="D63" s="33" t="s">
        <v>277</v>
      </c>
    </row>
    <row r="64">
      <c r="D64" s="33" t="s">
        <v>284</v>
      </c>
    </row>
    <row r="65">
      <c r="D65" s="33" t="s">
        <v>290</v>
      </c>
    </row>
    <row r="66">
      <c r="D66" s="33" t="s">
        <v>296</v>
      </c>
    </row>
    <row r="67">
      <c r="D67" s="33" t="s">
        <v>300</v>
      </c>
    </row>
    <row r="68">
      <c r="D68" s="33" t="s">
        <v>306</v>
      </c>
    </row>
    <row r="69">
      <c r="D69" s="33" t="s">
        <v>309</v>
      </c>
    </row>
    <row r="70">
      <c r="D70" s="33" t="s">
        <v>313</v>
      </c>
    </row>
    <row r="71">
      <c r="D71" s="33" t="s">
        <v>317</v>
      </c>
    </row>
    <row r="72">
      <c r="D72" s="33" t="s">
        <v>127</v>
      </c>
    </row>
    <row r="73">
      <c r="D73" s="33" t="s">
        <v>329</v>
      </c>
    </row>
    <row r="74">
      <c r="D74" s="33" t="s">
        <v>331</v>
      </c>
    </row>
    <row r="75">
      <c r="D75" s="33" t="s">
        <v>315</v>
      </c>
    </row>
    <row r="76">
      <c r="D76" s="33" t="s">
        <v>335</v>
      </c>
    </row>
    <row r="77">
      <c r="D77" s="33" t="s">
        <v>337</v>
      </c>
    </row>
    <row r="78">
      <c r="D78" s="33" t="s">
        <v>129</v>
      </c>
    </row>
    <row r="79">
      <c r="D79" s="33" t="s">
        <v>138</v>
      </c>
    </row>
    <row r="80">
      <c r="D80" s="33" t="s">
        <v>338</v>
      </c>
    </row>
    <row r="81">
      <c r="D81" s="33" t="s">
        <v>318</v>
      </c>
    </row>
    <row r="82">
      <c r="D82" s="33" t="s">
        <v>339</v>
      </c>
    </row>
    <row r="83">
      <c r="D83" s="33" t="s">
        <v>341</v>
      </c>
    </row>
    <row r="84">
      <c r="D84" s="33" t="s">
        <v>342</v>
      </c>
    </row>
    <row r="85">
      <c r="D85" s="33" t="s">
        <v>343</v>
      </c>
    </row>
    <row r="86">
      <c r="D86" s="33" t="s">
        <v>344</v>
      </c>
    </row>
    <row r="87">
      <c r="D87" s="33" t="s">
        <v>345</v>
      </c>
    </row>
    <row r="88">
      <c r="D88" s="33" t="s">
        <v>346</v>
      </c>
    </row>
    <row r="89">
      <c r="D89" s="33" t="s">
        <v>348</v>
      </c>
    </row>
    <row r="90">
      <c r="D90" s="33" t="s">
        <v>143</v>
      </c>
    </row>
    <row r="91">
      <c r="D91" s="33" t="s">
        <v>351</v>
      </c>
    </row>
    <row r="92">
      <c r="D92" s="33" t="s">
        <v>146</v>
      </c>
    </row>
    <row r="93">
      <c r="D93" s="33" t="s">
        <v>352</v>
      </c>
    </row>
    <row r="94">
      <c r="D94" s="33" t="s">
        <v>353</v>
      </c>
    </row>
    <row r="95">
      <c r="D95" s="33" t="s">
        <v>355</v>
      </c>
    </row>
    <row r="96">
      <c r="D96" s="33" t="s">
        <v>357</v>
      </c>
    </row>
    <row r="97">
      <c r="D97" s="33" t="s">
        <v>359</v>
      </c>
    </row>
    <row r="98">
      <c r="D98" s="33" t="s">
        <v>361</v>
      </c>
    </row>
    <row r="99">
      <c r="D99" s="33" t="s">
        <v>364</v>
      </c>
    </row>
    <row r="100">
      <c r="D100" s="33" t="s">
        <v>365</v>
      </c>
    </row>
    <row r="101">
      <c r="D101" s="33" t="s">
        <v>151</v>
      </c>
    </row>
    <row r="102">
      <c r="D102" s="33" t="s">
        <v>366</v>
      </c>
    </row>
    <row r="103">
      <c r="D103" s="33" t="s">
        <v>367</v>
      </c>
    </row>
    <row r="104">
      <c r="D104" s="33" t="s">
        <v>368</v>
      </c>
    </row>
    <row r="105">
      <c r="D105" s="33" t="s">
        <v>369</v>
      </c>
    </row>
    <row r="106">
      <c r="D106" s="33" t="s">
        <v>370</v>
      </c>
    </row>
    <row r="107">
      <c r="D107" s="33" t="s">
        <v>372</v>
      </c>
    </row>
    <row r="108">
      <c r="D108" s="33" t="s">
        <v>373</v>
      </c>
    </row>
    <row r="109">
      <c r="D109" s="33" t="s">
        <v>267</v>
      </c>
    </row>
    <row r="110">
      <c r="D110" s="33" t="s">
        <v>374</v>
      </c>
    </row>
    <row r="111">
      <c r="D111" s="33" t="s">
        <v>303</v>
      </c>
    </row>
    <row r="112">
      <c r="D112" s="33" t="s">
        <v>375</v>
      </c>
    </row>
    <row r="113">
      <c r="D113" s="33" t="s">
        <v>301</v>
      </c>
    </row>
    <row r="114">
      <c r="D114" s="33" t="s">
        <v>320</v>
      </c>
    </row>
    <row r="115">
      <c r="D115" s="33" t="s">
        <v>321</v>
      </c>
    </row>
    <row r="116">
      <c r="D116" s="33" t="s">
        <v>322</v>
      </c>
    </row>
    <row r="117">
      <c r="D117" s="33" t="s">
        <v>376</v>
      </c>
    </row>
    <row r="118">
      <c r="D118" s="33" t="s">
        <v>272</v>
      </c>
    </row>
    <row r="119">
      <c r="D119" s="33" t="s">
        <v>377</v>
      </c>
    </row>
    <row r="120">
      <c r="D120" s="33" t="s">
        <v>378</v>
      </c>
    </row>
    <row r="121">
      <c r="D121" s="33" t="s">
        <v>157</v>
      </c>
    </row>
    <row r="122">
      <c r="D122" s="33" t="s">
        <v>297</v>
      </c>
    </row>
    <row r="123">
      <c r="D123" s="33" t="s">
        <v>379</v>
      </c>
    </row>
    <row r="124">
      <c r="D124" s="33" t="s">
        <v>380</v>
      </c>
    </row>
    <row r="125">
      <c r="D125" s="33" t="s">
        <v>381</v>
      </c>
    </row>
    <row r="126">
      <c r="D126" s="33" t="s">
        <v>383</v>
      </c>
    </row>
    <row r="127">
      <c r="D127" s="33" t="s">
        <v>384</v>
      </c>
    </row>
    <row r="128">
      <c r="D128" s="33" t="s">
        <v>385</v>
      </c>
    </row>
    <row r="129">
      <c r="D129" s="33" t="s">
        <v>386</v>
      </c>
    </row>
    <row r="130">
      <c r="D130" s="33" t="s">
        <v>387</v>
      </c>
    </row>
    <row r="131">
      <c r="D131" s="33" t="s">
        <v>388</v>
      </c>
    </row>
    <row r="132">
      <c r="D132" s="33" t="s">
        <v>160</v>
      </c>
    </row>
    <row r="133">
      <c r="D133" s="33" t="s">
        <v>389</v>
      </c>
    </row>
    <row r="134">
      <c r="D134" s="33" t="s">
        <v>390</v>
      </c>
    </row>
    <row r="135">
      <c r="D135" s="33" t="s">
        <v>391</v>
      </c>
    </row>
    <row r="136">
      <c r="D136" s="33" t="s">
        <v>392</v>
      </c>
    </row>
    <row r="137">
      <c r="D137" s="33" t="s">
        <v>393</v>
      </c>
    </row>
    <row r="138">
      <c r="D138" s="33" t="s">
        <v>394</v>
      </c>
    </row>
    <row r="139">
      <c r="D139" s="33" t="s">
        <v>395</v>
      </c>
    </row>
    <row r="140">
      <c r="D140" s="33" t="s">
        <v>396</v>
      </c>
    </row>
    <row r="141">
      <c r="D141" s="33" t="s">
        <v>397</v>
      </c>
    </row>
    <row r="142">
      <c r="D142" s="33" t="s">
        <v>398</v>
      </c>
    </row>
    <row r="143">
      <c r="D143" s="33" t="s">
        <v>399</v>
      </c>
    </row>
    <row r="144">
      <c r="D144" s="33" t="s">
        <v>400</v>
      </c>
    </row>
    <row r="145">
      <c r="D145" s="33" t="s">
        <v>401</v>
      </c>
    </row>
    <row r="146">
      <c r="D146" s="33" t="s">
        <v>402</v>
      </c>
    </row>
    <row r="147">
      <c r="D147" s="33" t="s">
        <v>323</v>
      </c>
    </row>
    <row r="148">
      <c r="D148" s="33" t="s">
        <v>403</v>
      </c>
    </row>
    <row r="149">
      <c r="D149" s="33" t="s">
        <v>324</v>
      </c>
    </row>
    <row r="150">
      <c r="D150" s="33" t="s">
        <v>404</v>
      </c>
    </row>
    <row r="151">
      <c r="D151" s="33" t="s">
        <v>405</v>
      </c>
    </row>
    <row r="152">
      <c r="D152" s="33" t="s">
        <v>406</v>
      </c>
    </row>
    <row r="153">
      <c r="D153" s="33" t="s">
        <v>407</v>
      </c>
    </row>
    <row r="154">
      <c r="D154" s="33" t="s">
        <v>408</v>
      </c>
    </row>
    <row r="155">
      <c r="D155" s="33" t="s">
        <v>409</v>
      </c>
    </row>
    <row r="156">
      <c r="D156" s="33" t="s">
        <v>410</v>
      </c>
    </row>
    <row r="157">
      <c r="D157" s="33" t="s">
        <v>411</v>
      </c>
    </row>
    <row r="158">
      <c r="D158" s="33" t="s">
        <v>412</v>
      </c>
    </row>
    <row r="159">
      <c r="D159" s="33" t="s">
        <v>273</v>
      </c>
    </row>
    <row r="160">
      <c r="D160" s="33" t="s">
        <v>413</v>
      </c>
    </row>
    <row r="161">
      <c r="D161" s="33" t="s">
        <v>414</v>
      </c>
    </row>
    <row r="162">
      <c r="D162" s="33" t="s">
        <v>415</v>
      </c>
    </row>
    <row r="163">
      <c r="D163" s="33" t="s">
        <v>416</v>
      </c>
    </row>
    <row r="164">
      <c r="D164" s="33" t="s">
        <v>417</v>
      </c>
    </row>
    <row r="165">
      <c r="D165" s="33" t="s">
        <v>418</v>
      </c>
    </row>
    <row r="166">
      <c r="D166" s="33" t="s">
        <v>419</v>
      </c>
    </row>
    <row r="167">
      <c r="D167" s="33" t="s">
        <v>420</v>
      </c>
    </row>
    <row r="168">
      <c r="D168" s="33" t="s">
        <v>421</v>
      </c>
    </row>
    <row r="169">
      <c r="D169" s="33" t="s">
        <v>422</v>
      </c>
    </row>
    <row r="170">
      <c r="D170" s="33" t="s">
        <v>165</v>
      </c>
    </row>
    <row r="171">
      <c r="D171" s="33" t="s">
        <v>423</v>
      </c>
    </row>
    <row r="172">
      <c r="D172" s="33" t="s">
        <v>326</v>
      </c>
    </row>
    <row r="173">
      <c r="D173" s="33" t="s">
        <v>229</v>
      </c>
    </row>
    <row r="174">
      <c r="D174" s="33" t="s">
        <v>424</v>
      </c>
    </row>
    <row r="175">
      <c r="D175" s="33" t="s">
        <v>274</v>
      </c>
    </row>
    <row r="176">
      <c r="D176" s="33" t="s">
        <v>219</v>
      </c>
    </row>
    <row r="177">
      <c r="D177" s="33" t="s">
        <v>327</v>
      </c>
    </row>
    <row r="178">
      <c r="D178" s="33" t="s">
        <v>425</v>
      </c>
    </row>
    <row r="179">
      <c r="D179" s="33" t="s">
        <v>426</v>
      </c>
    </row>
    <row r="180">
      <c r="D180" s="33" t="s">
        <v>299</v>
      </c>
    </row>
    <row r="181">
      <c r="D181" s="33" t="s">
        <v>231</v>
      </c>
    </row>
    <row r="182">
      <c r="D182" s="33" t="s">
        <v>427</v>
      </c>
    </row>
    <row r="183">
      <c r="D183" s="33" t="s">
        <v>308</v>
      </c>
    </row>
    <row r="184">
      <c r="D184" s="33" t="s">
        <v>428</v>
      </c>
    </row>
    <row r="185">
      <c r="D185" s="33" t="s">
        <v>429</v>
      </c>
    </row>
    <row r="186">
      <c r="D186" s="33" t="s">
        <v>430</v>
      </c>
    </row>
    <row r="187">
      <c r="D187" s="33" t="s">
        <v>289</v>
      </c>
    </row>
    <row r="188">
      <c r="D188" s="33" t="s">
        <v>431</v>
      </c>
    </row>
    <row r="189">
      <c r="D189" s="33" t="s">
        <v>432</v>
      </c>
    </row>
    <row r="190">
      <c r="D190" s="33" t="s">
        <v>233</v>
      </c>
    </row>
    <row r="191">
      <c r="D191" s="33" t="s">
        <v>433</v>
      </c>
    </row>
    <row r="192">
      <c r="D192" s="33" t="s">
        <v>434</v>
      </c>
    </row>
    <row r="193">
      <c r="D193" s="33" t="s">
        <v>435</v>
      </c>
    </row>
    <row r="194">
      <c r="D194" s="33" t="s">
        <v>436</v>
      </c>
    </row>
    <row r="195">
      <c r="D195" s="33" t="s">
        <v>437</v>
      </c>
    </row>
    <row r="196">
      <c r="D196" s="33" t="s">
        <v>438</v>
      </c>
    </row>
    <row r="197">
      <c r="D197" s="33" t="s">
        <v>171</v>
      </c>
    </row>
    <row r="198">
      <c r="D198" s="33" t="s">
        <v>439</v>
      </c>
    </row>
    <row r="199">
      <c r="D199" s="33" t="s">
        <v>440</v>
      </c>
    </row>
    <row r="200">
      <c r="D200" s="33" t="s">
        <v>441</v>
      </c>
    </row>
    <row r="201">
      <c r="D201" s="33" t="s">
        <v>134</v>
      </c>
    </row>
    <row r="202">
      <c r="D202" s="33" t="s">
        <v>442</v>
      </c>
    </row>
    <row r="203">
      <c r="D203" s="33" t="s">
        <v>443</v>
      </c>
    </row>
    <row r="204">
      <c r="D204" s="33" t="s">
        <v>444</v>
      </c>
    </row>
    <row r="205">
      <c r="D205" s="33" t="s">
        <v>445</v>
      </c>
    </row>
    <row r="206">
      <c r="D206" s="33" t="s">
        <v>446</v>
      </c>
    </row>
    <row r="207">
      <c r="D207" s="33" t="s">
        <v>447</v>
      </c>
    </row>
    <row r="208">
      <c r="D208" s="33" t="s">
        <v>448</v>
      </c>
    </row>
    <row r="209">
      <c r="D209" s="33" t="s">
        <v>449</v>
      </c>
    </row>
    <row r="210">
      <c r="D210" s="33" t="s">
        <v>235</v>
      </c>
    </row>
    <row r="211">
      <c r="D211" s="33" t="s">
        <v>450</v>
      </c>
    </row>
    <row r="212">
      <c r="D212" s="33" t="s">
        <v>451</v>
      </c>
    </row>
    <row r="213">
      <c r="D213" s="33" t="s">
        <v>452</v>
      </c>
    </row>
    <row r="214">
      <c r="D214" s="33" t="s">
        <v>453</v>
      </c>
    </row>
    <row r="215">
      <c r="D215" s="33" t="s">
        <v>454</v>
      </c>
    </row>
    <row r="216">
      <c r="D216" s="33" t="s">
        <v>455</v>
      </c>
    </row>
    <row r="217">
      <c r="D217" s="33" t="s">
        <v>456</v>
      </c>
    </row>
    <row r="218">
      <c r="D218" s="33" t="s">
        <v>457</v>
      </c>
    </row>
    <row r="219">
      <c r="D219" s="33" t="s">
        <v>275</v>
      </c>
    </row>
    <row r="220">
      <c r="D220" s="33" t="s">
        <v>125</v>
      </c>
    </row>
    <row r="221">
      <c r="D221" s="33" t="s">
        <v>458</v>
      </c>
    </row>
    <row r="222">
      <c r="D222" s="33" t="s">
        <v>459</v>
      </c>
    </row>
    <row r="223">
      <c r="D223" s="33" t="s">
        <v>460</v>
      </c>
    </row>
    <row r="224">
      <c r="D224" s="33" t="s">
        <v>180</v>
      </c>
    </row>
    <row r="225">
      <c r="D225" s="33" t="s">
        <v>461</v>
      </c>
    </row>
    <row r="226">
      <c r="D226" s="33" t="s">
        <v>293</v>
      </c>
    </row>
    <row r="227">
      <c r="D227" s="33" t="s">
        <v>135</v>
      </c>
    </row>
    <row r="228">
      <c r="D228" s="33" t="s">
        <v>294</v>
      </c>
    </row>
    <row r="229">
      <c r="D229" s="33" t="s">
        <v>168</v>
      </c>
    </row>
    <row r="230">
      <c r="D230" s="33" t="s">
        <v>278</v>
      </c>
    </row>
    <row r="231">
      <c r="D231" s="33" t="s">
        <v>462</v>
      </c>
    </row>
    <row r="232">
      <c r="D232" s="33" t="s">
        <v>280</v>
      </c>
    </row>
    <row r="233">
      <c r="D233" s="33" t="s">
        <v>463</v>
      </c>
    </row>
    <row r="234">
      <c r="D234" s="33" t="s">
        <v>307</v>
      </c>
    </row>
    <row r="235">
      <c r="D235" s="33" t="s">
        <v>464</v>
      </c>
    </row>
    <row r="236">
      <c r="D236" s="33" t="s">
        <v>237</v>
      </c>
    </row>
    <row r="237">
      <c r="D237" s="33" t="s">
        <v>465</v>
      </c>
    </row>
    <row r="238">
      <c r="D238" s="33" t="s">
        <v>466</v>
      </c>
    </row>
    <row r="239">
      <c r="D239" s="33" t="s">
        <v>467</v>
      </c>
    </row>
    <row r="240">
      <c r="D240" s="33" t="s">
        <v>468</v>
      </c>
    </row>
    <row r="241">
      <c r="D241" s="33" t="s">
        <v>469</v>
      </c>
    </row>
    <row r="242">
      <c r="D242" s="33" t="s">
        <v>270</v>
      </c>
    </row>
    <row r="243">
      <c r="D243" s="33" t="s">
        <v>470</v>
      </c>
    </row>
    <row r="244">
      <c r="D244" s="33" t="s">
        <v>471</v>
      </c>
    </row>
    <row r="245">
      <c r="D245" s="33" t="s">
        <v>472</v>
      </c>
    </row>
    <row r="246">
      <c r="D246" s="33" t="s">
        <v>473</v>
      </c>
    </row>
    <row r="247">
      <c r="D247" s="33" t="s">
        <v>474</v>
      </c>
    </row>
    <row r="248">
      <c r="D248" s="33" t="s">
        <v>281</v>
      </c>
    </row>
    <row r="249">
      <c r="D249" s="33" t="s">
        <v>475</v>
      </c>
    </row>
    <row r="250">
      <c r="D250" s="33" t="s">
        <v>476</v>
      </c>
    </row>
    <row r="251">
      <c r="D251" s="33" t="s">
        <v>477</v>
      </c>
    </row>
    <row r="252">
      <c r="D252" s="33" t="s">
        <v>239</v>
      </c>
    </row>
    <row r="253">
      <c r="D253" s="33" t="s">
        <v>478</v>
      </c>
    </row>
    <row r="254">
      <c r="D254" s="33" t="s">
        <v>242</v>
      </c>
    </row>
    <row r="255">
      <c r="D255" s="33" t="s">
        <v>243</v>
      </c>
    </row>
    <row r="256">
      <c r="D256" s="33" t="s">
        <v>479</v>
      </c>
    </row>
    <row r="257">
      <c r="D257" s="33" t="s">
        <v>480</v>
      </c>
    </row>
    <row r="258">
      <c r="D258" s="33" t="s">
        <v>481</v>
      </c>
    </row>
    <row r="259">
      <c r="D259" s="33" t="s">
        <v>140</v>
      </c>
    </row>
    <row r="260">
      <c r="D260" s="33" t="s">
        <v>482</v>
      </c>
    </row>
    <row r="261">
      <c r="D261" s="33" t="s">
        <v>244</v>
      </c>
    </row>
    <row r="262">
      <c r="D262" s="33" t="s">
        <v>149</v>
      </c>
    </row>
    <row r="263">
      <c r="D263" s="33" t="s">
        <v>194</v>
      </c>
    </row>
    <row r="264">
      <c r="D264" s="33" t="s">
        <v>483</v>
      </c>
    </row>
    <row r="265">
      <c r="D265" s="33" t="s">
        <v>484</v>
      </c>
    </row>
    <row r="266">
      <c r="D266" s="33" t="s">
        <v>485</v>
      </c>
    </row>
    <row r="267">
      <c r="D267" s="33" t="s">
        <v>150</v>
      </c>
    </row>
    <row r="268">
      <c r="D268" s="33" t="s">
        <v>155</v>
      </c>
    </row>
    <row r="269">
      <c r="D269" s="33" t="s">
        <v>486</v>
      </c>
    </row>
    <row r="270">
      <c r="D270" s="33" t="s">
        <v>487</v>
      </c>
    </row>
    <row r="271">
      <c r="D271" s="33" t="s">
        <v>488</v>
      </c>
    </row>
    <row r="272">
      <c r="D272" s="33" t="s">
        <v>489</v>
      </c>
    </row>
    <row r="273">
      <c r="D273" s="33" t="s">
        <v>490</v>
      </c>
    </row>
    <row r="274">
      <c r="D274" s="33" t="s">
        <v>491</v>
      </c>
    </row>
    <row r="275">
      <c r="D275" s="33" t="s">
        <v>492</v>
      </c>
    </row>
    <row r="276">
      <c r="D276" s="33" t="s">
        <v>493</v>
      </c>
    </row>
    <row r="277">
      <c r="D277" s="33" t="s">
        <v>494</v>
      </c>
    </row>
    <row r="278">
      <c r="D278" s="33" t="s">
        <v>495</v>
      </c>
    </row>
    <row r="279">
      <c r="D279" s="33" t="s">
        <v>496</v>
      </c>
    </row>
    <row r="280">
      <c r="D280" s="33" t="s">
        <v>497</v>
      </c>
    </row>
    <row r="281">
      <c r="D281" s="33" t="s">
        <v>498</v>
      </c>
    </row>
    <row r="282">
      <c r="D282" s="33" t="s">
        <v>499</v>
      </c>
    </row>
    <row r="283">
      <c r="D283" s="33" t="s">
        <v>500</v>
      </c>
    </row>
    <row r="284">
      <c r="D284" s="33" t="s">
        <v>501</v>
      </c>
    </row>
    <row r="285">
      <c r="D285" s="33" t="s">
        <v>502</v>
      </c>
    </row>
    <row r="286">
      <c r="D286" s="33" t="s">
        <v>298</v>
      </c>
    </row>
    <row r="287">
      <c r="D287" s="33" t="s">
        <v>503</v>
      </c>
    </row>
    <row r="288">
      <c r="D288" s="33" t="s">
        <v>504</v>
      </c>
    </row>
    <row r="289">
      <c r="D289" s="33" t="s">
        <v>505</v>
      </c>
    </row>
    <row r="290">
      <c r="D290" s="33" t="s">
        <v>506</v>
      </c>
    </row>
    <row r="291">
      <c r="D291" s="33" t="s">
        <v>507</v>
      </c>
    </row>
    <row r="292">
      <c r="D292" s="33" t="s">
        <v>508</v>
      </c>
    </row>
    <row r="293">
      <c r="D293" s="33" t="s">
        <v>246</v>
      </c>
    </row>
    <row r="294">
      <c r="D294" s="33" t="s">
        <v>509</v>
      </c>
    </row>
    <row r="295">
      <c r="D295" s="33" t="s">
        <v>510</v>
      </c>
    </row>
    <row r="296">
      <c r="D296" s="33" t="s">
        <v>350</v>
      </c>
    </row>
    <row r="297">
      <c r="D297" s="33" t="s">
        <v>248</v>
      </c>
    </row>
    <row r="298">
      <c r="D298" s="33" t="s">
        <v>511</v>
      </c>
    </row>
    <row r="299">
      <c r="D299" s="33" t="s">
        <v>512</v>
      </c>
    </row>
    <row r="300">
      <c r="D300" s="33" t="s">
        <v>513</v>
      </c>
    </row>
    <row r="301">
      <c r="D301" s="33" t="s">
        <v>514</v>
      </c>
    </row>
    <row r="302">
      <c r="D302" s="33" t="s">
        <v>515</v>
      </c>
    </row>
    <row r="303">
      <c r="D303" s="33" t="s">
        <v>249</v>
      </c>
    </row>
    <row r="304">
      <c r="D304" s="33" t="s">
        <v>516</v>
      </c>
    </row>
    <row r="305">
      <c r="D305" s="33" t="s">
        <v>517</v>
      </c>
    </row>
    <row r="306">
      <c r="D306" s="33" t="s">
        <v>201</v>
      </c>
    </row>
    <row r="307">
      <c r="D307" s="33" t="s">
        <v>518</v>
      </c>
    </row>
    <row r="308">
      <c r="D308" s="33" t="s">
        <v>519</v>
      </c>
    </row>
    <row r="309">
      <c r="D309" s="33" t="s">
        <v>203</v>
      </c>
    </row>
    <row r="310">
      <c r="D310" s="33" t="s">
        <v>520</v>
      </c>
    </row>
    <row r="311">
      <c r="D311" s="33" t="s">
        <v>521</v>
      </c>
    </row>
    <row r="312">
      <c r="D312" s="33" t="s">
        <v>333</v>
      </c>
    </row>
    <row r="313">
      <c r="D313" s="33" t="s">
        <v>522</v>
      </c>
    </row>
    <row r="314">
      <c r="D314" s="33" t="s">
        <v>206</v>
      </c>
    </row>
    <row r="315">
      <c r="D315" s="33" t="s">
        <v>523</v>
      </c>
    </row>
    <row r="316">
      <c r="D316" s="33" t="s">
        <v>524</v>
      </c>
    </row>
    <row r="317">
      <c r="D317" s="33" t="s">
        <v>525</v>
      </c>
    </row>
    <row r="318">
      <c r="D318" s="33" t="s">
        <v>526</v>
      </c>
    </row>
    <row r="319">
      <c r="D319" s="33" t="s">
        <v>527</v>
      </c>
    </row>
    <row r="320">
      <c r="D320" s="33" t="s">
        <v>528</v>
      </c>
    </row>
    <row r="321">
      <c r="D321" s="33" t="s">
        <v>529</v>
      </c>
    </row>
    <row r="322">
      <c r="D322" s="33" t="s">
        <v>292</v>
      </c>
    </row>
    <row r="323">
      <c r="D323" s="33" t="s">
        <v>530</v>
      </c>
    </row>
    <row r="324">
      <c r="D324" s="33" t="s">
        <v>531</v>
      </c>
    </row>
    <row r="325">
      <c r="D325" s="33" t="s">
        <v>532</v>
      </c>
    </row>
    <row r="326">
      <c r="D326" s="33" t="s">
        <v>533</v>
      </c>
    </row>
    <row r="327">
      <c r="D327" s="33" t="s">
        <v>534</v>
      </c>
    </row>
    <row r="328">
      <c r="D328" s="33" t="s">
        <v>252</v>
      </c>
    </row>
    <row r="329">
      <c r="D329" s="33" t="s">
        <v>535</v>
      </c>
    </row>
    <row r="330">
      <c r="D330" s="33" t="s">
        <v>536</v>
      </c>
    </row>
    <row r="331">
      <c r="D331" s="33" t="s">
        <v>537</v>
      </c>
    </row>
    <row r="332">
      <c r="D332" s="33" t="s">
        <v>295</v>
      </c>
    </row>
    <row r="333">
      <c r="D333" s="33" t="s">
        <v>538</v>
      </c>
    </row>
    <row r="334">
      <c r="D334" s="33" t="s">
        <v>539</v>
      </c>
    </row>
    <row r="335">
      <c r="D335" s="33" t="s">
        <v>282</v>
      </c>
    </row>
    <row r="336">
      <c r="D336" s="33" t="s">
        <v>540</v>
      </c>
    </row>
    <row r="337">
      <c r="D337" s="33" t="s">
        <v>541</v>
      </c>
    </row>
    <row r="338">
      <c r="D338" s="33" t="s">
        <v>302</v>
      </c>
    </row>
    <row r="339">
      <c r="D339" s="33" t="s">
        <v>542</v>
      </c>
    </row>
    <row r="340">
      <c r="D340" s="33" t="s">
        <v>543</v>
      </c>
    </row>
    <row r="341">
      <c r="D341" s="33" t="s">
        <v>544</v>
      </c>
    </row>
    <row r="342">
      <c r="D342" s="33" t="s">
        <v>545</v>
      </c>
    </row>
    <row r="343">
      <c r="D343" s="33" t="s">
        <v>283</v>
      </c>
    </row>
    <row r="344">
      <c r="D344" s="33" t="s">
        <v>177</v>
      </c>
    </row>
    <row r="345">
      <c r="D345" s="33" t="s">
        <v>546</v>
      </c>
    </row>
    <row r="346">
      <c r="D346" s="33" t="s">
        <v>334</v>
      </c>
    </row>
    <row r="347">
      <c r="D347" s="33" t="s">
        <v>253</v>
      </c>
    </row>
    <row r="348">
      <c r="D348" s="33" t="s">
        <v>547</v>
      </c>
    </row>
    <row r="349">
      <c r="D349" s="33" t="s">
        <v>548</v>
      </c>
    </row>
    <row r="350">
      <c r="D350" s="33" t="s">
        <v>285</v>
      </c>
    </row>
    <row r="351">
      <c r="D351" s="33" t="s">
        <v>549</v>
      </c>
    </row>
    <row r="352">
      <c r="D352" s="33" t="s">
        <v>550</v>
      </c>
    </row>
    <row r="353">
      <c r="D353" s="33" t="s">
        <v>551</v>
      </c>
    </row>
    <row r="354">
      <c r="D354" s="33" t="s">
        <v>552</v>
      </c>
    </row>
    <row r="355">
      <c r="D355" s="33" t="s">
        <v>174</v>
      </c>
    </row>
    <row r="356">
      <c r="D356" s="33" t="s">
        <v>311</v>
      </c>
    </row>
    <row r="357">
      <c r="D357" s="33" t="s">
        <v>553</v>
      </c>
    </row>
    <row r="358">
      <c r="D358" s="33" t="s">
        <v>554</v>
      </c>
    </row>
    <row r="359">
      <c r="D359" s="33" t="s">
        <v>555</v>
      </c>
    </row>
    <row r="360">
      <c r="D360" s="33" t="s">
        <v>556</v>
      </c>
    </row>
    <row r="361">
      <c r="D361" s="33" t="s">
        <v>557</v>
      </c>
    </row>
    <row r="362">
      <c r="D362" s="33" t="s">
        <v>187</v>
      </c>
    </row>
    <row r="363">
      <c r="D363" s="33" t="s">
        <v>558</v>
      </c>
    </row>
    <row r="364">
      <c r="D364" s="33" t="s">
        <v>212</v>
      </c>
    </row>
    <row r="365">
      <c r="D365" s="33" t="s">
        <v>559</v>
      </c>
    </row>
    <row r="366">
      <c r="D366" s="33" t="s">
        <v>560</v>
      </c>
    </row>
    <row r="367">
      <c r="D367" s="33" t="s">
        <v>561</v>
      </c>
    </row>
    <row r="368">
      <c r="D368" s="33" t="s">
        <v>227</v>
      </c>
    </row>
    <row r="369">
      <c r="D369" s="33" t="s">
        <v>286</v>
      </c>
    </row>
    <row r="370">
      <c r="D370" s="33" t="s">
        <v>264</v>
      </c>
    </row>
    <row r="371">
      <c r="D371" s="33" t="s">
        <v>287</v>
      </c>
    </row>
    <row r="372">
      <c r="D372" s="33" t="s">
        <v>562</v>
      </c>
    </row>
    <row r="373">
      <c r="D373" s="33" t="s">
        <v>563</v>
      </c>
    </row>
    <row r="374">
      <c r="D374" s="33" t="s">
        <v>255</v>
      </c>
    </row>
    <row r="375">
      <c r="D375" s="33" t="s">
        <v>564</v>
      </c>
    </row>
    <row r="376">
      <c r="D376" s="33" t="s">
        <v>222</v>
      </c>
    </row>
    <row r="377">
      <c r="D377" s="33" t="s">
        <v>200</v>
      </c>
    </row>
    <row r="378">
      <c r="D378" s="33" t="s">
        <v>565</v>
      </c>
    </row>
    <row r="379">
      <c r="D379" s="33" t="s">
        <v>566</v>
      </c>
    </row>
    <row r="380">
      <c r="D380" s="33" t="s">
        <v>567</v>
      </c>
    </row>
    <row r="381">
      <c r="D381" s="33" t="s">
        <v>568</v>
      </c>
    </row>
    <row r="382">
      <c r="D382" s="33" t="s">
        <v>256</v>
      </c>
    </row>
    <row r="383">
      <c r="D383" s="33" t="s">
        <v>259</v>
      </c>
    </row>
    <row r="384">
      <c r="D384" s="33" t="s">
        <v>569</v>
      </c>
    </row>
    <row r="385">
      <c r="D385" s="33" t="s">
        <v>570</v>
      </c>
    </row>
    <row r="386">
      <c r="D386" s="33" t="s">
        <v>288</v>
      </c>
    </row>
    <row r="387">
      <c r="D387" s="33" t="s">
        <v>571</v>
      </c>
    </row>
    <row r="388">
      <c r="D388" s="33" t="s">
        <v>572</v>
      </c>
    </row>
    <row r="389">
      <c r="D389" s="33" t="s">
        <v>573</v>
      </c>
    </row>
    <row r="390">
      <c r="D390" s="33" t="s">
        <v>574</v>
      </c>
    </row>
    <row r="391">
      <c r="D391" s="33" t="s">
        <v>265</v>
      </c>
    </row>
    <row r="392">
      <c r="D392" s="33" t="s">
        <v>575</v>
      </c>
    </row>
    <row r="393">
      <c r="D393" s="33" t="s">
        <v>576</v>
      </c>
    </row>
    <row r="394">
      <c r="D394" s="33" t="s">
        <v>577</v>
      </c>
    </row>
    <row r="395">
      <c r="D395" s="33" t="s">
        <v>578</v>
      </c>
    </row>
    <row r="396">
      <c r="D396" s="33" t="s">
        <v>260</v>
      </c>
    </row>
    <row r="397">
      <c r="D397" s="33" t="s">
        <v>305</v>
      </c>
    </row>
    <row r="398">
      <c r="D398" s="33" t="s">
        <v>579</v>
      </c>
    </row>
    <row r="399">
      <c r="D399" s="33" t="s">
        <v>580</v>
      </c>
    </row>
    <row r="400">
      <c r="D400" s="33" t="s">
        <v>581</v>
      </c>
    </row>
    <row r="401">
      <c r="D401" s="33" t="s">
        <v>582</v>
      </c>
    </row>
    <row r="402">
      <c r="D402" s="33" t="s">
        <v>583</v>
      </c>
    </row>
    <row r="403">
      <c r="D403" s="33" t="s">
        <v>584</v>
      </c>
    </row>
    <row r="404">
      <c r="D404" s="33" t="s">
        <v>585</v>
      </c>
    </row>
    <row r="405">
      <c r="D405" s="33" t="s">
        <v>586</v>
      </c>
    </row>
    <row r="406">
      <c r="D406" s="33" t="s">
        <v>587</v>
      </c>
    </row>
    <row r="407">
      <c r="D407" s="33" t="s">
        <v>588</v>
      </c>
    </row>
    <row r="408">
      <c r="D408" s="33" t="s">
        <v>589</v>
      </c>
    </row>
    <row r="409">
      <c r="D409" s="33" t="s">
        <v>590</v>
      </c>
    </row>
    <row r="410">
      <c r="D410" s="33" t="s">
        <v>198</v>
      </c>
    </row>
    <row r="411">
      <c r="D411" s="33" t="s">
        <v>336</v>
      </c>
    </row>
    <row r="412">
      <c r="D412" s="33" t="s">
        <v>591</v>
      </c>
    </row>
    <row r="413">
      <c r="D413" s="33" t="s">
        <v>592</v>
      </c>
    </row>
    <row r="414">
      <c r="D414" s="33" t="s">
        <v>164</v>
      </c>
    </row>
    <row r="415">
      <c r="D415" s="33" t="s">
        <v>593</v>
      </c>
    </row>
    <row r="416">
      <c r="D416" s="33" t="s">
        <v>594</v>
      </c>
    </row>
    <row r="417">
      <c r="D417" s="33" t="s">
        <v>595</v>
      </c>
    </row>
    <row r="418">
      <c r="D418" s="33" t="s">
        <v>261</v>
      </c>
    </row>
    <row r="419">
      <c r="D419" s="33" t="s">
        <v>262</v>
      </c>
    </row>
    <row r="420">
      <c r="D420" s="33" t="s">
        <v>596</v>
      </c>
    </row>
    <row r="421">
      <c r="D421" s="33" t="s">
        <v>597</v>
      </c>
    </row>
    <row r="422">
      <c r="D422" s="33" t="s">
        <v>599</v>
      </c>
    </row>
    <row r="423">
      <c r="D423" s="33" t="s">
        <v>600</v>
      </c>
    </row>
    <row r="424">
      <c r="D424" s="33" t="s">
        <v>601</v>
      </c>
    </row>
    <row r="425">
      <c r="D425" s="33" t="s">
        <v>602</v>
      </c>
    </row>
    <row r="426">
      <c r="D426" s="33" t="s">
        <v>603</v>
      </c>
    </row>
    <row r="427">
      <c r="D427" s="33" t="s">
        <v>604</v>
      </c>
    </row>
    <row r="428">
      <c r="D428" s="33" t="s">
        <v>605</v>
      </c>
    </row>
    <row r="429">
      <c r="D429" s="33" t="s">
        <v>225</v>
      </c>
    </row>
    <row r="430">
      <c r="D430" s="33" t="s">
        <v>606</v>
      </c>
    </row>
    <row r="431">
      <c r="D431" s="33" t="s">
        <v>607</v>
      </c>
    </row>
    <row r="432">
      <c r="D432" s="33" t="s">
        <v>608</v>
      </c>
    </row>
    <row r="433"/>
  </sheetData>
  <drawing r:id="rId2"/>
</worksheet>
</file>