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ytsui\Documents\Surfdrive\Documents\_PhD\_github\bimzec\data\"/>
    </mc:Choice>
  </mc:AlternateContent>
  <xr:revisionPtr revIDLastSave="0" documentId="13_ncr:1_{CD3A65CE-2DB0-4859-9A2E-17FFE4B9BC49}" xr6:coauthVersionLast="47" xr6:coauthVersionMax="47" xr10:uidLastSave="{00000000-0000-0000-0000-000000000000}"/>
  <bookViews>
    <workbookView xWindow="-108" yWindow="-108" windowWidth="23256" windowHeight="12576" tabRatio="821" firstSheet="4" activeTab="11" xr2:uid="{00000000-000D-0000-FFFF-FFFF00000000}"/>
  </bookViews>
  <sheets>
    <sheet name="data overview" sheetId="1" r:id="rId1"/>
    <sheet name="_issues" sheetId="17" r:id="rId2"/>
    <sheet name="materialNames_conversion" sheetId="13" r:id="rId3"/>
    <sheet name="vehicles_info" sheetId="12" r:id="rId4"/>
    <sheet name="materials_logistics_info" sheetId="2" r:id="rId5"/>
    <sheet name="buildingTypes_matComposition" sheetId="11" r:id="rId6"/>
    <sheet name="module_info" sheetId="16" r:id="rId7"/>
    <sheet name="building_types" sheetId="15" r:id="rId8"/>
    <sheet name="suppliers" sheetId="6" r:id="rId9"/>
    <sheet name="hubs_macro" sheetId="4" r:id="rId10"/>
    <sheet name="hubs_candidateLocations" sheetId="10" r:id="rId11"/>
    <sheet name="construction_sites" sheetId="3" r:id="rId12"/>
  </sheets>
  <definedNames>
    <definedName name="ExternalData_1" localSheetId="10" hidden="1">hubs_candidateLocations!#REF!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2" l="1"/>
  <c r="D18" i="12"/>
  <c r="G17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2" i="12"/>
  <c r="G173" i="11"/>
  <c r="F173" i="11"/>
  <c r="E173" i="11"/>
  <c r="G130" i="11"/>
  <c r="F130" i="11"/>
  <c r="E130" i="11"/>
  <c r="G87" i="11"/>
  <c r="F87" i="11"/>
  <c r="E87" i="11"/>
  <c r="G44" i="11"/>
  <c r="F44" i="11"/>
  <c r="E44" i="11"/>
  <c r="E2" i="3"/>
  <c r="F2" i="3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17" i="2"/>
  <c r="G17" i="2" s="1"/>
  <c r="G16" i="2"/>
  <c r="F171" i="11"/>
  <c r="G171" i="11" s="1"/>
  <c r="F170" i="11"/>
  <c r="G170" i="11" s="1"/>
  <c r="F169" i="11"/>
  <c r="G169" i="11" s="1"/>
  <c r="F168" i="11"/>
  <c r="G168" i="11" s="1"/>
  <c r="F167" i="11"/>
  <c r="G167" i="11" s="1"/>
  <c r="F166" i="11"/>
  <c r="G166" i="11" s="1"/>
  <c r="F165" i="11"/>
  <c r="G165" i="11" s="1"/>
  <c r="F164" i="11"/>
  <c r="G164" i="11" s="1"/>
  <c r="F163" i="11"/>
  <c r="G163" i="11" s="1"/>
  <c r="F162" i="11"/>
  <c r="G162" i="11" s="1"/>
  <c r="F161" i="11"/>
  <c r="G161" i="11" s="1"/>
  <c r="F160" i="11"/>
  <c r="G160" i="11" s="1"/>
  <c r="F159" i="11"/>
  <c r="G159" i="11" s="1"/>
  <c r="F128" i="11"/>
  <c r="G128" i="11" s="1"/>
  <c r="F127" i="11"/>
  <c r="G127" i="11" s="1"/>
  <c r="F126" i="11"/>
  <c r="G126" i="11" s="1"/>
  <c r="F125" i="11"/>
  <c r="G125" i="11" s="1"/>
  <c r="F124" i="11"/>
  <c r="G124" i="11" s="1"/>
  <c r="F123" i="11"/>
  <c r="G123" i="11" s="1"/>
  <c r="F122" i="11"/>
  <c r="G122" i="11" s="1"/>
  <c r="F121" i="11"/>
  <c r="G121" i="11" s="1"/>
  <c r="F120" i="11"/>
  <c r="G120" i="11" s="1"/>
  <c r="F119" i="11"/>
  <c r="G119" i="11" s="1"/>
  <c r="F118" i="11"/>
  <c r="G118" i="11" s="1"/>
  <c r="F117" i="11"/>
  <c r="G117" i="11" s="1"/>
  <c r="F116" i="11"/>
  <c r="G116" i="11" s="1"/>
  <c r="F74" i="11"/>
  <c r="G74" i="11" s="1"/>
  <c r="F75" i="11"/>
  <c r="G75" i="11" s="1"/>
  <c r="F76" i="11"/>
  <c r="G76" i="11" s="1"/>
  <c r="F77" i="11"/>
  <c r="G77" i="11" s="1"/>
  <c r="F78" i="11"/>
  <c r="G78" i="11" s="1"/>
  <c r="F79" i="11"/>
  <c r="G79" i="11" s="1"/>
  <c r="F80" i="11"/>
  <c r="G80" i="11" s="1"/>
  <c r="F81" i="11"/>
  <c r="G81" i="11" s="1"/>
  <c r="F82" i="11"/>
  <c r="G82" i="11" s="1"/>
  <c r="F83" i="11"/>
  <c r="G83" i="11" s="1"/>
  <c r="F84" i="11"/>
  <c r="G84" i="11" s="1"/>
  <c r="F85" i="11"/>
  <c r="G85" i="11" s="1"/>
  <c r="F73" i="11"/>
  <c r="G73" i="11" s="1"/>
</calcChain>
</file>

<file path=xl/sharedStrings.xml><?xml version="1.0" encoding="utf-8"?>
<sst xmlns="http://schemas.openxmlformats.org/spreadsheetml/2006/main" count="1122" uniqueCount="174">
  <si>
    <t>Data overview</t>
  </si>
  <si>
    <t>name</t>
  </si>
  <si>
    <t>description</t>
  </si>
  <si>
    <t>file_type</t>
  </si>
  <si>
    <t>suppliers</t>
  </si>
  <si>
    <t>locations of material suppliers (factories). There is one supplier per material, and the list of materials matches the materials in the materials_logistics_info.xlsx</t>
  </si>
  <si>
    <t>materials_logistics_info</t>
  </si>
  <si>
    <t>.xlsx</t>
  </si>
  <si>
    <t>list of construction materials and associated logistics information, including volume to mass conversions, and typical fill percentage when loaded in trucks</t>
  </si>
  <si>
    <t>m3</t>
  </si>
  <si>
    <t>hubs_macro</t>
  </si>
  <si>
    <t>locations of planned macro hubs in AMS</t>
  </si>
  <si>
    <t>hubs_candidateLocations</t>
  </si>
  <si>
    <t>candidate locations for hubs - industrial sites with an environmental category of 2-3</t>
  </si>
  <si>
    <t>construction_sites</t>
  </si>
  <si>
    <t>locations, type (mid / high rise), and material composition (conventional, semi, biobased) of completed + future construction sites in AMS</t>
  </si>
  <si>
    <t>project</t>
  </si>
  <si>
    <t>HAUT</t>
  </si>
  <si>
    <t>Switi</t>
  </si>
  <si>
    <t>Patch 22</t>
  </si>
  <si>
    <t>Top-Up</t>
  </si>
  <si>
    <t>Horizons Amsterdam</t>
  </si>
  <si>
    <t>Patchwork</t>
  </si>
  <si>
    <t>Stepstone</t>
  </si>
  <si>
    <t>The Valley</t>
  </si>
  <si>
    <t>Lycka</t>
  </si>
  <si>
    <t>Justus</t>
  </si>
  <si>
    <t>World of Food 2.0</t>
  </si>
  <si>
    <t>The Ensamble</t>
  </si>
  <si>
    <t>Amsterdam Vertical</t>
  </si>
  <si>
    <t>Crossroads</t>
  </si>
  <si>
    <t>Lovely Rita</t>
  </si>
  <si>
    <t>Floating garden</t>
  </si>
  <si>
    <t>Spot Amsterdam</t>
  </si>
  <si>
    <t xml:space="preserve">The Pulse </t>
  </si>
  <si>
    <t>Crossover</t>
  </si>
  <si>
    <t>Yotel</t>
  </si>
  <si>
    <t>Amsterdam Logistic CityHub</t>
  </si>
  <si>
    <t>macro</t>
  </si>
  <si>
    <t>Dura Vermeer Hub ZO</t>
  </si>
  <si>
    <t>Nieuwe Kern_NS terrein</t>
  </si>
  <si>
    <t>micro</t>
  </si>
  <si>
    <t>Nieuwe Kern_ism SMH</t>
  </si>
  <si>
    <t>Nieuwe Kern_later</t>
  </si>
  <si>
    <t>material</t>
  </si>
  <si>
    <t>lng</t>
  </si>
  <si>
    <t>lat</t>
  </si>
  <si>
    <t>modules</t>
  </si>
  <si>
    <t xml:space="preserve">timber </t>
  </si>
  <si>
    <t>steel</t>
  </si>
  <si>
    <t xml:space="preserve">aluminium </t>
  </si>
  <si>
    <t>glass</t>
  </si>
  <si>
    <t>gypsum</t>
  </si>
  <si>
    <t>brick</t>
  </si>
  <si>
    <t>isolation</t>
  </si>
  <si>
    <t>rubber</t>
  </si>
  <si>
    <t>plastic</t>
  </si>
  <si>
    <t>concrete_prefab</t>
  </si>
  <si>
    <t>gravel_sand</t>
  </si>
  <si>
    <t>furnishing_stone</t>
  </si>
  <si>
    <t>buildingTypes_matComposition</t>
  </si>
  <si>
    <t>cement_cover-floor</t>
  </si>
  <si>
    <t>concrete_in-situ</t>
  </si>
  <si>
    <t>biobased_type</t>
  </si>
  <si>
    <t>structural_type</t>
  </si>
  <si>
    <t xml:space="preserve">structural </t>
  </si>
  <si>
    <t>none</t>
  </si>
  <si>
    <t>semi</t>
  </si>
  <si>
    <t>non-structural</t>
  </si>
  <si>
    <t>full</t>
  </si>
  <si>
    <t>amount of materials needed for construction sites based on building type (low, mid, or high-rise), biobased_type (none, semi, full). Amounts separated into structural and non-structural materials</t>
  </si>
  <si>
    <t>sheet_name</t>
  </si>
  <si>
    <t>road</t>
  </si>
  <si>
    <t>diesel</t>
  </si>
  <si>
    <t>electric</t>
  </si>
  <si>
    <t>water</t>
  </si>
  <si>
    <t>rail</t>
  </si>
  <si>
    <t>transportation_network</t>
  </si>
  <si>
    <t>vehicle_type</t>
  </si>
  <si>
    <t>vehicles_info</t>
  </si>
  <si>
    <t>capacity (in tons and m3) and emissions per km for vehicles based on their transportation network (road, water, rail), and type of vehicle (diesel, electric)</t>
  </si>
  <si>
    <t>main_unit</t>
  </si>
  <si>
    <t>m3_to_t</t>
  </si>
  <si>
    <t>aluminium</t>
  </si>
  <si>
    <t>timber</t>
  </si>
  <si>
    <t>distAms</t>
  </si>
  <si>
    <t>enviCat</t>
  </si>
  <si>
    <t>pPerSqm</t>
  </si>
  <si>
    <t>hub_type</t>
  </si>
  <si>
    <t>unit</t>
  </si>
  <si>
    <t>extreme</t>
  </si>
  <si>
    <t>foundation</t>
  </si>
  <si>
    <t>nAxels</t>
  </si>
  <si>
    <t>tons</t>
  </si>
  <si>
    <t>structural</t>
  </si>
  <si>
    <t>materials_conversion_cons2dem</t>
  </si>
  <si>
    <t>list of material names from the materials_logistics_info sheet, and their corresponding material names in the demolition sites shpfile.</t>
  </si>
  <si>
    <t>name_from_conSiteData</t>
  </si>
  <si>
    <t>name_from_demSiteData</t>
  </si>
  <si>
    <t>concrete</t>
  </si>
  <si>
    <t>other</t>
  </si>
  <si>
    <t>insulation</t>
  </si>
  <si>
    <t>multiplicator_material</t>
  </si>
  <si>
    <t>perc_fill_material</t>
  </si>
  <si>
    <t>perc_fill_operational</t>
  </si>
  <si>
    <t>perc_fill_total</t>
  </si>
  <si>
    <t>A</t>
  </si>
  <si>
    <t>B</t>
  </si>
  <si>
    <t>C</t>
  </si>
  <si>
    <t>hub_usage</t>
  </si>
  <si>
    <t>yes</t>
  </si>
  <si>
    <t>no</t>
  </si>
  <si>
    <t>start_year</t>
  </si>
  <si>
    <t>end_year</t>
  </si>
  <si>
    <t>modules_2D</t>
  </si>
  <si>
    <t>modules_3D</t>
  </si>
  <si>
    <t>Assembly hub for modules</t>
  </si>
  <si>
    <t>macro_assembly</t>
  </si>
  <si>
    <t>buildType</t>
  </si>
  <si>
    <t>number_of_units</t>
  </si>
  <si>
    <t>gross_floor_area</t>
  </si>
  <si>
    <t>bitumen</t>
  </si>
  <si>
    <t>plaster</t>
  </si>
  <si>
    <t>D</t>
  </si>
  <si>
    <t>size</t>
  </si>
  <si>
    <t>height</t>
  </si>
  <si>
    <t>number_floors</t>
  </si>
  <si>
    <t>number_towers</t>
  </si>
  <si>
    <t>residential_floor_area</t>
  </si>
  <si>
    <t>residential_percentage</t>
  </si>
  <si>
    <t xml:space="preserve">construction_duration_months </t>
  </si>
  <si>
    <t>project_link</t>
  </si>
  <si>
    <t>notes</t>
  </si>
  <si>
    <t>small</t>
  </si>
  <si>
    <t xml:space="preserve">https://zuidas.nl/project/crossover/ </t>
  </si>
  <si>
    <t>not used anymore ***</t>
  </si>
  <si>
    <t>https://www.levs.nl/projecten/stepstone</t>
  </si>
  <si>
    <t>large</t>
  </si>
  <si>
    <t>The Ensemble</t>
  </si>
  <si>
    <t>https://wonam.nl/project/the-ensemble/</t>
  </si>
  <si>
    <t>medium</t>
  </si>
  <si>
    <t>World of Food</t>
  </si>
  <si>
    <t>https://www.levs.nl/en/projects/world-of-food-2-0</t>
  </si>
  <si>
    <t>info</t>
  </si>
  <si>
    <t>value</t>
  </si>
  <si>
    <t>area</t>
  </si>
  <si>
    <t>m2</t>
  </si>
  <si>
    <t>mass</t>
  </si>
  <si>
    <t>vehicle_name</t>
  </si>
  <si>
    <t xml:space="preserve">Bestelauto </t>
  </si>
  <si>
    <t>Bakwagen</t>
  </si>
  <si>
    <t>Trekker-opleggercombinatie</t>
  </si>
  <si>
    <t>Trekker-aanhangwagenkombinatie</t>
  </si>
  <si>
    <t>Langere en Zwaardere Vrachtautocombinatie</t>
  </si>
  <si>
    <t>vehicle_tons</t>
  </si>
  <si>
    <t>capacity_tons</t>
  </si>
  <si>
    <t>total_tons</t>
  </si>
  <si>
    <t>capacity_m3</t>
  </si>
  <si>
    <t>emissions_perKm_gNOX</t>
  </si>
  <si>
    <t>emissions_perKm_gPM2p5</t>
  </si>
  <si>
    <t>emissions_perKm_gPM10</t>
  </si>
  <si>
    <t>Trein</t>
  </si>
  <si>
    <t>na</t>
  </si>
  <si>
    <t xml:space="preserve">bitumen </t>
  </si>
  <si>
    <t xml:space="preserve">materials from … </t>
  </si>
  <si>
    <t>materialNames_conversion</t>
  </si>
  <si>
    <t>construction_sites - structural</t>
  </si>
  <si>
    <t>construction_sites - nonstructural</t>
  </si>
  <si>
    <t>water_usage</t>
  </si>
  <si>
    <t>rail_usage</t>
  </si>
  <si>
    <t>Mixer</t>
  </si>
  <si>
    <t>Kiepwagen</t>
  </si>
  <si>
    <t>emissions_perKm_tCO2</t>
  </si>
  <si>
    <t>Schip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</si>
</sst>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2" borderId="0" xfId="0" applyFont="1" applyFill="1"/>
    <xf numFmtId="0" fontId="6" fillId="0" borderId="1" xfId="0" applyFont="1" applyBorder="1"/>
    <xf numFmtId="10" fontId="5" fillId="0" borderId="0" xfId="0" applyNumberFormat="1" applyFont="1"/>
    <xf numFmtId="0" fontId="8" fillId="0" borderId="0" xfId="1"/>
    <xf numFmtId="0" fontId="8" fillId="3" borderId="0" xfId="1" applyFill="1" applyAlignment="1">
      <alignment wrapText="1"/>
    </xf>
    <xf numFmtId="0" fontId="5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4" borderId="0" xfId="0" applyFont="1" applyFill="1"/>
    <xf numFmtId="0" fontId="5" fillId="4" borderId="0" xfId="0" applyFont="1" applyFill="1"/>
    <xf numFmtId="0" fontId="0" fillId="4" borderId="0" xfId="0" applyFill="1"/>
    <xf numFmtId="0" fontId="6" fillId="0" borderId="0" xfId="0" applyFont="1"/>
    <xf numFmtId="0" fontId="5" fillId="0" borderId="0" xfId="0" applyFont="1"/>
    <xf numFmtId="0" fontId="3" fillId="0" borderId="0" xfId="0" applyFont="1"/>
    <xf numFmtId="0" fontId="9" fillId="0" borderId="0" xfId="0" applyFont="1"/>
    <xf numFmtId="0" fontId="7" fillId="0" borderId="0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0" fillId="0" borderId="0" xfId="0" applyFill="1" applyBorder="1"/>
    <xf numFmtId="0" fontId="2" fillId="0" borderId="0" xfId="0" applyFont="1" applyFill="1"/>
    <xf numFmtId="0" fontId="5" fillId="0" borderId="0" xfId="0" applyFont="1" applyFill="1" applyBorder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vs.nl/en/projects/world-of-food-2-0" TargetMode="External"/><Relationship Id="rId2" Type="http://schemas.openxmlformats.org/officeDocument/2006/relationships/hyperlink" Target="https://wonam.nl/project/the-ensemble/" TargetMode="External"/><Relationship Id="rId1" Type="http://schemas.openxmlformats.org/officeDocument/2006/relationships/hyperlink" Target="https://www.levs.nl/projecten/stepst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5" sqref="C5"/>
    </sheetView>
  </sheetViews>
  <sheetFormatPr defaultRowHeight="14.4" x14ac:dyDescent="0.3"/>
  <cols>
    <col min="1" max="1" width="36" customWidth="1"/>
    <col min="2" max="2" width="13.88671875" customWidth="1"/>
    <col min="3" max="3" width="101" style="2" customWidth="1"/>
  </cols>
  <sheetData>
    <row r="1" spans="1:3" x14ac:dyDescent="0.3">
      <c r="A1" t="s">
        <v>0</v>
      </c>
    </row>
    <row r="3" spans="1:3" x14ac:dyDescent="0.3">
      <c r="A3" s="1" t="s">
        <v>71</v>
      </c>
      <c r="B3" s="1" t="s">
        <v>3</v>
      </c>
      <c r="C3" s="3" t="s">
        <v>2</v>
      </c>
    </row>
    <row r="4" spans="1:3" ht="28.8" x14ac:dyDescent="0.3">
      <c r="A4" t="s">
        <v>95</v>
      </c>
      <c r="B4" t="s">
        <v>7</v>
      </c>
      <c r="C4" s="2" t="s">
        <v>96</v>
      </c>
    </row>
    <row r="5" spans="1:3" ht="28.8" x14ac:dyDescent="0.3">
      <c r="A5" t="s">
        <v>6</v>
      </c>
      <c r="B5" t="s">
        <v>7</v>
      </c>
      <c r="C5" s="2" t="s">
        <v>8</v>
      </c>
    </row>
    <row r="6" spans="1:3" ht="28.8" x14ac:dyDescent="0.3">
      <c r="A6" t="s">
        <v>60</v>
      </c>
      <c r="B6" t="s">
        <v>7</v>
      </c>
      <c r="C6" s="2" t="s">
        <v>70</v>
      </c>
    </row>
    <row r="7" spans="1:3" ht="28.8" x14ac:dyDescent="0.3">
      <c r="A7" t="s">
        <v>79</v>
      </c>
      <c r="B7" t="s">
        <v>7</v>
      </c>
      <c r="C7" s="2" t="s">
        <v>80</v>
      </c>
    </row>
    <row r="8" spans="1:3" ht="28.8" x14ac:dyDescent="0.3">
      <c r="A8" t="s">
        <v>4</v>
      </c>
      <c r="B8" t="s">
        <v>7</v>
      </c>
      <c r="C8" s="2" t="s">
        <v>5</v>
      </c>
    </row>
    <row r="9" spans="1:3" x14ac:dyDescent="0.3">
      <c r="A9" t="s">
        <v>10</v>
      </c>
      <c r="B9" t="s">
        <v>7</v>
      </c>
      <c r="C9" s="2" t="s">
        <v>11</v>
      </c>
    </row>
    <row r="10" spans="1:3" x14ac:dyDescent="0.3">
      <c r="A10" t="s">
        <v>12</v>
      </c>
      <c r="B10" t="s">
        <v>7</v>
      </c>
      <c r="C10" s="2" t="s">
        <v>13</v>
      </c>
    </row>
    <row r="11" spans="1:3" ht="28.8" x14ac:dyDescent="0.3">
      <c r="A11" t="s">
        <v>14</v>
      </c>
      <c r="B11" t="s">
        <v>7</v>
      </c>
      <c r="C11" s="2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9CB-B380-4E78-B5AC-386D9A652734}">
  <dimension ref="A1:D7"/>
  <sheetViews>
    <sheetView workbookViewId="0">
      <selection activeCell="H11" sqref="H11"/>
    </sheetView>
  </sheetViews>
  <sheetFormatPr defaultRowHeight="14.4" x14ac:dyDescent="0.3"/>
  <cols>
    <col min="1" max="1" width="28.44140625" customWidth="1"/>
    <col min="2" max="2" width="18" customWidth="1"/>
    <col min="3" max="3" width="14.33203125" customWidth="1"/>
    <col min="4" max="4" width="13.33203125" customWidth="1"/>
  </cols>
  <sheetData>
    <row r="1" spans="1:4" x14ac:dyDescent="0.3">
      <c r="A1" s="1" t="s">
        <v>1</v>
      </c>
      <c r="B1" s="1" t="s">
        <v>88</v>
      </c>
      <c r="C1" s="1" t="s">
        <v>46</v>
      </c>
      <c r="D1" s="1" t="s">
        <v>45</v>
      </c>
    </row>
    <row r="2" spans="1:4" x14ac:dyDescent="0.3">
      <c r="A2" t="s">
        <v>37</v>
      </c>
      <c r="B2" t="s">
        <v>38</v>
      </c>
      <c r="C2">
        <v>52.416804409999997</v>
      </c>
      <c r="D2">
        <v>4.8357330909999998</v>
      </c>
    </row>
    <row r="3" spans="1:4" x14ac:dyDescent="0.3">
      <c r="A3" t="s">
        <v>39</v>
      </c>
      <c r="B3" t="s">
        <v>38</v>
      </c>
      <c r="C3">
        <v>52.311401289999999</v>
      </c>
      <c r="D3">
        <v>4.9665739919999998</v>
      </c>
    </row>
    <row r="4" spans="1:4" x14ac:dyDescent="0.3">
      <c r="A4" t="s">
        <v>40</v>
      </c>
      <c r="B4" t="s">
        <v>41</v>
      </c>
      <c r="C4">
        <v>52.321063796021278</v>
      </c>
      <c r="D4">
        <v>4.9269144110340584</v>
      </c>
    </row>
    <row r="5" spans="1:4" x14ac:dyDescent="0.3">
      <c r="A5" t="s">
        <v>42</v>
      </c>
      <c r="B5" t="s">
        <v>41</v>
      </c>
      <c r="C5">
        <v>52.315849834042133</v>
      </c>
      <c r="D5">
        <v>4.9342090513593346</v>
      </c>
    </row>
    <row r="6" spans="1:4" x14ac:dyDescent="0.3">
      <c r="A6" t="s">
        <v>43</v>
      </c>
      <c r="B6" t="s">
        <v>41</v>
      </c>
      <c r="C6">
        <v>52.314510461205671</v>
      </c>
      <c r="D6">
        <v>4.9230334380521548</v>
      </c>
    </row>
    <row r="7" spans="1:4" x14ac:dyDescent="0.3">
      <c r="A7" t="s">
        <v>116</v>
      </c>
      <c r="B7" t="s">
        <v>117</v>
      </c>
      <c r="C7">
        <v>52.112957412039101</v>
      </c>
      <c r="D7">
        <v>5.0629480455609697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9F31-3A04-4652-BEFF-5FC47FFDB650}">
  <dimension ref="A1:D140"/>
  <sheetViews>
    <sheetView workbookViewId="0">
      <pane ySplit="1" topLeftCell="A2" activePane="bottomLeft" state="frozen"/>
      <selection pane="bottomLeft" activeCell="M6" sqref="M6"/>
    </sheetView>
  </sheetViews>
  <sheetFormatPr defaultRowHeight="14.4" x14ac:dyDescent="0.3"/>
  <cols>
    <col min="1" max="1" width="10.77734375" customWidth="1"/>
    <col min="2" max="2" width="15" customWidth="1"/>
    <col min="3" max="3" width="15.88671875" customWidth="1"/>
    <col min="4" max="4" width="16.6640625" customWidth="1"/>
  </cols>
  <sheetData>
    <row r="1" spans="1:4" x14ac:dyDescent="0.3">
      <c r="A1" s="1" t="s">
        <v>86</v>
      </c>
      <c r="B1" s="1" t="s">
        <v>87</v>
      </c>
      <c r="C1" s="1" t="s">
        <v>45</v>
      </c>
      <c r="D1" s="1" t="s">
        <v>46</v>
      </c>
    </row>
    <row r="2" spans="1:4" x14ac:dyDescent="0.3">
      <c r="A2">
        <v>3</v>
      </c>
      <c r="B2">
        <v>368.84267257464978</v>
      </c>
      <c r="C2">
        <v>4.9782245727878047</v>
      </c>
      <c r="D2">
        <v>52.27590674916965</v>
      </c>
    </row>
    <row r="3" spans="1:4" x14ac:dyDescent="0.3">
      <c r="A3">
        <v>3</v>
      </c>
      <c r="B3">
        <v>369.13764346891389</v>
      </c>
      <c r="C3">
        <v>4.995260620868776</v>
      </c>
      <c r="D3">
        <v>52.250536861863424</v>
      </c>
    </row>
    <row r="4" spans="1:4" x14ac:dyDescent="0.3">
      <c r="A4">
        <v>3</v>
      </c>
      <c r="B4">
        <v>267.2652424105064</v>
      </c>
      <c r="C4">
        <v>4.9286292955016391</v>
      </c>
      <c r="D4">
        <v>52.206464289977632</v>
      </c>
    </row>
    <row r="5" spans="1:4" x14ac:dyDescent="0.3">
      <c r="A5">
        <v>3</v>
      </c>
      <c r="B5">
        <v>326.08720787862762</v>
      </c>
      <c r="C5">
        <v>5.0074860782133843</v>
      </c>
      <c r="D5">
        <v>52.220594090851193</v>
      </c>
    </row>
    <row r="6" spans="1:4" x14ac:dyDescent="0.3">
      <c r="A6">
        <v>3</v>
      </c>
      <c r="B6">
        <v>327.4047157122879</v>
      </c>
      <c r="C6">
        <v>5.006648275557624</v>
      </c>
      <c r="D6">
        <v>52.219168450098017</v>
      </c>
    </row>
    <row r="7" spans="1:4" x14ac:dyDescent="0.3">
      <c r="A7">
        <v>3</v>
      </c>
      <c r="B7">
        <v>291.97176684844538</v>
      </c>
      <c r="C7">
        <v>5.1691953301318572</v>
      </c>
      <c r="D7">
        <v>52.354025686030475</v>
      </c>
    </row>
    <row r="8" spans="1:4" x14ac:dyDescent="0.3">
      <c r="A8">
        <v>2</v>
      </c>
      <c r="B8">
        <v>291.97176684844538</v>
      </c>
      <c r="C8">
        <v>5.1820923635280707</v>
      </c>
      <c r="D8">
        <v>52.362520997243912</v>
      </c>
    </row>
    <row r="9" spans="1:4" x14ac:dyDescent="0.3">
      <c r="A9">
        <v>2</v>
      </c>
      <c r="B9">
        <v>291.97176684844538</v>
      </c>
      <c r="C9">
        <v>5.1869554961457824</v>
      </c>
      <c r="D9">
        <v>52.363925035609043</v>
      </c>
    </row>
    <row r="10" spans="1:4" x14ac:dyDescent="0.3">
      <c r="A10">
        <v>2</v>
      </c>
      <c r="B10">
        <v>281.54944924051637</v>
      </c>
      <c r="C10">
        <v>5.2025296515054924</v>
      </c>
      <c r="D10">
        <v>52.386441536412732</v>
      </c>
    </row>
    <row r="11" spans="1:4" x14ac:dyDescent="0.3">
      <c r="A11">
        <v>2</v>
      </c>
      <c r="B11">
        <v>291.97176684844538</v>
      </c>
      <c r="C11">
        <v>5.1775400575049018</v>
      </c>
      <c r="D11">
        <v>52.351522403608747</v>
      </c>
    </row>
    <row r="12" spans="1:4" x14ac:dyDescent="0.3">
      <c r="A12">
        <v>3</v>
      </c>
      <c r="B12">
        <v>291.97176684844538</v>
      </c>
      <c r="C12">
        <v>5.1644122839646922</v>
      </c>
      <c r="D12">
        <v>52.344572901347973</v>
      </c>
    </row>
    <row r="13" spans="1:4" x14ac:dyDescent="0.3">
      <c r="A13">
        <v>3</v>
      </c>
      <c r="B13">
        <v>288.19839037085274</v>
      </c>
      <c r="C13">
        <v>4.8372998510210738</v>
      </c>
      <c r="D13">
        <v>52.231782728645229</v>
      </c>
    </row>
    <row r="14" spans="1:4" x14ac:dyDescent="0.3">
      <c r="A14">
        <v>3</v>
      </c>
      <c r="B14">
        <v>622.06739237041927</v>
      </c>
      <c r="C14">
        <v>4.6398183838780582</v>
      </c>
      <c r="D14">
        <v>52.468769708676348</v>
      </c>
    </row>
    <row r="15" spans="1:4" x14ac:dyDescent="0.3">
      <c r="A15">
        <v>3</v>
      </c>
      <c r="B15">
        <v>260.81861424856686</v>
      </c>
      <c r="C15">
        <v>4.7265494542834094</v>
      </c>
      <c r="D15">
        <v>52.294899534798247</v>
      </c>
    </row>
    <row r="16" spans="1:4" x14ac:dyDescent="0.3">
      <c r="A16">
        <v>3</v>
      </c>
      <c r="B16">
        <v>244.57438581655586</v>
      </c>
      <c r="C16">
        <v>4.765065449409974</v>
      </c>
      <c r="D16">
        <v>52.359209277404595</v>
      </c>
    </row>
    <row r="17" spans="1:4" x14ac:dyDescent="0.3">
      <c r="A17">
        <v>3</v>
      </c>
      <c r="B17">
        <v>294.14107106693598</v>
      </c>
      <c r="C17">
        <v>4.9243502009830484</v>
      </c>
      <c r="D17">
        <v>52.326869168486525</v>
      </c>
    </row>
    <row r="18" spans="1:4" x14ac:dyDescent="0.3">
      <c r="A18">
        <v>3</v>
      </c>
      <c r="B18">
        <v>278.60862790968338</v>
      </c>
      <c r="C18">
        <v>4.6212791456840181</v>
      </c>
      <c r="D18">
        <v>52.253133549941744</v>
      </c>
    </row>
    <row r="19" spans="1:4" x14ac:dyDescent="0.3">
      <c r="A19">
        <v>3</v>
      </c>
      <c r="B19">
        <v>276.73188825962035</v>
      </c>
      <c r="C19">
        <v>4.7351679766760624</v>
      </c>
      <c r="D19">
        <v>52.27770597685911</v>
      </c>
    </row>
    <row r="20" spans="1:4" x14ac:dyDescent="0.3">
      <c r="A20">
        <v>3</v>
      </c>
      <c r="B20">
        <v>294.14107106693598</v>
      </c>
      <c r="C20">
        <v>4.9243531139111321</v>
      </c>
      <c r="D20">
        <v>52.332620654410754</v>
      </c>
    </row>
    <row r="21" spans="1:4" x14ac:dyDescent="0.3">
      <c r="A21">
        <v>3</v>
      </c>
      <c r="B21">
        <v>240.03217702378109</v>
      </c>
      <c r="C21">
        <v>4.8361449863461772</v>
      </c>
      <c r="D21">
        <v>52.423909926393947</v>
      </c>
    </row>
    <row r="22" spans="1:4" x14ac:dyDescent="0.3">
      <c r="A22">
        <v>3</v>
      </c>
      <c r="B22">
        <v>295.65764134549204</v>
      </c>
      <c r="C22">
        <v>4.7752364461257359</v>
      </c>
      <c r="D22">
        <v>52.258270905264787</v>
      </c>
    </row>
    <row r="23" spans="1:4" x14ac:dyDescent="0.3">
      <c r="A23">
        <v>3</v>
      </c>
      <c r="B23">
        <v>189.00962036724729</v>
      </c>
      <c r="C23">
        <v>4.6299662599124733</v>
      </c>
      <c r="D23">
        <v>52.333144559978521</v>
      </c>
    </row>
    <row r="24" spans="1:4" x14ac:dyDescent="0.3">
      <c r="A24">
        <v>3</v>
      </c>
      <c r="B24">
        <v>212.31723543919358</v>
      </c>
      <c r="C24">
        <v>5.0343645523238578</v>
      </c>
      <c r="D24">
        <v>52.468216834793054</v>
      </c>
    </row>
    <row r="25" spans="1:4" x14ac:dyDescent="0.3">
      <c r="A25">
        <v>3</v>
      </c>
      <c r="B25">
        <v>236.91436222469545</v>
      </c>
      <c r="C25">
        <v>4.7897446521769336</v>
      </c>
      <c r="D25">
        <v>52.392848604932901</v>
      </c>
    </row>
    <row r="26" spans="1:4" x14ac:dyDescent="0.3">
      <c r="A26">
        <v>3</v>
      </c>
      <c r="B26">
        <v>779.51182248828377</v>
      </c>
      <c r="C26">
        <v>4.7002982163719746</v>
      </c>
      <c r="D26">
        <v>52.505714039743864</v>
      </c>
    </row>
    <row r="27" spans="1:4" x14ac:dyDescent="0.3">
      <c r="A27">
        <v>3</v>
      </c>
      <c r="B27">
        <v>252.06672298571715</v>
      </c>
      <c r="C27">
        <v>4.8513669925360192</v>
      </c>
      <c r="D27">
        <v>52.397038210313575</v>
      </c>
    </row>
    <row r="28" spans="1:4" x14ac:dyDescent="0.3">
      <c r="A28">
        <v>3</v>
      </c>
      <c r="B28">
        <v>264.25412779728674</v>
      </c>
      <c r="C28">
        <v>4.6934016395319356</v>
      </c>
      <c r="D28">
        <v>52.284321759345019</v>
      </c>
    </row>
    <row r="29" spans="1:4" x14ac:dyDescent="0.3">
      <c r="A29">
        <v>3</v>
      </c>
      <c r="B29">
        <v>252.92372735407181</v>
      </c>
      <c r="C29">
        <v>4.8746976036576832</v>
      </c>
      <c r="D29">
        <v>52.397201095881663</v>
      </c>
    </row>
    <row r="30" spans="1:4" x14ac:dyDescent="0.3">
      <c r="A30">
        <v>3</v>
      </c>
      <c r="B30">
        <v>252.06672298571715</v>
      </c>
      <c r="C30">
        <v>4.8405000563517815</v>
      </c>
      <c r="D30">
        <v>52.399697030392659</v>
      </c>
    </row>
    <row r="31" spans="1:4" x14ac:dyDescent="0.3">
      <c r="A31">
        <v>2</v>
      </c>
      <c r="B31">
        <v>667.99909690194272</v>
      </c>
      <c r="C31">
        <v>4.6561693346244279</v>
      </c>
      <c r="D31">
        <v>52.504703172478543</v>
      </c>
    </row>
    <row r="32" spans="1:4" x14ac:dyDescent="0.3">
      <c r="A32">
        <v>3</v>
      </c>
      <c r="B32">
        <v>260.81861424856686</v>
      </c>
      <c r="C32">
        <v>4.7220753996237494</v>
      </c>
      <c r="D32">
        <v>52.292289852399477</v>
      </c>
    </row>
    <row r="33" spans="1:4" x14ac:dyDescent="0.3">
      <c r="A33">
        <v>3</v>
      </c>
      <c r="B33">
        <v>213.35832629708338</v>
      </c>
      <c r="C33">
        <v>4.6744777783331442</v>
      </c>
      <c r="D33">
        <v>52.349668486744186</v>
      </c>
    </row>
    <row r="34" spans="1:4" x14ac:dyDescent="0.3">
      <c r="A34">
        <v>3</v>
      </c>
      <c r="B34">
        <v>341.95326560994573</v>
      </c>
      <c r="C34">
        <v>5.172498760544908</v>
      </c>
      <c r="D34">
        <v>52.268417523009127</v>
      </c>
    </row>
    <row r="35" spans="1:4" x14ac:dyDescent="0.3">
      <c r="A35">
        <v>3</v>
      </c>
      <c r="B35">
        <v>212.30248059738744</v>
      </c>
      <c r="C35">
        <v>5.0679156416319433</v>
      </c>
      <c r="D35">
        <v>52.490644113600744</v>
      </c>
    </row>
    <row r="36" spans="1:4" x14ac:dyDescent="0.3">
      <c r="A36">
        <v>3</v>
      </c>
      <c r="B36">
        <v>299.65026920701166</v>
      </c>
      <c r="C36">
        <v>4.8148190638153965</v>
      </c>
      <c r="D36">
        <v>52.242821375426949</v>
      </c>
    </row>
    <row r="37" spans="1:4" x14ac:dyDescent="0.3">
      <c r="A37">
        <v>3</v>
      </c>
      <c r="B37">
        <v>212.73136772133631</v>
      </c>
      <c r="C37">
        <v>4.5886362447000399</v>
      </c>
      <c r="D37">
        <v>52.463378483661813</v>
      </c>
    </row>
    <row r="38" spans="1:4" x14ac:dyDescent="0.3">
      <c r="A38">
        <v>2</v>
      </c>
      <c r="B38">
        <v>240.03217702378109</v>
      </c>
      <c r="C38">
        <v>4.8433181886241332</v>
      </c>
      <c r="D38">
        <v>52.437884598759645</v>
      </c>
    </row>
    <row r="39" spans="1:4" x14ac:dyDescent="0.3">
      <c r="A39">
        <v>3</v>
      </c>
      <c r="B39">
        <v>257.19543795041091</v>
      </c>
      <c r="C39">
        <v>4.7950369960763926</v>
      </c>
      <c r="D39">
        <v>52.342938644071985</v>
      </c>
    </row>
    <row r="40" spans="1:4" x14ac:dyDescent="0.3">
      <c r="A40">
        <v>3</v>
      </c>
      <c r="B40">
        <v>241.93352668692032</v>
      </c>
      <c r="C40">
        <v>4.9967626548275694</v>
      </c>
      <c r="D40">
        <v>52.431825690486356</v>
      </c>
    </row>
    <row r="41" spans="1:4" x14ac:dyDescent="0.3">
      <c r="A41">
        <v>3</v>
      </c>
      <c r="B41">
        <v>271.50533036415294</v>
      </c>
      <c r="C41">
        <v>4.7882634234377148</v>
      </c>
      <c r="D41">
        <v>52.331000284495069</v>
      </c>
    </row>
    <row r="42" spans="1:4" x14ac:dyDescent="0.3">
      <c r="A42">
        <v>3</v>
      </c>
      <c r="B42">
        <v>299.65026920701166</v>
      </c>
      <c r="C42">
        <v>4.8054223666742715</v>
      </c>
      <c r="D42">
        <v>52.246242343334764</v>
      </c>
    </row>
    <row r="43" spans="1:4" x14ac:dyDescent="0.3">
      <c r="A43">
        <v>3</v>
      </c>
      <c r="B43">
        <v>257.19543795041091</v>
      </c>
      <c r="C43">
        <v>4.784366587676387</v>
      </c>
      <c r="D43">
        <v>52.360574162628872</v>
      </c>
    </row>
    <row r="44" spans="1:4" x14ac:dyDescent="0.3">
      <c r="A44">
        <v>3</v>
      </c>
      <c r="B44">
        <v>227.53311891871326</v>
      </c>
      <c r="C44">
        <v>4.7636003996967169</v>
      </c>
      <c r="D44">
        <v>52.394645917119583</v>
      </c>
    </row>
    <row r="45" spans="1:4" x14ac:dyDescent="0.3">
      <c r="A45">
        <v>3</v>
      </c>
      <c r="B45">
        <v>252.92372735407181</v>
      </c>
      <c r="C45">
        <v>4.8849706159730326</v>
      </c>
      <c r="D45">
        <v>52.409033739632157</v>
      </c>
    </row>
    <row r="46" spans="1:4" x14ac:dyDescent="0.3">
      <c r="A46">
        <v>3</v>
      </c>
      <c r="B46">
        <v>299.13029081335264</v>
      </c>
      <c r="C46">
        <v>4.7854306878968744</v>
      </c>
      <c r="D46">
        <v>52.270222965273412</v>
      </c>
    </row>
    <row r="47" spans="1:4" x14ac:dyDescent="0.3">
      <c r="A47">
        <v>3</v>
      </c>
      <c r="B47">
        <v>299.65026920701166</v>
      </c>
      <c r="C47">
        <v>4.8036035967160586</v>
      </c>
      <c r="D47">
        <v>52.261612349660574</v>
      </c>
    </row>
    <row r="48" spans="1:4" x14ac:dyDescent="0.3">
      <c r="A48">
        <v>3</v>
      </c>
      <c r="B48">
        <v>264.25412779728674</v>
      </c>
      <c r="C48">
        <v>4.7032355127222916</v>
      </c>
      <c r="D48">
        <v>52.278707357273873</v>
      </c>
    </row>
    <row r="49" spans="1:4" x14ac:dyDescent="0.3">
      <c r="A49">
        <v>3</v>
      </c>
      <c r="B49">
        <v>252.92372735407181</v>
      </c>
      <c r="C49">
        <v>4.8817243071746779</v>
      </c>
      <c r="D49">
        <v>52.407813483855243</v>
      </c>
    </row>
    <row r="50" spans="1:4" x14ac:dyDescent="0.3">
      <c r="A50">
        <v>3</v>
      </c>
      <c r="B50">
        <v>262.29268901492543</v>
      </c>
      <c r="C50">
        <v>4.8660039428279687</v>
      </c>
      <c r="D50">
        <v>52.380102990979616</v>
      </c>
    </row>
    <row r="51" spans="1:4" x14ac:dyDescent="0.3">
      <c r="A51">
        <v>3</v>
      </c>
      <c r="B51">
        <v>262.29268901492543</v>
      </c>
      <c r="C51">
        <v>4.8598003527853519</v>
      </c>
      <c r="D51">
        <v>52.382718478434413</v>
      </c>
    </row>
    <row r="52" spans="1:4" x14ac:dyDescent="0.3">
      <c r="A52">
        <v>2</v>
      </c>
      <c r="B52">
        <v>284.45437124610447</v>
      </c>
      <c r="C52">
        <v>4.9768358959166035</v>
      </c>
      <c r="D52">
        <v>52.36302726059035</v>
      </c>
    </row>
    <row r="53" spans="1:4" x14ac:dyDescent="0.3">
      <c r="A53">
        <v>3</v>
      </c>
      <c r="B53">
        <v>267.66897188698891</v>
      </c>
      <c r="C53">
        <v>4.9370560271873227</v>
      </c>
      <c r="D53">
        <v>52.386323447009332</v>
      </c>
    </row>
    <row r="54" spans="1:4" x14ac:dyDescent="0.3">
      <c r="A54">
        <v>3</v>
      </c>
      <c r="B54">
        <v>326.99609523760563</v>
      </c>
      <c r="C54">
        <v>4.9399946248108249</v>
      </c>
      <c r="D54">
        <v>52.301554176856079</v>
      </c>
    </row>
    <row r="55" spans="1:4" x14ac:dyDescent="0.3">
      <c r="A55">
        <v>3</v>
      </c>
      <c r="B55">
        <v>260.81861424856686</v>
      </c>
      <c r="C55">
        <v>4.7115411003741956</v>
      </c>
      <c r="D55">
        <v>52.297097562820149</v>
      </c>
    </row>
    <row r="56" spans="1:4" x14ac:dyDescent="0.3">
      <c r="A56">
        <v>3</v>
      </c>
      <c r="B56">
        <v>265.38187690814448</v>
      </c>
      <c r="C56">
        <v>4.9250647940224317</v>
      </c>
      <c r="D56">
        <v>52.384415281148847</v>
      </c>
    </row>
    <row r="57" spans="1:4" x14ac:dyDescent="0.3">
      <c r="A57">
        <v>3</v>
      </c>
      <c r="B57">
        <v>331.40188704280558</v>
      </c>
      <c r="C57">
        <v>5.1449676227350842</v>
      </c>
      <c r="D57">
        <v>52.213200589012366</v>
      </c>
    </row>
    <row r="58" spans="1:4" x14ac:dyDescent="0.3">
      <c r="A58">
        <v>3</v>
      </c>
      <c r="B58">
        <v>244.57438581655586</v>
      </c>
      <c r="C58">
        <v>4.763754377987353</v>
      </c>
      <c r="D58">
        <v>52.347633928526079</v>
      </c>
    </row>
    <row r="59" spans="1:4" x14ac:dyDescent="0.3">
      <c r="A59">
        <v>3</v>
      </c>
      <c r="B59">
        <v>319.89944747423993</v>
      </c>
      <c r="C59">
        <v>4.897260890195863</v>
      </c>
      <c r="D59">
        <v>52.293900426761951</v>
      </c>
    </row>
    <row r="60" spans="1:4" x14ac:dyDescent="0.3">
      <c r="A60">
        <v>3</v>
      </c>
      <c r="B60">
        <v>308.9673758938892</v>
      </c>
      <c r="C60">
        <v>4.8383489393144181</v>
      </c>
      <c r="D60">
        <v>52.284710665232041</v>
      </c>
    </row>
    <row r="61" spans="1:4" x14ac:dyDescent="0.3">
      <c r="A61">
        <v>3</v>
      </c>
      <c r="B61">
        <v>267.37241232236079</v>
      </c>
      <c r="C61">
        <v>4.844735673376495</v>
      </c>
      <c r="D61">
        <v>52.342447871013157</v>
      </c>
    </row>
    <row r="62" spans="1:4" x14ac:dyDescent="0.3">
      <c r="A62">
        <v>3</v>
      </c>
      <c r="B62">
        <v>299.65026920701166</v>
      </c>
      <c r="C62">
        <v>4.8213244615731252</v>
      </c>
      <c r="D62">
        <v>52.258726225945949</v>
      </c>
    </row>
    <row r="63" spans="1:4" x14ac:dyDescent="0.3">
      <c r="A63">
        <v>3</v>
      </c>
      <c r="B63">
        <v>271.50533036415294</v>
      </c>
      <c r="C63">
        <v>4.7952341090722213</v>
      </c>
      <c r="D63">
        <v>52.335799306471174</v>
      </c>
    </row>
    <row r="64" spans="1:4" x14ac:dyDescent="0.3">
      <c r="A64">
        <v>3</v>
      </c>
      <c r="B64">
        <v>219.51890201372078</v>
      </c>
      <c r="C64">
        <v>4.8123212706371206</v>
      </c>
      <c r="D64">
        <v>52.434504895989136</v>
      </c>
    </row>
    <row r="65" spans="1:4" x14ac:dyDescent="0.3">
      <c r="A65">
        <v>3</v>
      </c>
      <c r="B65">
        <v>244.85356834200155</v>
      </c>
      <c r="C65">
        <v>4.8786187794470797</v>
      </c>
      <c r="D65">
        <v>52.426951322177189</v>
      </c>
    </row>
    <row r="66" spans="1:4" x14ac:dyDescent="0.3">
      <c r="A66">
        <v>3</v>
      </c>
      <c r="B66">
        <v>264.87747277200418</v>
      </c>
      <c r="C66">
        <v>4.7971588042733968</v>
      </c>
      <c r="D66">
        <v>52.494438372917898</v>
      </c>
    </row>
    <row r="67" spans="1:4" x14ac:dyDescent="0.3">
      <c r="A67">
        <v>3</v>
      </c>
      <c r="B67">
        <v>244.85356834200155</v>
      </c>
      <c r="C67">
        <v>4.8626965558667887</v>
      </c>
      <c r="D67">
        <v>52.433219742655716</v>
      </c>
    </row>
    <row r="68" spans="1:4" x14ac:dyDescent="0.3">
      <c r="A68">
        <v>3</v>
      </c>
      <c r="B68">
        <v>276.73188825962035</v>
      </c>
      <c r="C68">
        <v>4.7444607739120315</v>
      </c>
      <c r="D68">
        <v>52.282950748127618</v>
      </c>
    </row>
    <row r="69" spans="1:4" x14ac:dyDescent="0.3">
      <c r="A69">
        <v>3</v>
      </c>
      <c r="B69">
        <v>213.62717250519734</v>
      </c>
      <c r="C69">
        <v>4.8212909719279811</v>
      </c>
      <c r="D69">
        <v>52.468062409549511</v>
      </c>
    </row>
    <row r="70" spans="1:4" x14ac:dyDescent="0.3">
      <c r="A70">
        <v>3</v>
      </c>
      <c r="B70">
        <v>295.65764134549204</v>
      </c>
      <c r="C70">
        <v>4.7742606809233354</v>
      </c>
      <c r="D70">
        <v>52.244341848897811</v>
      </c>
    </row>
    <row r="71" spans="1:4" x14ac:dyDescent="0.3">
      <c r="A71">
        <v>3</v>
      </c>
      <c r="B71">
        <v>241.39182485712388</v>
      </c>
      <c r="C71">
        <v>4.9526677389820888</v>
      </c>
      <c r="D71">
        <v>52.42463062132353</v>
      </c>
    </row>
    <row r="72" spans="1:4" x14ac:dyDescent="0.3">
      <c r="A72">
        <v>3</v>
      </c>
      <c r="B72">
        <v>338.08233091271279</v>
      </c>
      <c r="C72">
        <v>5.120513576685684</v>
      </c>
      <c r="D72">
        <v>52.258683124730247</v>
      </c>
    </row>
    <row r="73" spans="1:4" x14ac:dyDescent="0.3">
      <c r="A73">
        <v>3</v>
      </c>
      <c r="B73">
        <v>311.4884883889012</v>
      </c>
      <c r="C73">
        <v>5.1129212418997314</v>
      </c>
      <c r="D73">
        <v>52.208725810918004</v>
      </c>
    </row>
    <row r="74" spans="1:4" x14ac:dyDescent="0.3">
      <c r="A74">
        <v>3</v>
      </c>
      <c r="B74">
        <v>299.65026920701166</v>
      </c>
      <c r="C74">
        <v>4.7906957405452628</v>
      </c>
      <c r="D74">
        <v>52.25561944240679</v>
      </c>
    </row>
    <row r="75" spans="1:4" x14ac:dyDescent="0.3">
      <c r="A75">
        <v>3</v>
      </c>
      <c r="B75">
        <v>245.60078969138837</v>
      </c>
      <c r="C75">
        <v>4.683970428880273</v>
      </c>
      <c r="D75">
        <v>52.291879231447531</v>
      </c>
    </row>
    <row r="76" spans="1:4" x14ac:dyDescent="0.3">
      <c r="A76">
        <v>3</v>
      </c>
      <c r="B76">
        <v>219.51890201372078</v>
      </c>
      <c r="C76">
        <v>4.8197696177963616</v>
      </c>
      <c r="D76">
        <v>52.434704290908662</v>
      </c>
    </row>
    <row r="77" spans="1:4" x14ac:dyDescent="0.3">
      <c r="A77">
        <v>3</v>
      </c>
      <c r="B77">
        <v>226.97742262207328</v>
      </c>
      <c r="C77">
        <v>4.9528467946003083</v>
      </c>
      <c r="D77">
        <v>52.458410418534818</v>
      </c>
    </row>
    <row r="78" spans="1:4" x14ac:dyDescent="0.3">
      <c r="A78">
        <v>3</v>
      </c>
      <c r="B78">
        <v>227.3275239466021</v>
      </c>
      <c r="C78">
        <v>4.6939749284881085</v>
      </c>
      <c r="D78">
        <v>52.313846866420505</v>
      </c>
    </row>
    <row r="79" spans="1:4" x14ac:dyDescent="0.3">
      <c r="A79">
        <v>3</v>
      </c>
      <c r="B79">
        <v>195.18901698266998</v>
      </c>
      <c r="C79">
        <v>5.0798785874493557</v>
      </c>
      <c r="D79">
        <v>52.502692441879923</v>
      </c>
    </row>
    <row r="80" spans="1:4" x14ac:dyDescent="0.3">
      <c r="A80">
        <v>3</v>
      </c>
      <c r="B80">
        <v>337.62250877140775</v>
      </c>
      <c r="C80">
        <v>5.1811848647620007</v>
      </c>
      <c r="D80">
        <v>52.229004656759322</v>
      </c>
    </row>
    <row r="81" spans="1:4" x14ac:dyDescent="0.3">
      <c r="A81">
        <v>3</v>
      </c>
      <c r="B81">
        <v>287.26933844821997</v>
      </c>
      <c r="C81">
        <v>4.5717806605064082</v>
      </c>
      <c r="D81">
        <v>52.25376060377782</v>
      </c>
    </row>
    <row r="82" spans="1:4" x14ac:dyDescent="0.3">
      <c r="A82">
        <v>3</v>
      </c>
      <c r="B82">
        <v>362.06126389754303</v>
      </c>
      <c r="C82">
        <v>4.7732767606414042</v>
      </c>
      <c r="D82">
        <v>52.50177853602802</v>
      </c>
    </row>
    <row r="83" spans="1:4" x14ac:dyDescent="0.3">
      <c r="A83">
        <v>3</v>
      </c>
      <c r="B83">
        <v>244.57438581655586</v>
      </c>
      <c r="C83">
        <v>4.7561498954158479</v>
      </c>
      <c r="D83">
        <v>52.345861468411059</v>
      </c>
    </row>
    <row r="84" spans="1:4" x14ac:dyDescent="0.3">
      <c r="A84">
        <v>3</v>
      </c>
      <c r="B84">
        <v>337.62250877140775</v>
      </c>
      <c r="C84">
        <v>5.1894569930101895</v>
      </c>
      <c r="D84">
        <v>52.222127355769878</v>
      </c>
    </row>
    <row r="85" spans="1:4" x14ac:dyDescent="0.3">
      <c r="A85">
        <v>3</v>
      </c>
      <c r="B85">
        <v>244.57438581655586</v>
      </c>
      <c r="C85">
        <v>4.7680350205144402</v>
      </c>
      <c r="D85">
        <v>52.348407090475085</v>
      </c>
    </row>
    <row r="86" spans="1:4" x14ac:dyDescent="0.3">
      <c r="A86">
        <v>3</v>
      </c>
      <c r="B86">
        <v>333.21346990913491</v>
      </c>
      <c r="C86">
        <v>5.1206361171933308</v>
      </c>
      <c r="D86">
        <v>52.26711082595898</v>
      </c>
    </row>
    <row r="87" spans="1:4" x14ac:dyDescent="0.3">
      <c r="A87">
        <v>3</v>
      </c>
      <c r="B87">
        <v>345.80668631445172</v>
      </c>
      <c r="C87">
        <v>5.1699601776389583</v>
      </c>
      <c r="D87">
        <v>52.239739780984074</v>
      </c>
    </row>
    <row r="88" spans="1:4" x14ac:dyDescent="0.3">
      <c r="A88">
        <v>3</v>
      </c>
      <c r="B88">
        <v>294.14910675202958</v>
      </c>
      <c r="C88">
        <v>4.9473309773004974</v>
      </c>
      <c r="D88">
        <v>52.336604296080829</v>
      </c>
    </row>
    <row r="89" spans="1:4" x14ac:dyDescent="0.3">
      <c r="A89">
        <v>3</v>
      </c>
      <c r="B89">
        <v>240.89871505579259</v>
      </c>
      <c r="C89">
        <v>4.7632577376593801</v>
      </c>
      <c r="D89">
        <v>52.486735606166107</v>
      </c>
    </row>
    <row r="90" spans="1:4" x14ac:dyDescent="0.3">
      <c r="A90">
        <v>2</v>
      </c>
      <c r="B90">
        <v>340.02977018483654</v>
      </c>
      <c r="C90">
        <v>5.0803019795462925</v>
      </c>
      <c r="D90">
        <v>52.25199169259416</v>
      </c>
    </row>
    <row r="91" spans="1:4" x14ac:dyDescent="0.3">
      <c r="A91">
        <v>3</v>
      </c>
      <c r="B91">
        <v>622.06739237041927</v>
      </c>
      <c r="C91">
        <v>4.6694359048019365</v>
      </c>
      <c r="D91">
        <v>52.479101358489373</v>
      </c>
    </row>
    <row r="92" spans="1:4" x14ac:dyDescent="0.3">
      <c r="A92">
        <v>3</v>
      </c>
      <c r="B92">
        <v>287.66209769051648</v>
      </c>
      <c r="C92">
        <v>5.0119115621338608</v>
      </c>
      <c r="D92">
        <v>52.339928624891577</v>
      </c>
    </row>
    <row r="93" spans="1:4" x14ac:dyDescent="0.3">
      <c r="A93">
        <v>3</v>
      </c>
      <c r="B93">
        <v>197.04846699604727</v>
      </c>
      <c r="C93">
        <v>5.0408396223000498</v>
      </c>
      <c r="D93">
        <v>52.515600139463288</v>
      </c>
    </row>
    <row r="94" spans="1:4" x14ac:dyDescent="0.3">
      <c r="A94">
        <v>3</v>
      </c>
      <c r="B94">
        <v>337.62250877140775</v>
      </c>
      <c r="C94">
        <v>5.1900343896084236</v>
      </c>
      <c r="D94">
        <v>52.220060599508535</v>
      </c>
    </row>
    <row r="95" spans="1:4" x14ac:dyDescent="0.3">
      <c r="A95">
        <v>3</v>
      </c>
      <c r="B95">
        <v>196.41456439457821</v>
      </c>
      <c r="C95">
        <v>4.8122348771222612</v>
      </c>
      <c r="D95">
        <v>52.445180681667246</v>
      </c>
    </row>
    <row r="96" spans="1:4" x14ac:dyDescent="0.3">
      <c r="A96">
        <v>3</v>
      </c>
      <c r="B96">
        <v>271.50533036415294</v>
      </c>
      <c r="C96">
        <v>4.7998201568417711</v>
      </c>
      <c r="D96">
        <v>52.323026370319106</v>
      </c>
    </row>
    <row r="97" spans="1:4" x14ac:dyDescent="0.3">
      <c r="A97">
        <v>3</v>
      </c>
      <c r="B97">
        <v>318.2234590575585</v>
      </c>
      <c r="C97">
        <v>5.1409161075149754</v>
      </c>
      <c r="D97">
        <v>52.195471608189195</v>
      </c>
    </row>
    <row r="98" spans="1:4" x14ac:dyDescent="0.3">
      <c r="A98">
        <v>3</v>
      </c>
      <c r="B98">
        <v>338.99453156939018</v>
      </c>
      <c r="C98">
        <v>5.0462587935450509</v>
      </c>
      <c r="D98">
        <v>52.27185739491086</v>
      </c>
    </row>
    <row r="99" spans="1:4" x14ac:dyDescent="0.3">
      <c r="A99">
        <v>3</v>
      </c>
      <c r="B99">
        <v>791.59720174622396</v>
      </c>
      <c r="C99">
        <v>4.6735364659825862</v>
      </c>
      <c r="D99">
        <v>52.468813606500412</v>
      </c>
    </row>
    <row r="100" spans="1:4" x14ac:dyDescent="0.3">
      <c r="A100">
        <v>3</v>
      </c>
      <c r="B100">
        <v>276.73188825962035</v>
      </c>
      <c r="C100">
        <v>4.738541738664769</v>
      </c>
      <c r="D100">
        <v>52.282110185159688</v>
      </c>
    </row>
    <row r="101" spans="1:4" x14ac:dyDescent="0.3">
      <c r="A101">
        <v>3</v>
      </c>
      <c r="B101">
        <v>252.92372735407181</v>
      </c>
      <c r="C101">
        <v>4.8661371053712283</v>
      </c>
      <c r="D101">
        <v>52.396868625406135</v>
      </c>
    </row>
    <row r="102" spans="1:4" x14ac:dyDescent="0.3">
      <c r="A102">
        <v>3</v>
      </c>
      <c r="B102">
        <v>260.81861424856686</v>
      </c>
      <c r="C102">
        <v>4.7407976469435376</v>
      </c>
      <c r="D102">
        <v>52.295692222775628</v>
      </c>
    </row>
    <row r="103" spans="1:4" x14ac:dyDescent="0.3">
      <c r="A103">
        <v>3</v>
      </c>
      <c r="B103">
        <v>289.95685065259619</v>
      </c>
      <c r="C103">
        <v>4.7647096974432106</v>
      </c>
      <c r="D103">
        <v>52.281633241757909</v>
      </c>
    </row>
    <row r="104" spans="1:4" x14ac:dyDescent="0.3">
      <c r="A104">
        <v>3</v>
      </c>
      <c r="B104">
        <v>274.82238618703053</v>
      </c>
      <c r="C104">
        <v>4.7581023249857504</v>
      </c>
      <c r="D104">
        <v>52.290931360405374</v>
      </c>
    </row>
    <row r="105" spans="1:4" x14ac:dyDescent="0.3">
      <c r="A105">
        <v>3</v>
      </c>
      <c r="B105">
        <v>244.85356834200155</v>
      </c>
      <c r="C105">
        <v>4.8738758438397252</v>
      </c>
      <c r="D105">
        <v>52.431458544315966</v>
      </c>
    </row>
    <row r="106" spans="1:4" x14ac:dyDescent="0.3">
      <c r="A106">
        <v>3</v>
      </c>
      <c r="B106">
        <v>253.66692835877808</v>
      </c>
      <c r="C106">
        <v>4.6415254433401909</v>
      </c>
      <c r="D106">
        <v>52.264892100446971</v>
      </c>
    </row>
    <row r="107" spans="1:4" x14ac:dyDescent="0.3">
      <c r="A107">
        <v>3</v>
      </c>
      <c r="B107">
        <v>302.20651726497147</v>
      </c>
      <c r="C107">
        <v>4.9838374959161147</v>
      </c>
      <c r="D107">
        <v>52.331697340848876</v>
      </c>
    </row>
    <row r="108" spans="1:4" x14ac:dyDescent="0.3">
      <c r="A108">
        <v>3</v>
      </c>
      <c r="B108">
        <v>281.45480916707209</v>
      </c>
      <c r="C108">
        <v>4.7832852395205805</v>
      </c>
      <c r="D108">
        <v>52.230619917442674</v>
      </c>
    </row>
    <row r="109" spans="1:4" x14ac:dyDescent="0.3">
      <c r="A109">
        <v>3</v>
      </c>
      <c r="B109">
        <v>196.41456439457821</v>
      </c>
      <c r="C109">
        <v>4.8161117847569654</v>
      </c>
      <c r="D109">
        <v>52.446882193934883</v>
      </c>
    </row>
    <row r="110" spans="1:4" x14ac:dyDescent="0.3">
      <c r="A110">
        <v>3</v>
      </c>
      <c r="B110">
        <v>294.14910675202958</v>
      </c>
      <c r="C110">
        <v>4.9687293784998028</v>
      </c>
      <c r="D110">
        <v>52.331209637418731</v>
      </c>
    </row>
    <row r="111" spans="1:4" x14ac:dyDescent="0.3">
      <c r="A111">
        <v>3</v>
      </c>
      <c r="B111">
        <v>308.9673758938892</v>
      </c>
      <c r="C111">
        <v>4.8222774898653702</v>
      </c>
      <c r="D111">
        <v>52.286877504635676</v>
      </c>
    </row>
    <row r="112" spans="1:4" x14ac:dyDescent="0.3">
      <c r="A112">
        <v>3</v>
      </c>
      <c r="B112">
        <v>258.72004645718164</v>
      </c>
      <c r="C112">
        <v>4.7703357981595671</v>
      </c>
      <c r="D112">
        <v>52.333266368890861</v>
      </c>
    </row>
    <row r="113" spans="1:4" x14ac:dyDescent="0.3">
      <c r="A113">
        <v>3</v>
      </c>
      <c r="B113">
        <v>254.0629369228715</v>
      </c>
      <c r="C113">
        <v>4.9050176421495282</v>
      </c>
      <c r="D113">
        <v>52.397831085307395</v>
      </c>
    </row>
    <row r="114" spans="1:4" x14ac:dyDescent="0.3">
      <c r="A114">
        <v>3</v>
      </c>
      <c r="B114">
        <v>254.0629369228715</v>
      </c>
      <c r="C114">
        <v>4.9011964763228084</v>
      </c>
      <c r="D114">
        <v>52.392522335782104</v>
      </c>
    </row>
    <row r="115" spans="1:4" x14ac:dyDescent="0.3">
      <c r="A115">
        <v>3</v>
      </c>
      <c r="B115">
        <v>294.14107106693598</v>
      </c>
      <c r="C115">
        <v>4.9286292445168982</v>
      </c>
      <c r="D115">
        <v>52.338106740400228</v>
      </c>
    </row>
    <row r="116" spans="1:4" x14ac:dyDescent="0.3">
      <c r="A116">
        <v>3</v>
      </c>
      <c r="B116">
        <v>294.14107106693598</v>
      </c>
      <c r="C116">
        <v>4.9176168575594783</v>
      </c>
      <c r="D116">
        <v>52.33613120537256</v>
      </c>
    </row>
    <row r="117" spans="1:4" x14ac:dyDescent="0.3">
      <c r="A117">
        <v>3</v>
      </c>
      <c r="B117">
        <v>252.92372735407181</v>
      </c>
      <c r="C117">
        <v>4.8715893904295395</v>
      </c>
      <c r="D117">
        <v>52.412460640291933</v>
      </c>
    </row>
    <row r="118" spans="1:4" x14ac:dyDescent="0.3">
      <c r="A118">
        <v>3</v>
      </c>
      <c r="B118">
        <v>252.92372735407181</v>
      </c>
      <c r="C118">
        <v>4.8922685106026931</v>
      </c>
      <c r="D118">
        <v>52.401774821920121</v>
      </c>
    </row>
    <row r="119" spans="1:4" x14ac:dyDescent="0.3">
      <c r="A119">
        <v>3</v>
      </c>
      <c r="B119">
        <v>254.0629369228715</v>
      </c>
      <c r="C119">
        <v>4.8955988233826009</v>
      </c>
      <c r="D119">
        <v>52.403292584781241</v>
      </c>
    </row>
    <row r="120" spans="1:4" x14ac:dyDescent="0.3">
      <c r="A120">
        <v>3</v>
      </c>
      <c r="B120">
        <v>252.06672298571715</v>
      </c>
      <c r="C120">
        <v>4.8291781276807413</v>
      </c>
      <c r="D120">
        <v>52.391532024407191</v>
      </c>
    </row>
    <row r="121" spans="1:4" x14ac:dyDescent="0.3">
      <c r="A121">
        <v>3</v>
      </c>
      <c r="B121">
        <v>667.99909690194272</v>
      </c>
      <c r="C121">
        <v>4.6528075884661311</v>
      </c>
      <c r="D121">
        <v>52.504213322701979</v>
      </c>
    </row>
    <row r="122" spans="1:4" x14ac:dyDescent="0.3">
      <c r="A122">
        <v>3</v>
      </c>
      <c r="B122">
        <v>475.08608341641917</v>
      </c>
      <c r="C122">
        <v>4.6642050406651734</v>
      </c>
      <c r="D122">
        <v>52.54052169747537</v>
      </c>
    </row>
    <row r="123" spans="1:4" x14ac:dyDescent="0.3">
      <c r="A123">
        <v>3</v>
      </c>
      <c r="B123">
        <v>208.5893977714351</v>
      </c>
      <c r="C123">
        <v>4.8417859850224669</v>
      </c>
      <c r="D123">
        <v>52.548909464436115</v>
      </c>
    </row>
    <row r="124" spans="1:4" x14ac:dyDescent="0.3">
      <c r="A124">
        <v>3</v>
      </c>
      <c r="B124">
        <v>208.5893977714351</v>
      </c>
      <c r="C124">
        <v>4.8463417297044531</v>
      </c>
      <c r="D124">
        <v>52.549888889484734</v>
      </c>
    </row>
    <row r="125" spans="1:4" x14ac:dyDescent="0.3">
      <c r="A125">
        <v>3</v>
      </c>
      <c r="B125">
        <v>485.16305695428093</v>
      </c>
      <c r="C125">
        <v>4.6765922860322213</v>
      </c>
      <c r="D125">
        <v>52.536685934155848</v>
      </c>
    </row>
    <row r="126" spans="1:4" x14ac:dyDescent="0.3">
      <c r="A126">
        <v>3</v>
      </c>
      <c r="B126">
        <v>281.74343222255521</v>
      </c>
      <c r="C126">
        <v>4.6627599522825314</v>
      </c>
      <c r="D126">
        <v>52.559360877987075</v>
      </c>
    </row>
    <row r="127" spans="1:4" x14ac:dyDescent="0.3">
      <c r="A127">
        <v>2</v>
      </c>
      <c r="B127">
        <v>287.47679531638141</v>
      </c>
      <c r="C127">
        <v>5.2013837855548237</v>
      </c>
      <c r="D127">
        <v>52.362470137655279</v>
      </c>
    </row>
    <row r="128" spans="1:4" x14ac:dyDescent="0.3">
      <c r="A128">
        <v>3</v>
      </c>
      <c r="B128">
        <v>291.97176684844538</v>
      </c>
      <c r="C128">
        <v>5.1892380686100292</v>
      </c>
      <c r="D128">
        <v>52.351375192847797</v>
      </c>
    </row>
    <row r="129" spans="1:4" x14ac:dyDescent="0.3">
      <c r="A129">
        <v>3</v>
      </c>
      <c r="B129">
        <v>291.97176684844538</v>
      </c>
      <c r="C129">
        <v>5.1753642722882693</v>
      </c>
      <c r="D129">
        <v>52.364288227573631</v>
      </c>
    </row>
    <row r="130" spans="1:4" x14ac:dyDescent="0.3">
      <c r="A130">
        <v>3</v>
      </c>
      <c r="B130">
        <v>154.99387409614386</v>
      </c>
      <c r="C130">
        <v>4.5585468518295817</v>
      </c>
      <c r="D130">
        <v>52.287774944177571</v>
      </c>
    </row>
    <row r="131" spans="1:4" x14ac:dyDescent="0.3">
      <c r="A131">
        <v>3</v>
      </c>
      <c r="B131">
        <v>154.99387409614386</v>
      </c>
      <c r="C131">
        <v>4.552401782483579</v>
      </c>
      <c r="D131">
        <v>52.299287355373458</v>
      </c>
    </row>
    <row r="132" spans="1:4" x14ac:dyDescent="0.3">
      <c r="A132">
        <v>3</v>
      </c>
      <c r="B132">
        <v>154.99387409614386</v>
      </c>
      <c r="C132">
        <v>4.5607870786349931</v>
      </c>
      <c r="D132">
        <v>52.293549202535402</v>
      </c>
    </row>
    <row r="133" spans="1:4" x14ac:dyDescent="0.3">
      <c r="A133">
        <v>3</v>
      </c>
      <c r="B133">
        <v>295.978862096657</v>
      </c>
      <c r="C133">
        <v>4.6223384197090382</v>
      </c>
      <c r="D133">
        <v>52.204944813204925</v>
      </c>
    </row>
    <row r="134" spans="1:4" x14ac:dyDescent="0.3">
      <c r="A134">
        <v>3</v>
      </c>
      <c r="B134">
        <v>186.33312470095714</v>
      </c>
      <c r="C134">
        <v>4.5854463131345726</v>
      </c>
      <c r="D134">
        <v>52.289706319771199</v>
      </c>
    </row>
    <row r="135" spans="1:4" x14ac:dyDescent="0.3">
      <c r="A135">
        <v>3</v>
      </c>
      <c r="B135">
        <v>226.33845379780433</v>
      </c>
      <c r="C135">
        <v>4.5663597700615011</v>
      </c>
      <c r="D135">
        <v>52.270163124492512</v>
      </c>
    </row>
    <row r="136" spans="1:4" x14ac:dyDescent="0.3">
      <c r="A136">
        <v>2</v>
      </c>
      <c r="B136">
        <v>265.77934131922376</v>
      </c>
      <c r="C136">
        <v>4.7363986061782386</v>
      </c>
      <c r="D136">
        <v>52.193459141402869</v>
      </c>
    </row>
    <row r="137" spans="1:4" x14ac:dyDescent="0.3">
      <c r="A137">
        <v>3</v>
      </c>
      <c r="B137">
        <v>186.33312470095714</v>
      </c>
      <c r="C137">
        <v>4.5869531864998603</v>
      </c>
      <c r="D137">
        <v>52.30091306355034</v>
      </c>
    </row>
    <row r="138" spans="1:4" x14ac:dyDescent="0.3">
      <c r="A138">
        <v>3</v>
      </c>
      <c r="B138">
        <v>287.26933844821997</v>
      </c>
      <c r="C138">
        <v>4.5666800198329467</v>
      </c>
      <c r="D138">
        <v>52.25381139598143</v>
      </c>
    </row>
    <row r="139" spans="1:4" x14ac:dyDescent="0.3">
      <c r="A139">
        <v>3</v>
      </c>
      <c r="B139">
        <v>279.24704249626984</v>
      </c>
      <c r="C139">
        <v>4.6806540235635161</v>
      </c>
      <c r="D139">
        <v>52.224714859628349</v>
      </c>
    </row>
    <row r="140" spans="1:4" x14ac:dyDescent="0.3">
      <c r="A140">
        <v>2</v>
      </c>
      <c r="B140">
        <v>291.97176684844538</v>
      </c>
      <c r="C140">
        <v>5.1778797392128055</v>
      </c>
      <c r="D140">
        <v>52.347427236510235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A319-C95B-4506-8508-A6F63244A99F}">
  <dimension ref="A1:F21"/>
  <sheetViews>
    <sheetView tabSelected="1" workbookViewId="0">
      <pane ySplit="1" topLeftCell="A2" activePane="bottomLeft" state="frozen"/>
      <selection pane="bottomLeft" activeCell="M13" sqref="M13"/>
    </sheetView>
  </sheetViews>
  <sheetFormatPr defaultRowHeight="14.4" x14ac:dyDescent="0.3"/>
  <cols>
    <col min="1" max="1" width="20.21875" customWidth="1"/>
    <col min="2" max="2" width="13.44140625" customWidth="1"/>
    <col min="3" max="3" width="13.77734375" customWidth="1"/>
    <col min="4" max="5" width="11.5546875" customWidth="1"/>
    <col min="6" max="6" width="11.21875" customWidth="1"/>
  </cols>
  <sheetData>
    <row r="1" spans="1:6" x14ac:dyDescent="0.3">
      <c r="A1" s="1" t="s">
        <v>16</v>
      </c>
      <c r="B1" s="1" t="s">
        <v>46</v>
      </c>
      <c r="C1" s="1" t="s">
        <v>45</v>
      </c>
      <c r="D1" s="1" t="s">
        <v>118</v>
      </c>
      <c r="E1" s="1" t="s">
        <v>112</v>
      </c>
      <c r="F1" s="1" t="s">
        <v>113</v>
      </c>
    </row>
    <row r="2" spans="1:6" x14ac:dyDescent="0.3">
      <c r="A2" t="s">
        <v>17</v>
      </c>
      <c r="B2">
        <v>52.341212375594402</v>
      </c>
      <c r="C2">
        <v>4.9189818818281497</v>
      </c>
      <c r="D2" t="s">
        <v>123</v>
      </c>
      <c r="E2">
        <f ca="1">RANDBETWEEN(2023, 2030)</f>
        <v>2023</v>
      </c>
      <c r="F2">
        <f ca="1">E2+RANDBETWEEN(1, 3)</f>
        <v>2025</v>
      </c>
    </row>
    <row r="3" spans="1:6" x14ac:dyDescent="0.3">
      <c r="A3" t="s">
        <v>18</v>
      </c>
      <c r="B3">
        <v>52.315130565676597</v>
      </c>
      <c r="C3">
        <v>4.9660973687903001</v>
      </c>
      <c r="D3" t="s">
        <v>107</v>
      </c>
      <c r="E3">
        <f t="shared" ref="E3:E21" ca="1" si="0">RANDBETWEEN(2023, 2030)</f>
        <v>2024</v>
      </c>
      <c r="F3">
        <f t="shared" ref="F3:F21" ca="1" si="1">E3+RANDBETWEEN(1, 3)</f>
        <v>2027</v>
      </c>
    </row>
    <row r="4" spans="1:6" x14ac:dyDescent="0.3">
      <c r="A4" t="s">
        <v>19</v>
      </c>
      <c r="B4">
        <v>52.395513133854202</v>
      </c>
      <c r="C4">
        <v>4.9052426687943402</v>
      </c>
      <c r="D4" t="s">
        <v>108</v>
      </c>
      <c r="E4">
        <f t="shared" ca="1" si="0"/>
        <v>2029</v>
      </c>
      <c r="F4">
        <f t="shared" ca="1" si="1"/>
        <v>2032</v>
      </c>
    </row>
    <row r="5" spans="1:6" x14ac:dyDescent="0.3">
      <c r="A5" t="s">
        <v>20</v>
      </c>
      <c r="B5">
        <v>52.395161990196399</v>
      </c>
      <c r="C5">
        <v>4.9058031440241097</v>
      </c>
      <c r="D5" t="s">
        <v>123</v>
      </c>
      <c r="E5">
        <f t="shared" ca="1" si="0"/>
        <v>2023</v>
      </c>
      <c r="F5">
        <f t="shared" ca="1" si="1"/>
        <v>2025</v>
      </c>
    </row>
    <row r="6" spans="1:6" x14ac:dyDescent="0.3">
      <c r="A6" t="s">
        <v>21</v>
      </c>
      <c r="B6">
        <v>52.374791063246697</v>
      </c>
      <c r="C6">
        <v>4.96107012099091</v>
      </c>
      <c r="D6" t="s">
        <v>107</v>
      </c>
      <c r="E6">
        <f t="shared" ca="1" si="0"/>
        <v>2023</v>
      </c>
      <c r="F6">
        <f t="shared" ca="1" si="1"/>
        <v>2026</v>
      </c>
    </row>
    <row r="7" spans="1:6" x14ac:dyDescent="0.3">
      <c r="A7" t="s">
        <v>22</v>
      </c>
      <c r="B7">
        <v>52.376225588174698</v>
      </c>
      <c r="C7">
        <v>4.9598511332722497</v>
      </c>
      <c r="D7" t="s">
        <v>108</v>
      </c>
      <c r="E7">
        <f t="shared" ca="1" si="0"/>
        <v>2024</v>
      </c>
      <c r="F7">
        <f t="shared" ca="1" si="1"/>
        <v>2026</v>
      </c>
    </row>
    <row r="8" spans="1:6" x14ac:dyDescent="0.3">
      <c r="A8" t="s">
        <v>23</v>
      </c>
      <c r="B8">
        <v>52.338214162520899</v>
      </c>
      <c r="C8">
        <v>4.8735572330821197</v>
      </c>
      <c r="D8" t="s">
        <v>123</v>
      </c>
      <c r="E8">
        <f t="shared" ca="1" si="0"/>
        <v>2030</v>
      </c>
      <c r="F8">
        <f t="shared" ca="1" si="1"/>
        <v>2033</v>
      </c>
    </row>
    <row r="9" spans="1:6" x14ac:dyDescent="0.3">
      <c r="A9" t="s">
        <v>24</v>
      </c>
      <c r="B9">
        <v>52.337307879607501</v>
      </c>
      <c r="C9">
        <v>4.8776333049686897</v>
      </c>
      <c r="D9" t="s">
        <v>107</v>
      </c>
      <c r="E9">
        <f t="shared" ca="1" si="0"/>
        <v>2025</v>
      </c>
      <c r="F9">
        <f t="shared" ca="1" si="1"/>
        <v>2026</v>
      </c>
    </row>
    <row r="10" spans="1:6" x14ac:dyDescent="0.3">
      <c r="A10" t="s">
        <v>25</v>
      </c>
      <c r="B10">
        <v>52.386300870281097</v>
      </c>
      <c r="C10">
        <v>4.83746186377833</v>
      </c>
      <c r="D10" t="s">
        <v>108</v>
      </c>
      <c r="E10">
        <f t="shared" ca="1" si="0"/>
        <v>2026</v>
      </c>
      <c r="F10">
        <f t="shared" ca="1" si="1"/>
        <v>2028</v>
      </c>
    </row>
    <row r="11" spans="1:6" x14ac:dyDescent="0.3">
      <c r="A11" t="s">
        <v>26</v>
      </c>
      <c r="B11">
        <v>52.361165511460399</v>
      </c>
      <c r="C11">
        <v>4.8284731576089204</v>
      </c>
      <c r="D11" t="s">
        <v>123</v>
      </c>
      <c r="E11">
        <f t="shared" ca="1" si="0"/>
        <v>2030</v>
      </c>
      <c r="F11">
        <f t="shared" ca="1" si="1"/>
        <v>2031</v>
      </c>
    </row>
    <row r="12" spans="1:6" x14ac:dyDescent="0.3">
      <c r="A12" t="s">
        <v>27</v>
      </c>
      <c r="B12">
        <v>52.323369247714098</v>
      </c>
      <c r="C12">
        <v>4.9561932422485597</v>
      </c>
      <c r="D12" t="s">
        <v>107</v>
      </c>
      <c r="E12">
        <f t="shared" ca="1" si="0"/>
        <v>2027</v>
      </c>
      <c r="F12">
        <f t="shared" ca="1" si="1"/>
        <v>2029</v>
      </c>
    </row>
    <row r="13" spans="1:6" x14ac:dyDescent="0.3">
      <c r="A13" t="s">
        <v>28</v>
      </c>
      <c r="B13">
        <v>52.306552443168698</v>
      </c>
      <c r="C13">
        <v>4.9507219921090497</v>
      </c>
      <c r="D13" t="s">
        <v>108</v>
      </c>
      <c r="E13">
        <f t="shared" ca="1" si="0"/>
        <v>2028</v>
      </c>
      <c r="F13">
        <f t="shared" ca="1" si="1"/>
        <v>2029</v>
      </c>
    </row>
    <row r="14" spans="1:6" x14ac:dyDescent="0.3">
      <c r="A14" t="s">
        <v>29</v>
      </c>
      <c r="B14">
        <v>52.386784160694802</v>
      </c>
      <c r="C14">
        <v>4.8354002735954102</v>
      </c>
      <c r="D14" t="s">
        <v>123</v>
      </c>
      <c r="E14">
        <f t="shared" ca="1" si="0"/>
        <v>2025</v>
      </c>
      <c r="F14">
        <f t="shared" ca="1" si="1"/>
        <v>2028</v>
      </c>
    </row>
    <row r="15" spans="1:6" x14ac:dyDescent="0.3">
      <c r="A15" t="s">
        <v>30</v>
      </c>
      <c r="B15">
        <v>52.388728277042297</v>
      </c>
      <c r="C15">
        <v>4.8386078046929102</v>
      </c>
      <c r="D15" t="s">
        <v>107</v>
      </c>
      <c r="E15">
        <f t="shared" ca="1" si="0"/>
        <v>2024</v>
      </c>
      <c r="F15">
        <f t="shared" ca="1" si="1"/>
        <v>2027</v>
      </c>
    </row>
    <row r="16" spans="1:6" x14ac:dyDescent="0.3">
      <c r="A16" t="s">
        <v>31</v>
      </c>
      <c r="B16">
        <v>52.388328307206002</v>
      </c>
      <c r="C16">
        <v>4.8330056392022103</v>
      </c>
      <c r="D16" t="s">
        <v>108</v>
      </c>
      <c r="E16">
        <f t="shared" ca="1" si="0"/>
        <v>2029</v>
      </c>
      <c r="F16">
        <f t="shared" ca="1" si="1"/>
        <v>2031</v>
      </c>
    </row>
    <row r="17" spans="1:6" x14ac:dyDescent="0.3">
      <c r="A17" t="s">
        <v>32</v>
      </c>
      <c r="B17">
        <v>52.385864837108201</v>
      </c>
      <c r="C17">
        <v>4.8322403545463004</v>
      </c>
      <c r="D17" t="s">
        <v>123</v>
      </c>
      <c r="E17">
        <f t="shared" ca="1" si="0"/>
        <v>2025</v>
      </c>
      <c r="F17">
        <f t="shared" ca="1" si="1"/>
        <v>2027</v>
      </c>
    </row>
    <row r="18" spans="1:6" x14ac:dyDescent="0.3">
      <c r="A18" t="s">
        <v>33</v>
      </c>
      <c r="B18">
        <v>52.308600032392903</v>
      </c>
      <c r="C18">
        <v>4.9400837860288096</v>
      </c>
      <c r="D18" t="s">
        <v>107</v>
      </c>
      <c r="E18">
        <f t="shared" ca="1" si="0"/>
        <v>2030</v>
      </c>
      <c r="F18">
        <f t="shared" ca="1" si="1"/>
        <v>2032</v>
      </c>
    </row>
    <row r="19" spans="1:6" x14ac:dyDescent="0.3">
      <c r="A19" t="s">
        <v>34</v>
      </c>
      <c r="B19">
        <v>52.3373199485181</v>
      </c>
      <c r="C19">
        <v>4.8662243989687601</v>
      </c>
      <c r="D19" t="s">
        <v>108</v>
      </c>
      <c r="E19">
        <f t="shared" ca="1" si="0"/>
        <v>2030</v>
      </c>
      <c r="F19">
        <f t="shared" ca="1" si="1"/>
        <v>2033</v>
      </c>
    </row>
    <row r="20" spans="1:6" x14ac:dyDescent="0.3">
      <c r="A20" t="s">
        <v>35</v>
      </c>
      <c r="B20">
        <v>52.337644947634097</v>
      </c>
      <c r="C20">
        <v>4.8930529680350396</v>
      </c>
      <c r="D20" t="s">
        <v>123</v>
      </c>
      <c r="E20">
        <f t="shared" ca="1" si="0"/>
        <v>2025</v>
      </c>
      <c r="F20">
        <f t="shared" ca="1" si="1"/>
        <v>2027</v>
      </c>
    </row>
    <row r="21" spans="1:6" x14ac:dyDescent="0.3">
      <c r="A21" t="s">
        <v>36</v>
      </c>
      <c r="B21">
        <v>52.393547515711603</v>
      </c>
      <c r="C21">
        <v>4.9019769261480697</v>
      </c>
      <c r="D21" t="s">
        <v>107</v>
      </c>
      <c r="E21">
        <f t="shared" ca="1" si="0"/>
        <v>2030</v>
      </c>
      <c r="F21">
        <f t="shared" ca="1" si="1"/>
        <v>2031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47B0-76A0-49B4-9CF6-4C5653841D98}">
  <dimension ref="A1:D19"/>
  <sheetViews>
    <sheetView workbookViewId="0">
      <selection activeCell="K19" sqref="K19"/>
    </sheetView>
  </sheetViews>
  <sheetFormatPr defaultRowHeight="14.4" x14ac:dyDescent="0.3"/>
  <cols>
    <col min="1" max="1" width="21.6640625" customWidth="1"/>
    <col min="2" max="2" width="25.21875" customWidth="1"/>
    <col min="3" max="3" width="25.88671875" customWidth="1"/>
    <col min="4" max="4" width="30.5546875" customWidth="1"/>
  </cols>
  <sheetData>
    <row r="1" spans="1:4" x14ac:dyDescent="0.3">
      <c r="A1" s="9" t="s">
        <v>164</v>
      </c>
      <c r="B1" s="4"/>
      <c r="C1" s="4"/>
      <c r="D1" s="4"/>
    </row>
    <row r="2" spans="1:4" x14ac:dyDescent="0.3">
      <c r="A2" s="9" t="s">
        <v>6</v>
      </c>
      <c r="B2" s="9" t="s">
        <v>165</v>
      </c>
      <c r="C2" s="9" t="s">
        <v>166</v>
      </c>
      <c r="D2" s="9" t="s">
        <v>167</v>
      </c>
    </row>
    <row r="3" spans="1:4" x14ac:dyDescent="0.3">
      <c r="A3" s="4" t="s">
        <v>50</v>
      </c>
      <c r="B3" t="s">
        <v>83</v>
      </c>
      <c r="C3" s="7" t="s">
        <v>83</v>
      </c>
      <c r="D3" s="7" t="s">
        <v>83</v>
      </c>
    </row>
    <row r="4" spans="1:4" x14ac:dyDescent="0.3">
      <c r="A4" s="4" t="s">
        <v>53</v>
      </c>
      <c r="B4" t="s">
        <v>53</v>
      </c>
      <c r="C4" s="7" t="s">
        <v>53</v>
      </c>
      <c r="D4" s="7" t="s">
        <v>53</v>
      </c>
    </row>
    <row r="5" spans="1:4" x14ac:dyDescent="0.3">
      <c r="A5" s="4" t="s">
        <v>61</v>
      </c>
      <c r="B5" t="s">
        <v>61</v>
      </c>
      <c r="C5" s="7" t="s">
        <v>61</v>
      </c>
      <c r="D5" s="7" t="s">
        <v>61</v>
      </c>
    </row>
    <row r="6" spans="1:4" x14ac:dyDescent="0.3">
      <c r="A6" s="4" t="s">
        <v>62</v>
      </c>
      <c r="B6" t="s">
        <v>62</v>
      </c>
      <c r="C6" s="7" t="s">
        <v>62</v>
      </c>
      <c r="D6" s="7" t="s">
        <v>62</v>
      </c>
    </row>
    <row r="7" spans="1:4" x14ac:dyDescent="0.3">
      <c r="A7" s="4" t="s">
        <v>57</v>
      </c>
      <c r="B7" t="s">
        <v>57</v>
      </c>
      <c r="C7" s="7" t="s">
        <v>57</v>
      </c>
      <c r="D7" s="7" t="s">
        <v>57</v>
      </c>
    </row>
    <row r="8" spans="1:4" x14ac:dyDescent="0.3">
      <c r="A8" s="4" t="s">
        <v>59</v>
      </c>
      <c r="B8" t="s">
        <v>59</v>
      </c>
      <c r="C8" s="7" t="s">
        <v>59</v>
      </c>
      <c r="D8" s="7" t="s">
        <v>59</v>
      </c>
    </row>
    <row r="9" spans="1:4" x14ac:dyDescent="0.3">
      <c r="A9" s="4" t="s">
        <v>51</v>
      </c>
      <c r="B9" t="s">
        <v>51</v>
      </c>
      <c r="C9" s="7" t="s">
        <v>51</v>
      </c>
      <c r="D9" s="7" t="s">
        <v>51</v>
      </c>
    </row>
    <row r="10" spans="1:4" x14ac:dyDescent="0.3">
      <c r="A10" s="4" t="s">
        <v>58</v>
      </c>
      <c r="B10" t="s">
        <v>58</v>
      </c>
      <c r="C10" s="7" t="s">
        <v>58</v>
      </c>
      <c r="D10" s="7" t="s">
        <v>58</v>
      </c>
    </row>
    <row r="11" spans="1:4" x14ac:dyDescent="0.3">
      <c r="A11" s="4" t="s">
        <v>52</v>
      </c>
      <c r="B11" t="s">
        <v>52</v>
      </c>
      <c r="C11" s="7" t="s">
        <v>52</v>
      </c>
      <c r="D11" s="7" t="s">
        <v>52</v>
      </c>
    </row>
    <row r="12" spans="1:4" x14ac:dyDescent="0.3">
      <c r="A12" s="4" t="s">
        <v>54</v>
      </c>
      <c r="B12" t="s">
        <v>54</v>
      </c>
      <c r="C12" s="7" t="s">
        <v>54</v>
      </c>
      <c r="D12" s="7" t="s">
        <v>54</v>
      </c>
    </row>
    <row r="13" spans="1:4" x14ac:dyDescent="0.3">
      <c r="A13" s="18" t="s">
        <v>122</v>
      </c>
      <c r="B13" s="17" t="s">
        <v>56</v>
      </c>
      <c r="C13" s="10" t="s">
        <v>56</v>
      </c>
      <c r="D13" s="10" t="s">
        <v>56</v>
      </c>
    </row>
    <row r="14" spans="1:4" x14ac:dyDescent="0.3">
      <c r="A14" s="18" t="s">
        <v>163</v>
      </c>
      <c r="B14" s="17" t="s">
        <v>55</v>
      </c>
      <c r="C14" s="10" t="s">
        <v>55</v>
      </c>
      <c r="D14" s="10" t="s">
        <v>55</v>
      </c>
    </row>
    <row r="15" spans="1:4" x14ac:dyDescent="0.3">
      <c r="A15" s="4" t="s">
        <v>49</v>
      </c>
      <c r="B15" t="s">
        <v>49</v>
      </c>
      <c r="C15" s="7" t="s">
        <v>49</v>
      </c>
      <c r="D15" s="7" t="s">
        <v>49</v>
      </c>
    </row>
    <row r="16" spans="1:4" x14ac:dyDescent="0.3">
      <c r="A16" s="4" t="s">
        <v>48</v>
      </c>
      <c r="B16" t="s">
        <v>84</v>
      </c>
      <c r="C16" s="7" t="s">
        <v>84</v>
      </c>
      <c r="D16" s="19" t="s">
        <v>121</v>
      </c>
    </row>
    <row r="17" spans="1:4" x14ac:dyDescent="0.3">
      <c r="A17" s="4" t="s">
        <v>114</v>
      </c>
      <c r="B17" s="7" t="s">
        <v>47</v>
      </c>
      <c r="D17" s="19" t="s">
        <v>122</v>
      </c>
    </row>
    <row r="18" spans="1:4" x14ac:dyDescent="0.3">
      <c r="A18" s="4" t="s">
        <v>115</v>
      </c>
      <c r="D18" s="7" t="s">
        <v>84</v>
      </c>
    </row>
    <row r="19" spans="1:4" x14ac:dyDescent="0.3">
      <c r="D19" s="7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AA38-8228-489C-90A0-408B20BEE48F}">
  <dimension ref="A1:B15"/>
  <sheetViews>
    <sheetView workbookViewId="0">
      <selection activeCell="B13" sqref="B13"/>
    </sheetView>
  </sheetViews>
  <sheetFormatPr defaultRowHeight="14.4" x14ac:dyDescent="0.3"/>
  <cols>
    <col min="1" max="1" width="22.44140625" customWidth="1"/>
    <col min="2" max="2" width="23.5546875" customWidth="1"/>
  </cols>
  <sheetData>
    <row r="1" spans="1:2" x14ac:dyDescent="0.3">
      <c r="A1" s="1" t="s">
        <v>97</v>
      </c>
      <c r="B1" s="1" t="s">
        <v>98</v>
      </c>
    </row>
    <row r="2" spans="1:2" x14ac:dyDescent="0.3">
      <c r="A2" t="s">
        <v>83</v>
      </c>
      <c r="B2" t="s">
        <v>83</v>
      </c>
    </row>
    <row r="3" spans="1:2" x14ac:dyDescent="0.3">
      <c r="A3" t="s">
        <v>53</v>
      </c>
      <c r="B3" t="s">
        <v>53</v>
      </c>
    </row>
    <row r="4" spans="1:2" x14ac:dyDescent="0.3">
      <c r="A4" t="s">
        <v>61</v>
      </c>
      <c r="B4" t="s">
        <v>99</v>
      </c>
    </row>
    <row r="5" spans="1:2" x14ac:dyDescent="0.3">
      <c r="A5" t="s">
        <v>62</v>
      </c>
      <c r="B5" t="s">
        <v>99</v>
      </c>
    </row>
    <row r="6" spans="1:2" x14ac:dyDescent="0.3">
      <c r="A6" t="s">
        <v>57</v>
      </c>
      <c r="B6" t="s">
        <v>99</v>
      </c>
    </row>
    <row r="7" spans="1:2" x14ac:dyDescent="0.3">
      <c r="A7" t="s">
        <v>59</v>
      </c>
      <c r="B7" t="s">
        <v>100</v>
      </c>
    </row>
    <row r="8" spans="1:2" x14ac:dyDescent="0.3">
      <c r="A8" t="s">
        <v>51</v>
      </c>
      <c r="B8" t="s">
        <v>51</v>
      </c>
    </row>
    <row r="9" spans="1:2" x14ac:dyDescent="0.3">
      <c r="A9" t="s">
        <v>58</v>
      </c>
      <c r="B9" t="s">
        <v>99</v>
      </c>
    </row>
    <row r="10" spans="1:2" x14ac:dyDescent="0.3">
      <c r="A10" t="s">
        <v>52</v>
      </c>
      <c r="B10" t="s">
        <v>100</v>
      </c>
    </row>
    <row r="11" spans="1:2" x14ac:dyDescent="0.3">
      <c r="A11" t="s">
        <v>54</v>
      </c>
      <c r="B11" t="s">
        <v>101</v>
      </c>
    </row>
    <row r="12" spans="1:2" x14ac:dyDescent="0.3">
      <c r="A12" t="s">
        <v>122</v>
      </c>
      <c r="B12" t="s">
        <v>100</v>
      </c>
    </row>
    <row r="13" spans="1:2" x14ac:dyDescent="0.3">
      <c r="A13" t="s">
        <v>121</v>
      </c>
      <c r="B13" t="s">
        <v>100</v>
      </c>
    </row>
    <row r="14" spans="1:2" x14ac:dyDescent="0.3">
      <c r="A14" t="s">
        <v>49</v>
      </c>
      <c r="B14" t="s">
        <v>49</v>
      </c>
    </row>
    <row r="15" spans="1:2" x14ac:dyDescent="0.3">
      <c r="A15" t="s">
        <v>84</v>
      </c>
      <c r="B15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88D6-EBE3-4BD6-9917-8098B440CAD4}">
  <dimension ref="A1:Q20"/>
  <sheetViews>
    <sheetView workbookViewId="0">
      <pane ySplit="1" topLeftCell="A2" activePane="bottomLeft" state="frozen"/>
      <selection pane="bottomLeft" activeCell="G16" sqref="G16:G18"/>
    </sheetView>
  </sheetViews>
  <sheetFormatPr defaultRowHeight="14.4" x14ac:dyDescent="0.3"/>
  <cols>
    <col min="1" max="1" width="40.109375" customWidth="1"/>
    <col min="2" max="2" width="21.77734375" customWidth="1"/>
    <col min="3" max="3" width="11.5546875" style="5" customWidth="1"/>
    <col min="4" max="4" width="13" style="5" customWidth="1"/>
    <col min="5" max="5" width="15.77734375" style="5" customWidth="1"/>
    <col min="6" max="6" width="11.88671875" style="5" customWidth="1"/>
    <col min="7" max="7" width="13.6640625" style="5" customWidth="1"/>
    <col min="8" max="8" width="21.21875" style="5" customWidth="1"/>
    <col min="9" max="9" width="21.6640625" customWidth="1"/>
    <col min="10" max="10" width="23.44140625" customWidth="1"/>
    <col min="11" max="11" width="12.109375" customWidth="1"/>
    <col min="13" max="13" width="15.5546875" customWidth="1"/>
  </cols>
  <sheetData>
    <row r="1" spans="1:13" x14ac:dyDescent="0.3">
      <c r="A1" s="8" t="s">
        <v>148</v>
      </c>
      <c r="B1" s="8" t="s">
        <v>77</v>
      </c>
      <c r="C1" s="8" t="s">
        <v>78</v>
      </c>
      <c r="D1" s="8" t="s">
        <v>155</v>
      </c>
      <c r="E1" s="8" t="s">
        <v>154</v>
      </c>
      <c r="F1" s="8" t="s">
        <v>156</v>
      </c>
      <c r="G1" s="8" t="s">
        <v>157</v>
      </c>
      <c r="H1" s="8" t="s">
        <v>172</v>
      </c>
      <c r="I1" s="1" t="s">
        <v>158</v>
      </c>
      <c r="J1" s="1" t="s">
        <v>159</v>
      </c>
      <c r="K1" s="1" t="s">
        <v>160</v>
      </c>
      <c r="L1" s="8" t="s">
        <v>92</v>
      </c>
    </row>
    <row r="2" spans="1:13" x14ac:dyDescent="0.3">
      <c r="A2" s="7" t="s">
        <v>149</v>
      </c>
      <c r="B2" s="7" t="s">
        <v>72</v>
      </c>
      <c r="C2" s="7" t="s">
        <v>73</v>
      </c>
      <c r="D2" s="7">
        <v>2</v>
      </c>
      <c r="E2" s="7">
        <f>F2-D2</f>
        <v>1</v>
      </c>
      <c r="F2" s="7">
        <v>3</v>
      </c>
      <c r="G2" s="7">
        <v>10</v>
      </c>
      <c r="H2" s="7">
        <v>2.2736220472440946E-4</v>
      </c>
      <c r="I2" s="15">
        <v>0.99</v>
      </c>
      <c r="J2" s="7">
        <v>9.5999999999999992E-3</v>
      </c>
      <c r="K2" s="7">
        <v>1.9199999999999998E-2</v>
      </c>
      <c r="L2" s="8"/>
      <c r="M2" s="31"/>
    </row>
    <row r="3" spans="1:13" x14ac:dyDescent="0.3">
      <c r="A3" s="7" t="s">
        <v>149</v>
      </c>
      <c r="B3" s="7" t="s">
        <v>72</v>
      </c>
      <c r="C3" s="7" t="s">
        <v>74</v>
      </c>
      <c r="D3" s="7">
        <v>2</v>
      </c>
      <c r="E3" s="7">
        <f t="shared" ref="E3:E15" si="0">F3-D3</f>
        <v>1</v>
      </c>
      <c r="F3" s="7">
        <v>3</v>
      </c>
      <c r="G3" s="7">
        <v>10</v>
      </c>
      <c r="H3" s="7">
        <v>0</v>
      </c>
      <c r="I3" s="7">
        <v>0</v>
      </c>
      <c r="J3" s="7">
        <v>9.5999999999999992E-3</v>
      </c>
      <c r="K3" s="7">
        <v>1.9199999999999998E-2</v>
      </c>
      <c r="L3" s="8"/>
      <c r="M3" s="31"/>
    </row>
    <row r="4" spans="1:13" x14ac:dyDescent="0.3">
      <c r="A4" s="7" t="s">
        <v>150</v>
      </c>
      <c r="B4" s="7" t="s">
        <v>72</v>
      </c>
      <c r="C4" s="7" t="s">
        <v>73</v>
      </c>
      <c r="D4" s="7">
        <v>26</v>
      </c>
      <c r="E4" s="7">
        <f t="shared" si="0"/>
        <v>24</v>
      </c>
      <c r="F4" s="7">
        <v>50</v>
      </c>
      <c r="G4" s="7">
        <v>40</v>
      </c>
      <c r="H4" s="7">
        <v>1.514763779527559E-3</v>
      </c>
      <c r="I4" s="7">
        <v>5.71</v>
      </c>
      <c r="J4" s="7">
        <v>1.7999999999999999E-2</v>
      </c>
      <c r="K4" s="7">
        <v>3.5999999999999997E-2</v>
      </c>
      <c r="L4" s="8"/>
      <c r="M4" s="31"/>
    </row>
    <row r="5" spans="1:13" x14ac:dyDescent="0.3">
      <c r="A5" s="7" t="s">
        <v>150</v>
      </c>
      <c r="B5" s="7" t="s">
        <v>72</v>
      </c>
      <c r="C5" s="7" t="s">
        <v>74</v>
      </c>
      <c r="D5" s="7">
        <v>24</v>
      </c>
      <c r="E5" s="7">
        <f t="shared" si="0"/>
        <v>26</v>
      </c>
      <c r="F5" s="7">
        <v>50</v>
      </c>
      <c r="G5" s="7">
        <v>40</v>
      </c>
      <c r="H5" s="7">
        <v>0</v>
      </c>
      <c r="I5" s="7">
        <v>0</v>
      </c>
      <c r="J5" s="7">
        <v>1.7999999999999999E-2</v>
      </c>
      <c r="K5" s="7">
        <v>3.5999999999999997E-2</v>
      </c>
      <c r="L5" s="8"/>
      <c r="M5" s="31"/>
    </row>
    <row r="6" spans="1:13" x14ac:dyDescent="0.3">
      <c r="A6" s="7" t="s">
        <v>151</v>
      </c>
      <c r="B6" s="7" t="s">
        <v>72</v>
      </c>
      <c r="C6" s="7" t="s">
        <v>73</v>
      </c>
      <c r="D6" s="7">
        <v>26</v>
      </c>
      <c r="E6" s="7">
        <f t="shared" si="0"/>
        <v>24</v>
      </c>
      <c r="F6" s="7">
        <v>50</v>
      </c>
      <c r="G6" s="7">
        <v>60</v>
      </c>
      <c r="H6" s="7">
        <v>1.514763779527559E-3</v>
      </c>
      <c r="I6" s="7">
        <v>5.71</v>
      </c>
      <c r="J6" s="7">
        <v>1.7999999999999999E-2</v>
      </c>
      <c r="K6" s="7">
        <v>3.5999999999999997E-2</v>
      </c>
      <c r="L6" s="7">
        <v>3</v>
      </c>
      <c r="M6" s="31"/>
    </row>
    <row r="7" spans="1:13" x14ac:dyDescent="0.3">
      <c r="A7" s="7" t="s">
        <v>151</v>
      </c>
      <c r="B7" s="7" t="s">
        <v>72</v>
      </c>
      <c r="C7" s="7" t="s">
        <v>74</v>
      </c>
      <c r="D7" s="7">
        <v>24</v>
      </c>
      <c r="E7" s="7">
        <f t="shared" si="0"/>
        <v>26</v>
      </c>
      <c r="F7" s="7">
        <v>50</v>
      </c>
      <c r="G7" s="7">
        <v>60</v>
      </c>
      <c r="H7" s="7">
        <v>0</v>
      </c>
      <c r="I7" s="7">
        <v>0</v>
      </c>
      <c r="J7" s="7">
        <v>1.7999999999999999E-2</v>
      </c>
      <c r="K7" s="7">
        <v>3.5999999999999997E-2</v>
      </c>
      <c r="L7" s="7">
        <v>2</v>
      </c>
      <c r="M7" s="31"/>
    </row>
    <row r="8" spans="1:13" x14ac:dyDescent="0.3">
      <c r="A8" s="7" t="s">
        <v>152</v>
      </c>
      <c r="B8" s="7" t="s">
        <v>72</v>
      </c>
      <c r="C8" s="7" t="s">
        <v>73</v>
      </c>
      <c r="D8" s="7">
        <v>26</v>
      </c>
      <c r="E8" s="7">
        <f t="shared" si="0"/>
        <v>24</v>
      </c>
      <c r="F8" s="7">
        <v>50</v>
      </c>
      <c r="G8" s="7">
        <v>90</v>
      </c>
      <c r="H8" s="7">
        <v>1.514763779527559E-3</v>
      </c>
      <c r="I8" s="7">
        <v>5.71</v>
      </c>
      <c r="J8" s="7">
        <v>1.7999999999999999E-2</v>
      </c>
      <c r="K8" s="7">
        <v>3.5999999999999997E-2</v>
      </c>
      <c r="L8" s="7"/>
      <c r="M8" s="31"/>
    </row>
    <row r="9" spans="1:13" x14ac:dyDescent="0.3">
      <c r="A9" s="7" t="s">
        <v>152</v>
      </c>
      <c r="B9" s="7" t="s">
        <v>72</v>
      </c>
      <c r="C9" s="7" t="s">
        <v>74</v>
      </c>
      <c r="D9" s="7">
        <v>24</v>
      </c>
      <c r="E9" s="7">
        <f t="shared" si="0"/>
        <v>26</v>
      </c>
      <c r="F9" s="7">
        <v>50</v>
      </c>
      <c r="G9" s="7">
        <v>90</v>
      </c>
      <c r="H9" s="7">
        <v>0</v>
      </c>
      <c r="I9" s="7">
        <v>0</v>
      </c>
      <c r="J9" s="7">
        <v>1.7999999999999999E-2</v>
      </c>
      <c r="K9" s="7">
        <v>3.5999999999999997E-2</v>
      </c>
      <c r="L9" s="7"/>
      <c r="M9" s="31"/>
    </row>
    <row r="10" spans="1:13" x14ac:dyDescent="0.3">
      <c r="A10" s="7" t="s">
        <v>153</v>
      </c>
      <c r="B10" s="7" t="s">
        <v>72</v>
      </c>
      <c r="C10" s="7" t="s">
        <v>73</v>
      </c>
      <c r="D10" s="7">
        <v>26</v>
      </c>
      <c r="E10" s="7">
        <f t="shared" si="0"/>
        <v>24</v>
      </c>
      <c r="F10" s="7">
        <v>50</v>
      </c>
      <c r="G10" s="7">
        <v>120</v>
      </c>
      <c r="H10" s="7">
        <v>1.514763779527559E-3</v>
      </c>
      <c r="I10" s="7">
        <v>5.71</v>
      </c>
      <c r="J10" s="7">
        <v>1.7999999999999999E-2</v>
      </c>
      <c r="K10" s="7">
        <v>3.5999999999999997E-2</v>
      </c>
      <c r="L10" s="7"/>
      <c r="M10" s="31"/>
    </row>
    <row r="11" spans="1:13" x14ac:dyDescent="0.3">
      <c r="A11" s="7" t="s">
        <v>153</v>
      </c>
      <c r="B11" s="7" t="s">
        <v>72</v>
      </c>
      <c r="C11" s="7" t="s">
        <v>74</v>
      </c>
      <c r="D11" s="7">
        <v>24</v>
      </c>
      <c r="E11" s="7">
        <f t="shared" si="0"/>
        <v>26</v>
      </c>
      <c r="F11" s="7">
        <v>50</v>
      </c>
      <c r="G11" s="7">
        <v>120</v>
      </c>
      <c r="H11" s="7">
        <v>0</v>
      </c>
      <c r="I11" s="7">
        <v>0</v>
      </c>
      <c r="J11" s="7">
        <v>1.7999999999999999E-2</v>
      </c>
      <c r="K11" s="7">
        <v>3.5999999999999997E-2</v>
      </c>
      <c r="L11" s="7">
        <v>6</v>
      </c>
      <c r="M11" s="31"/>
    </row>
    <row r="12" spans="1:13" x14ac:dyDescent="0.3">
      <c r="A12" s="7" t="s">
        <v>170</v>
      </c>
      <c r="B12" s="7" t="s">
        <v>72</v>
      </c>
      <c r="C12" s="7" t="s">
        <v>73</v>
      </c>
      <c r="D12" s="7">
        <v>18</v>
      </c>
      <c r="E12" s="7">
        <f t="shared" si="0"/>
        <v>32</v>
      </c>
      <c r="F12" s="7">
        <v>50</v>
      </c>
      <c r="G12" s="7">
        <v>11</v>
      </c>
      <c r="H12" s="7">
        <v>1.514763779527559E-3</v>
      </c>
      <c r="I12" s="7">
        <v>5.71</v>
      </c>
      <c r="J12" s="7">
        <v>1.7999999999999999E-2</v>
      </c>
      <c r="K12" s="7">
        <v>3.5999999999999997E-2</v>
      </c>
      <c r="L12" s="7"/>
      <c r="M12" s="31"/>
    </row>
    <row r="13" spans="1:13" x14ac:dyDescent="0.3">
      <c r="A13" s="7" t="s">
        <v>170</v>
      </c>
      <c r="B13" s="7" t="s">
        <v>72</v>
      </c>
      <c r="C13" s="7" t="s">
        <v>74</v>
      </c>
      <c r="D13" s="7">
        <v>16</v>
      </c>
      <c r="E13" s="7">
        <f t="shared" si="0"/>
        <v>34</v>
      </c>
      <c r="F13" s="7">
        <v>50</v>
      </c>
      <c r="G13" s="7">
        <v>11</v>
      </c>
      <c r="H13" s="7">
        <v>0</v>
      </c>
      <c r="I13" s="7">
        <v>0</v>
      </c>
      <c r="J13" s="7">
        <v>1.7999999999999999E-2</v>
      </c>
      <c r="K13" s="7">
        <v>3.5999999999999997E-2</v>
      </c>
      <c r="L13" s="7"/>
      <c r="M13" s="31"/>
    </row>
    <row r="14" spans="1:13" x14ac:dyDescent="0.3">
      <c r="A14" s="7" t="s">
        <v>170</v>
      </c>
      <c r="B14" s="7" t="s">
        <v>72</v>
      </c>
      <c r="C14" s="7" t="s">
        <v>73</v>
      </c>
      <c r="D14" s="7">
        <v>26</v>
      </c>
      <c r="E14" s="7">
        <f t="shared" si="0"/>
        <v>24</v>
      </c>
      <c r="F14" s="7">
        <v>50</v>
      </c>
      <c r="G14" s="7">
        <v>15</v>
      </c>
      <c r="H14" s="7">
        <v>1.514763779527559E-3</v>
      </c>
      <c r="I14" s="7">
        <v>5.71</v>
      </c>
      <c r="J14" s="7">
        <v>1.7999999999999999E-2</v>
      </c>
      <c r="K14" s="7">
        <v>3.5999999999999997E-2</v>
      </c>
      <c r="L14" s="7"/>
      <c r="M14" s="31"/>
    </row>
    <row r="15" spans="1:13" x14ac:dyDescent="0.3">
      <c r="A15" s="7" t="s">
        <v>170</v>
      </c>
      <c r="B15" s="7" t="s">
        <v>72</v>
      </c>
      <c r="C15" s="7" t="s">
        <v>74</v>
      </c>
      <c r="D15" s="7">
        <v>24</v>
      </c>
      <c r="E15" s="7">
        <f t="shared" si="0"/>
        <v>26</v>
      </c>
      <c r="F15" s="7">
        <v>50</v>
      </c>
      <c r="G15" s="7">
        <v>15</v>
      </c>
      <c r="H15" s="7">
        <v>0</v>
      </c>
      <c r="I15" s="7">
        <v>0</v>
      </c>
      <c r="J15" s="7">
        <v>1.7999999999999999E-2</v>
      </c>
      <c r="K15" s="7">
        <v>3.5999999999999997E-2</v>
      </c>
      <c r="L15" s="7"/>
      <c r="M15" s="31"/>
    </row>
    <row r="16" spans="1:13" x14ac:dyDescent="0.3">
      <c r="A16" s="7" t="s">
        <v>173</v>
      </c>
      <c r="B16" s="7" t="s">
        <v>75</v>
      </c>
      <c r="C16" s="7" t="s">
        <v>162</v>
      </c>
      <c r="D16" s="7">
        <v>350</v>
      </c>
      <c r="G16" s="16">
        <v>350</v>
      </c>
      <c r="H16" s="7">
        <v>3.8385826771653546E-5</v>
      </c>
      <c r="I16" s="7">
        <v>0.5</v>
      </c>
      <c r="J16" s="7">
        <v>2.376E-2</v>
      </c>
      <c r="K16" s="7">
        <v>1.188E-2</v>
      </c>
      <c r="M16" s="31"/>
    </row>
    <row r="17" spans="1:17" x14ac:dyDescent="0.3">
      <c r="A17" s="7" t="s">
        <v>173</v>
      </c>
      <c r="B17" s="7" t="s">
        <v>75</v>
      </c>
      <c r="C17" s="7" t="s">
        <v>162</v>
      </c>
      <c r="D17" s="7">
        <v>4000</v>
      </c>
      <c r="G17" s="16">
        <f>135*11*3.5</f>
        <v>5197.5</v>
      </c>
      <c r="H17" s="7">
        <v>3.8385826771653546E-5</v>
      </c>
      <c r="I17" s="7">
        <v>0.5</v>
      </c>
      <c r="J17" s="7">
        <v>2.376E-2</v>
      </c>
      <c r="K17" s="7">
        <v>1.188E-2</v>
      </c>
      <c r="M17" s="31"/>
    </row>
    <row r="18" spans="1:17" x14ac:dyDescent="0.3">
      <c r="A18" s="7" t="s">
        <v>161</v>
      </c>
      <c r="B18" s="7" t="s">
        <v>76</v>
      </c>
      <c r="C18" s="7" t="s">
        <v>162</v>
      </c>
      <c r="D18" s="7">
        <f>60*20</f>
        <v>1200</v>
      </c>
      <c r="G18" s="16">
        <f>130*20</f>
        <v>2600</v>
      </c>
      <c r="H18" s="7">
        <v>7.8740157480314964E-6</v>
      </c>
      <c r="I18" s="7">
        <v>0.13</v>
      </c>
      <c r="J18" s="7">
        <v>3.3000000000000002E-6</v>
      </c>
      <c r="K18" s="7">
        <v>1.6500000000000001E-6</v>
      </c>
      <c r="M18" s="31"/>
    </row>
    <row r="19" spans="1:17" x14ac:dyDescent="0.3">
      <c r="A19" s="24" t="s">
        <v>171</v>
      </c>
      <c r="B19" s="7" t="s">
        <v>72</v>
      </c>
      <c r="C19" s="7" t="s">
        <v>73</v>
      </c>
      <c r="D19" s="7">
        <v>26</v>
      </c>
      <c r="E19" s="7">
        <v>24</v>
      </c>
      <c r="F19" s="7">
        <v>50</v>
      </c>
      <c r="G19" s="7">
        <v>20</v>
      </c>
      <c r="H19" s="30">
        <v>1.514763779527559E-3</v>
      </c>
      <c r="I19" s="30">
        <v>5.71</v>
      </c>
      <c r="J19" s="30">
        <v>1.7999999999999999E-2</v>
      </c>
      <c r="K19" s="30">
        <v>3.5999999999999997E-2</v>
      </c>
      <c r="L19" s="7"/>
      <c r="M19" s="31"/>
      <c r="N19" s="30"/>
      <c r="O19" s="30"/>
      <c r="P19" s="30"/>
      <c r="Q19" s="7"/>
    </row>
    <row r="20" spans="1:17" x14ac:dyDescent="0.3">
      <c r="A20" s="24" t="s">
        <v>171</v>
      </c>
      <c r="B20" s="7" t="s">
        <v>72</v>
      </c>
      <c r="C20" s="7" t="s">
        <v>74</v>
      </c>
      <c r="D20" s="7">
        <v>24</v>
      </c>
      <c r="E20" s="7">
        <v>26</v>
      </c>
      <c r="F20" s="7">
        <v>50</v>
      </c>
      <c r="G20" s="7">
        <v>20</v>
      </c>
      <c r="H20" s="30">
        <v>0</v>
      </c>
      <c r="I20" s="30">
        <v>0</v>
      </c>
      <c r="J20" s="30">
        <v>1.7999999999999999E-2</v>
      </c>
      <c r="K20" s="30">
        <v>3.5999999999999997E-2</v>
      </c>
      <c r="L20" s="7"/>
      <c r="M20" s="31"/>
      <c r="N20" s="30"/>
      <c r="O20" s="30"/>
      <c r="P20" s="30"/>
      <c r="Q2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A317-EA4A-4349-8291-694C61C1EC72}">
  <dimension ref="A1:O19"/>
  <sheetViews>
    <sheetView workbookViewId="0">
      <pane ySplit="1" topLeftCell="A2" activePane="bottomLeft" state="frozen"/>
      <selection pane="bottomLeft" activeCell="E10" sqref="E10"/>
    </sheetView>
  </sheetViews>
  <sheetFormatPr defaultRowHeight="14.4" x14ac:dyDescent="0.3"/>
  <cols>
    <col min="1" max="1" width="20.88671875" customWidth="1"/>
    <col min="2" max="2" width="8.88671875" style="5"/>
    <col min="3" max="3" width="11" style="5" customWidth="1"/>
    <col min="4" max="4" width="19.5546875" style="5" customWidth="1"/>
    <col min="5" max="5" width="15.5546875" style="5" customWidth="1"/>
    <col min="6" max="6" width="18.44140625" style="5" customWidth="1"/>
    <col min="7" max="7" width="13.5546875" customWidth="1"/>
    <col min="8" max="9" width="14.33203125" style="28" customWidth="1"/>
    <col min="10" max="10" width="19.44140625" style="5" customWidth="1"/>
    <col min="11" max="11" width="12.109375" style="5" customWidth="1"/>
    <col min="12" max="12" width="11.88671875" customWidth="1"/>
    <col min="13" max="13" width="11.33203125" customWidth="1"/>
    <col min="14" max="14" width="3.6640625" customWidth="1"/>
    <col min="15" max="15" width="22.88671875" style="28" customWidth="1"/>
    <col min="16" max="16" width="24.21875" customWidth="1"/>
    <col min="17" max="17" width="26.77734375" customWidth="1"/>
    <col min="18" max="18" width="29.44140625" customWidth="1"/>
  </cols>
  <sheetData>
    <row r="1" spans="1:15" x14ac:dyDescent="0.3">
      <c r="A1" s="9" t="s">
        <v>44</v>
      </c>
      <c r="B1" s="9" t="s">
        <v>82</v>
      </c>
      <c r="C1" s="9" t="s">
        <v>81</v>
      </c>
      <c r="D1" s="9" t="s">
        <v>102</v>
      </c>
      <c r="E1" s="9" t="s">
        <v>103</v>
      </c>
      <c r="F1" s="9" t="s">
        <v>104</v>
      </c>
      <c r="G1" s="9" t="s">
        <v>105</v>
      </c>
      <c r="H1" s="25" t="s">
        <v>148</v>
      </c>
      <c r="I1" s="9" t="s">
        <v>109</v>
      </c>
      <c r="J1" s="9" t="s">
        <v>168</v>
      </c>
      <c r="K1" s="9" t="s">
        <v>169</v>
      </c>
    </row>
    <row r="2" spans="1:15" s="4" customFormat="1" x14ac:dyDescent="0.3">
      <c r="A2" s="4" t="s">
        <v>50</v>
      </c>
      <c r="B2" s="4">
        <v>2.7</v>
      </c>
      <c r="C2" s="7" t="s">
        <v>93</v>
      </c>
      <c r="D2" s="4">
        <v>1.25</v>
      </c>
      <c r="E2" s="4">
        <v>0.5</v>
      </c>
      <c r="F2" s="4">
        <v>0.8</v>
      </c>
      <c r="G2" s="4">
        <v>0.4</v>
      </c>
      <c r="H2" s="26" t="s">
        <v>150</v>
      </c>
      <c r="I2" s="4" t="s">
        <v>110</v>
      </c>
      <c r="J2" s="4" t="s">
        <v>111</v>
      </c>
      <c r="K2" s="4" t="s">
        <v>111</v>
      </c>
      <c r="N2" s="7"/>
      <c r="O2" s="26"/>
    </row>
    <row r="3" spans="1:15" s="4" customFormat="1" x14ac:dyDescent="0.3">
      <c r="A3" s="4" t="s">
        <v>53</v>
      </c>
      <c r="B3" s="4">
        <v>2</v>
      </c>
      <c r="C3" s="7" t="s">
        <v>93</v>
      </c>
      <c r="D3" s="4">
        <v>1.25</v>
      </c>
      <c r="E3" s="4">
        <v>1</v>
      </c>
      <c r="F3" s="4">
        <v>1</v>
      </c>
      <c r="G3" s="4">
        <v>1</v>
      </c>
      <c r="H3" s="26" t="s">
        <v>150</v>
      </c>
      <c r="I3" s="4" t="s">
        <v>110</v>
      </c>
      <c r="J3" s="4" t="s">
        <v>110</v>
      </c>
      <c r="K3" s="4" t="s">
        <v>111</v>
      </c>
      <c r="N3" s="7"/>
      <c r="O3" s="26"/>
    </row>
    <row r="4" spans="1:15" s="4" customFormat="1" x14ac:dyDescent="0.3">
      <c r="A4" s="4" t="s">
        <v>61</v>
      </c>
      <c r="B4" s="4">
        <v>2.2000000000000002</v>
      </c>
      <c r="C4" s="7" t="s">
        <v>9</v>
      </c>
      <c r="D4" s="4">
        <v>1.1000000000000001</v>
      </c>
      <c r="E4" s="4">
        <v>1</v>
      </c>
      <c r="F4" s="4">
        <v>1</v>
      </c>
      <c r="G4" s="4">
        <v>1</v>
      </c>
      <c r="H4" s="26" t="s">
        <v>170</v>
      </c>
      <c r="I4" s="4" t="s">
        <v>111</v>
      </c>
      <c r="J4" s="4" t="s">
        <v>111</v>
      </c>
      <c r="K4" s="4" t="s">
        <v>111</v>
      </c>
      <c r="N4" s="7"/>
      <c r="O4" s="26"/>
    </row>
    <row r="5" spans="1:15" s="4" customFormat="1" x14ac:dyDescent="0.3">
      <c r="A5" s="4" t="s">
        <v>62</v>
      </c>
      <c r="B5" s="4">
        <v>2.4</v>
      </c>
      <c r="C5" s="7" t="s">
        <v>9</v>
      </c>
      <c r="D5" s="4">
        <v>1</v>
      </c>
      <c r="E5" s="4">
        <v>1</v>
      </c>
      <c r="F5" s="4">
        <v>1</v>
      </c>
      <c r="G5" s="4">
        <v>1</v>
      </c>
      <c r="H5" s="27" t="s">
        <v>170</v>
      </c>
      <c r="I5" s="4" t="s">
        <v>111</v>
      </c>
      <c r="J5" s="4" t="s">
        <v>111</v>
      </c>
      <c r="K5" s="4" t="s">
        <v>111</v>
      </c>
      <c r="N5" s="7"/>
      <c r="O5" s="27"/>
    </row>
    <row r="6" spans="1:15" s="4" customFormat="1" x14ac:dyDescent="0.3">
      <c r="A6" s="4" t="s">
        <v>57</v>
      </c>
      <c r="B6" s="4">
        <v>2.4</v>
      </c>
      <c r="C6" s="7" t="s">
        <v>93</v>
      </c>
      <c r="D6" s="4">
        <v>1.25</v>
      </c>
      <c r="E6" s="4">
        <v>0.8</v>
      </c>
      <c r="F6" s="4">
        <v>0.8</v>
      </c>
      <c r="G6" s="4">
        <v>0.64</v>
      </c>
      <c r="H6" s="26" t="s">
        <v>151</v>
      </c>
      <c r="I6" s="4" t="s">
        <v>111</v>
      </c>
      <c r="J6" s="4" t="s">
        <v>110</v>
      </c>
      <c r="K6" s="4" t="s">
        <v>111</v>
      </c>
      <c r="N6" s="7"/>
      <c r="O6" s="26"/>
    </row>
    <row r="7" spans="1:15" s="4" customFormat="1" x14ac:dyDescent="0.3">
      <c r="A7" s="4" t="s">
        <v>59</v>
      </c>
      <c r="B7" s="4">
        <v>3</v>
      </c>
      <c r="C7" s="7" t="s">
        <v>93</v>
      </c>
      <c r="D7" s="4">
        <v>1.2</v>
      </c>
      <c r="E7" s="4">
        <v>0.8</v>
      </c>
      <c r="F7" s="4">
        <v>0.6</v>
      </c>
      <c r="G7" s="4">
        <v>0.48</v>
      </c>
      <c r="H7" s="26" t="s">
        <v>150</v>
      </c>
      <c r="I7" s="4" t="s">
        <v>110</v>
      </c>
      <c r="J7" s="4" t="s">
        <v>111</v>
      </c>
      <c r="K7" s="4" t="s">
        <v>111</v>
      </c>
      <c r="N7" s="7"/>
      <c r="O7" s="26"/>
    </row>
    <row r="8" spans="1:15" s="4" customFormat="1" x14ac:dyDescent="0.3">
      <c r="A8" s="4" t="s">
        <v>51</v>
      </c>
      <c r="B8" s="4">
        <v>2.5</v>
      </c>
      <c r="C8" s="7" t="s">
        <v>93</v>
      </c>
      <c r="D8" s="4">
        <v>1.25</v>
      </c>
      <c r="E8" s="4">
        <v>0.5</v>
      </c>
      <c r="F8" s="4">
        <v>0.8</v>
      </c>
      <c r="G8" s="4">
        <v>0.4</v>
      </c>
      <c r="H8" s="26" t="s">
        <v>151</v>
      </c>
      <c r="I8" s="4" t="s">
        <v>110</v>
      </c>
      <c r="J8" s="4" t="s">
        <v>111</v>
      </c>
      <c r="K8" s="4" t="s">
        <v>111</v>
      </c>
      <c r="N8" s="7"/>
      <c r="O8" s="26"/>
    </row>
    <row r="9" spans="1:15" s="4" customFormat="1" x14ac:dyDescent="0.3">
      <c r="A9" s="4" t="s">
        <v>58</v>
      </c>
      <c r="B9" s="4">
        <v>1.6</v>
      </c>
      <c r="C9" s="7" t="s">
        <v>93</v>
      </c>
      <c r="D9" s="4">
        <v>1</v>
      </c>
      <c r="E9" s="4">
        <v>1</v>
      </c>
      <c r="F9" s="4">
        <v>1</v>
      </c>
      <c r="G9" s="4">
        <v>1</v>
      </c>
      <c r="H9" s="26" t="s">
        <v>171</v>
      </c>
      <c r="I9" s="4" t="s">
        <v>111</v>
      </c>
      <c r="J9" s="4" t="s">
        <v>110</v>
      </c>
      <c r="K9" s="4" t="s">
        <v>111</v>
      </c>
      <c r="N9" s="7"/>
      <c r="O9" s="26"/>
    </row>
    <row r="10" spans="1:15" s="4" customFormat="1" x14ac:dyDescent="0.3">
      <c r="A10" s="4" t="s">
        <v>52</v>
      </c>
      <c r="B10" s="4">
        <v>2.2999999999999998</v>
      </c>
      <c r="C10" s="7" t="s">
        <v>93</v>
      </c>
      <c r="D10" s="4">
        <v>1.25</v>
      </c>
      <c r="E10" s="4">
        <v>0.8</v>
      </c>
      <c r="F10" s="4">
        <v>0.8</v>
      </c>
      <c r="G10" s="4">
        <v>0.64</v>
      </c>
      <c r="H10" s="26" t="s">
        <v>151</v>
      </c>
      <c r="I10" s="4" t="s">
        <v>110</v>
      </c>
      <c r="J10" s="4" t="s">
        <v>110</v>
      </c>
      <c r="K10" s="4" t="s">
        <v>111</v>
      </c>
      <c r="N10" s="7"/>
      <c r="O10" s="26"/>
    </row>
    <row r="11" spans="1:15" s="4" customFormat="1" x14ac:dyDescent="0.3">
      <c r="A11" s="4" t="s">
        <v>54</v>
      </c>
      <c r="B11" s="4">
        <v>0.05</v>
      </c>
      <c r="C11" s="7" t="s">
        <v>9</v>
      </c>
      <c r="D11" s="4">
        <v>1.1000000000000001</v>
      </c>
      <c r="E11" s="4">
        <v>1</v>
      </c>
      <c r="F11" s="4">
        <v>1</v>
      </c>
      <c r="G11" s="4">
        <v>1</v>
      </c>
      <c r="H11" s="26" t="s">
        <v>151</v>
      </c>
      <c r="I11" s="4" t="s">
        <v>110</v>
      </c>
      <c r="J11" s="4" t="s">
        <v>110</v>
      </c>
      <c r="K11" s="4" t="s">
        <v>111</v>
      </c>
      <c r="N11" s="7"/>
      <c r="O11" s="26"/>
    </row>
    <row r="12" spans="1:15" s="4" customFormat="1" x14ac:dyDescent="0.3">
      <c r="A12" s="29" t="s">
        <v>122</v>
      </c>
      <c r="B12" s="4">
        <v>0.9</v>
      </c>
      <c r="C12" s="7" t="s">
        <v>93</v>
      </c>
      <c r="D12" s="4">
        <v>1.3</v>
      </c>
      <c r="E12" s="4">
        <v>0.8</v>
      </c>
      <c r="F12" s="4">
        <v>0.8</v>
      </c>
      <c r="G12" s="4">
        <v>0.64</v>
      </c>
      <c r="H12" s="26" t="s">
        <v>150</v>
      </c>
      <c r="I12" s="4" t="s">
        <v>110</v>
      </c>
      <c r="J12" s="4" t="s">
        <v>110</v>
      </c>
      <c r="K12" s="4" t="s">
        <v>111</v>
      </c>
      <c r="N12" s="7"/>
      <c r="O12" s="26"/>
    </row>
    <row r="13" spans="1:15" s="4" customFormat="1" x14ac:dyDescent="0.3">
      <c r="A13" s="29" t="s">
        <v>121</v>
      </c>
      <c r="B13" s="4">
        <v>1</v>
      </c>
      <c r="C13" s="7" t="s">
        <v>93</v>
      </c>
      <c r="D13" s="4">
        <v>1.1000000000000001</v>
      </c>
      <c r="E13" s="4">
        <v>1</v>
      </c>
      <c r="F13" s="4">
        <v>0.6</v>
      </c>
      <c r="G13" s="4">
        <v>0.6</v>
      </c>
      <c r="H13" s="26" t="s">
        <v>150</v>
      </c>
      <c r="I13" s="4" t="s">
        <v>110</v>
      </c>
      <c r="J13" s="4" t="s">
        <v>110</v>
      </c>
      <c r="K13" s="4" t="s">
        <v>111</v>
      </c>
      <c r="N13" s="7"/>
      <c r="O13" s="26"/>
    </row>
    <row r="14" spans="1:15" s="4" customFormat="1" x14ac:dyDescent="0.3">
      <c r="A14" s="4" t="s">
        <v>49</v>
      </c>
      <c r="B14" s="4">
        <v>7.8</v>
      </c>
      <c r="C14" s="7" t="s">
        <v>93</v>
      </c>
      <c r="D14" s="4">
        <v>1.5</v>
      </c>
      <c r="E14" s="4">
        <v>0.6</v>
      </c>
      <c r="F14" s="4">
        <v>1</v>
      </c>
      <c r="G14" s="4">
        <v>0.6</v>
      </c>
      <c r="H14" s="26" t="s">
        <v>151</v>
      </c>
      <c r="I14" s="4" t="s">
        <v>110</v>
      </c>
      <c r="J14" s="4" t="s">
        <v>110</v>
      </c>
      <c r="K14" s="4" t="s">
        <v>111</v>
      </c>
      <c r="N14" s="7"/>
      <c r="O14" s="26"/>
    </row>
    <row r="15" spans="1:15" s="4" customFormat="1" x14ac:dyDescent="0.3">
      <c r="A15" s="4" t="s">
        <v>48</v>
      </c>
      <c r="B15" s="4">
        <v>0.6</v>
      </c>
      <c r="C15" s="7" t="s">
        <v>93</v>
      </c>
      <c r="D15" s="4">
        <v>1.3</v>
      </c>
      <c r="E15" s="4">
        <v>1</v>
      </c>
      <c r="F15" s="4">
        <v>0.8</v>
      </c>
      <c r="G15" s="4">
        <v>0.8</v>
      </c>
      <c r="H15" s="26" t="s">
        <v>151</v>
      </c>
      <c r="I15" s="4" t="s">
        <v>110</v>
      </c>
      <c r="J15" s="4" t="s">
        <v>110</v>
      </c>
      <c r="K15" s="4" t="s">
        <v>110</v>
      </c>
      <c r="N15" s="7"/>
      <c r="O15" s="26"/>
    </row>
    <row r="16" spans="1:15" s="4" customFormat="1" x14ac:dyDescent="0.3">
      <c r="A16" s="4" t="s">
        <v>114</v>
      </c>
      <c r="C16" s="4" t="s">
        <v>93</v>
      </c>
      <c r="E16" s="4">
        <v>0.9</v>
      </c>
      <c r="F16" s="4">
        <v>1</v>
      </c>
      <c r="G16" s="4">
        <f t="shared" ref="G16:G17" si="0">E16*F16</f>
        <v>0.9</v>
      </c>
      <c r="H16" s="26" t="s">
        <v>151</v>
      </c>
      <c r="I16" s="4" t="s">
        <v>110</v>
      </c>
      <c r="J16" s="4" t="s">
        <v>111</v>
      </c>
      <c r="K16" s="4" t="s">
        <v>111</v>
      </c>
      <c r="N16" s="7"/>
      <c r="O16" s="26"/>
    </row>
    <row r="17" spans="1:15" s="4" customFormat="1" x14ac:dyDescent="0.3">
      <c r="A17" s="4" t="s">
        <v>115</v>
      </c>
      <c r="C17" s="4" t="s">
        <v>93</v>
      </c>
      <c r="E17" s="4">
        <f>(2*5)/25</f>
        <v>0.4</v>
      </c>
      <c r="F17" s="4">
        <v>1</v>
      </c>
      <c r="G17" s="4">
        <f t="shared" si="0"/>
        <v>0.4</v>
      </c>
      <c r="H17" s="26" t="s">
        <v>151</v>
      </c>
      <c r="I17" s="4" t="s">
        <v>110</v>
      </c>
      <c r="J17" s="4" t="s">
        <v>111</v>
      </c>
      <c r="K17" s="4" t="s">
        <v>111</v>
      </c>
      <c r="N17" s="7"/>
      <c r="O17" s="26"/>
    </row>
    <row r="18" spans="1:15" x14ac:dyDescent="0.3">
      <c r="N18" s="7"/>
    </row>
    <row r="19" spans="1:15" x14ac:dyDescent="0.3">
      <c r="A19" s="7"/>
      <c r="B19" s="7"/>
      <c r="C19" s="7"/>
      <c r="D19" s="7"/>
      <c r="E19" s="7"/>
      <c r="F19" s="7"/>
      <c r="G19" s="7"/>
      <c r="J19" s="7"/>
      <c r="L19" s="7"/>
      <c r="M19" s="7"/>
    </row>
  </sheetData>
  <sortState xmlns:xlrd2="http://schemas.microsoft.com/office/spreadsheetml/2017/richdata2" ref="A2:E18">
    <sortCondition ref="A1:A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0406-5DCE-4EA0-A6FA-60BD40F7B812}">
  <dimension ref="A1:I173"/>
  <sheetViews>
    <sheetView zoomScale="90" zoomScaleNormal="90" workbookViewId="0">
      <pane ySplit="1" topLeftCell="A2" activePane="bottomLeft" state="frozen"/>
      <selection pane="bottomLeft" activeCell="E47" sqref="E47"/>
    </sheetView>
  </sheetViews>
  <sheetFormatPr defaultRowHeight="14.4" x14ac:dyDescent="0.3"/>
  <cols>
    <col min="1" max="1" width="19.88671875" customWidth="1"/>
    <col min="2" max="2" width="12.77734375" style="5" customWidth="1"/>
    <col min="3" max="3" width="15.33203125" customWidth="1"/>
    <col min="4" max="4" width="16.21875" customWidth="1"/>
    <col min="5" max="5" width="16.6640625" style="5" customWidth="1"/>
    <col min="6" max="7" width="16.77734375" style="5" customWidth="1"/>
    <col min="8" max="8" width="3.5546875" customWidth="1"/>
    <col min="9" max="9" width="23.21875" customWidth="1"/>
  </cols>
  <sheetData>
    <row r="1" spans="1:7" x14ac:dyDescent="0.3">
      <c r="A1" s="1" t="s">
        <v>44</v>
      </c>
      <c r="B1" s="6" t="s">
        <v>89</v>
      </c>
      <c r="C1" s="1" t="s">
        <v>63</v>
      </c>
      <c r="D1" s="1" t="s">
        <v>64</v>
      </c>
      <c r="E1" s="6" t="s">
        <v>107</v>
      </c>
      <c r="F1" s="6" t="s">
        <v>108</v>
      </c>
      <c r="G1" s="6" t="s">
        <v>123</v>
      </c>
    </row>
    <row r="2" spans="1:7" x14ac:dyDescent="0.3">
      <c r="A2" t="s">
        <v>50</v>
      </c>
      <c r="B2" s="5" t="s">
        <v>93</v>
      </c>
      <c r="C2" t="s">
        <v>66</v>
      </c>
      <c r="D2" t="s">
        <v>91</v>
      </c>
      <c r="E2" s="7"/>
      <c r="F2" s="7"/>
      <c r="G2" s="7"/>
    </row>
    <row r="3" spans="1:7" x14ac:dyDescent="0.3">
      <c r="A3" t="s">
        <v>53</v>
      </c>
      <c r="B3" s="5" t="s">
        <v>93</v>
      </c>
      <c r="C3" t="s">
        <v>66</v>
      </c>
      <c r="D3" t="s">
        <v>91</v>
      </c>
      <c r="E3" s="7"/>
      <c r="F3" s="7"/>
      <c r="G3" s="7"/>
    </row>
    <row r="4" spans="1:7" x14ac:dyDescent="0.3">
      <c r="A4" t="s">
        <v>61</v>
      </c>
      <c r="B4" s="5" t="s">
        <v>9</v>
      </c>
      <c r="C4" t="s">
        <v>66</v>
      </c>
      <c r="D4" t="s">
        <v>91</v>
      </c>
      <c r="E4" s="7"/>
      <c r="F4" s="7"/>
      <c r="G4" s="7"/>
    </row>
    <row r="5" spans="1:7" x14ac:dyDescent="0.3">
      <c r="A5" t="s">
        <v>62</v>
      </c>
      <c r="B5" s="5" t="s">
        <v>9</v>
      </c>
      <c r="C5" t="s">
        <v>66</v>
      </c>
      <c r="D5" t="s">
        <v>91</v>
      </c>
      <c r="E5" s="7">
        <v>1105</v>
      </c>
      <c r="F5" s="7">
        <v>11075</v>
      </c>
      <c r="G5" s="7">
        <v>4080</v>
      </c>
    </row>
    <row r="6" spans="1:7" x14ac:dyDescent="0.3">
      <c r="A6" t="s">
        <v>57</v>
      </c>
      <c r="B6" s="5" t="s">
        <v>9</v>
      </c>
      <c r="C6" t="s">
        <v>66</v>
      </c>
      <c r="D6" t="s">
        <v>91</v>
      </c>
      <c r="E6" s="7"/>
      <c r="F6" s="7"/>
      <c r="G6" s="7"/>
    </row>
    <row r="7" spans="1:7" x14ac:dyDescent="0.3">
      <c r="A7" t="s">
        <v>59</v>
      </c>
      <c r="B7" s="5" t="s">
        <v>93</v>
      </c>
      <c r="C7" t="s">
        <v>66</v>
      </c>
      <c r="D7" t="s">
        <v>91</v>
      </c>
      <c r="E7" s="7"/>
      <c r="F7" s="7"/>
      <c r="G7" s="7"/>
    </row>
    <row r="8" spans="1:7" x14ac:dyDescent="0.3">
      <c r="A8" t="s">
        <v>51</v>
      </c>
      <c r="B8" s="5" t="s">
        <v>93</v>
      </c>
      <c r="C8" t="s">
        <v>66</v>
      </c>
      <c r="D8" t="s">
        <v>91</v>
      </c>
      <c r="E8" s="7"/>
      <c r="F8" s="7"/>
      <c r="G8" s="7"/>
    </row>
    <row r="9" spans="1:7" x14ac:dyDescent="0.3">
      <c r="A9" t="s">
        <v>58</v>
      </c>
      <c r="B9" s="5" t="s">
        <v>93</v>
      </c>
      <c r="C9" t="s">
        <v>66</v>
      </c>
      <c r="D9" t="s">
        <v>91</v>
      </c>
      <c r="E9" s="7">
        <v>200</v>
      </c>
      <c r="F9" s="7">
        <v>300</v>
      </c>
      <c r="G9" s="7">
        <v>250</v>
      </c>
    </row>
    <row r="10" spans="1:7" x14ac:dyDescent="0.3">
      <c r="A10" t="s">
        <v>52</v>
      </c>
      <c r="B10" s="5" t="s">
        <v>93</v>
      </c>
      <c r="C10" t="s">
        <v>66</v>
      </c>
      <c r="D10" t="s">
        <v>91</v>
      </c>
      <c r="E10" s="7"/>
      <c r="F10" s="7"/>
      <c r="G10" s="7"/>
    </row>
    <row r="11" spans="1:7" x14ac:dyDescent="0.3">
      <c r="A11" t="s">
        <v>54</v>
      </c>
      <c r="B11" s="5" t="s">
        <v>9</v>
      </c>
      <c r="C11" t="s">
        <v>66</v>
      </c>
      <c r="D11" t="s">
        <v>91</v>
      </c>
      <c r="E11" s="7"/>
      <c r="F11" s="7"/>
      <c r="G11" s="7"/>
    </row>
    <row r="12" spans="1:7" x14ac:dyDescent="0.3">
      <c r="A12" t="s">
        <v>56</v>
      </c>
      <c r="B12" s="5" t="s">
        <v>93</v>
      </c>
      <c r="C12" t="s">
        <v>66</v>
      </c>
      <c r="D12" t="s">
        <v>91</v>
      </c>
      <c r="E12" s="7"/>
      <c r="F12" s="7"/>
      <c r="G12" s="7"/>
    </row>
    <row r="13" spans="1:7" x14ac:dyDescent="0.3">
      <c r="A13" t="s">
        <v>55</v>
      </c>
      <c r="B13" s="5" t="s">
        <v>93</v>
      </c>
      <c r="C13" t="s">
        <v>66</v>
      </c>
      <c r="D13" t="s">
        <v>91</v>
      </c>
      <c r="E13" s="7"/>
      <c r="F13" s="7"/>
      <c r="G13" s="7"/>
    </row>
    <row r="14" spans="1:7" x14ac:dyDescent="0.3">
      <c r="A14" t="s">
        <v>49</v>
      </c>
      <c r="B14" s="5" t="s">
        <v>93</v>
      </c>
      <c r="C14" t="s">
        <v>66</v>
      </c>
      <c r="D14" t="s">
        <v>91</v>
      </c>
      <c r="E14" s="7">
        <v>221</v>
      </c>
      <c r="F14" s="7">
        <v>2215</v>
      </c>
      <c r="G14" s="7">
        <v>816</v>
      </c>
    </row>
    <row r="15" spans="1:7" x14ac:dyDescent="0.3">
      <c r="A15" t="s">
        <v>48</v>
      </c>
      <c r="B15" s="5" t="s">
        <v>93</v>
      </c>
      <c r="C15" t="s">
        <v>66</v>
      </c>
      <c r="D15" t="s">
        <v>91</v>
      </c>
      <c r="E15" s="7"/>
      <c r="F15" s="7"/>
      <c r="G15" s="7"/>
    </row>
    <row r="16" spans="1:7" x14ac:dyDescent="0.3">
      <c r="A16" t="s">
        <v>83</v>
      </c>
      <c r="B16" s="4" t="s">
        <v>93</v>
      </c>
      <c r="C16" t="s">
        <v>66</v>
      </c>
      <c r="D16" t="s">
        <v>94</v>
      </c>
      <c r="E16" s="7"/>
      <c r="F16" s="7"/>
      <c r="G16" s="7"/>
    </row>
    <row r="17" spans="1:9" x14ac:dyDescent="0.3">
      <c r="A17" t="s">
        <v>53</v>
      </c>
      <c r="B17" s="4" t="s">
        <v>93</v>
      </c>
      <c r="C17" t="s">
        <v>66</v>
      </c>
      <c r="D17" t="s">
        <v>94</v>
      </c>
      <c r="E17" s="7"/>
      <c r="F17" s="7"/>
      <c r="G17" s="7"/>
    </row>
    <row r="18" spans="1:9" x14ac:dyDescent="0.3">
      <c r="A18" t="s">
        <v>61</v>
      </c>
      <c r="B18" s="4" t="s">
        <v>9</v>
      </c>
      <c r="C18" t="s">
        <v>66</v>
      </c>
      <c r="D18" t="s">
        <v>94</v>
      </c>
      <c r="E18" s="7"/>
      <c r="F18" s="7"/>
      <c r="G18" s="7"/>
    </row>
    <row r="19" spans="1:9" x14ac:dyDescent="0.3">
      <c r="A19" t="s">
        <v>62</v>
      </c>
      <c r="B19" s="4" t="s">
        <v>9</v>
      </c>
      <c r="C19" t="s">
        <v>66</v>
      </c>
      <c r="D19" t="s">
        <v>94</v>
      </c>
      <c r="E19" s="7">
        <v>574.13250000000005</v>
      </c>
      <c r="F19" s="7">
        <v>3827.55</v>
      </c>
      <c r="G19" s="7">
        <v>1722.3975</v>
      </c>
    </row>
    <row r="20" spans="1:9" x14ac:dyDescent="0.3">
      <c r="A20" t="s">
        <v>57</v>
      </c>
      <c r="B20" s="4" t="s">
        <v>9</v>
      </c>
      <c r="C20" t="s">
        <v>66</v>
      </c>
      <c r="D20" t="s">
        <v>94</v>
      </c>
      <c r="E20" s="7">
        <v>3039.2175000000002</v>
      </c>
      <c r="F20" s="7">
        <v>20261.45</v>
      </c>
      <c r="G20" s="7">
        <v>9117.6525000000001</v>
      </c>
    </row>
    <row r="21" spans="1:9" x14ac:dyDescent="0.3">
      <c r="A21" t="s">
        <v>59</v>
      </c>
      <c r="B21" s="4" t="s">
        <v>93</v>
      </c>
      <c r="C21" t="s">
        <v>66</v>
      </c>
      <c r="D21" t="s">
        <v>94</v>
      </c>
      <c r="E21" s="7"/>
      <c r="F21" s="7"/>
      <c r="G21" s="7"/>
    </row>
    <row r="22" spans="1:9" x14ac:dyDescent="0.3">
      <c r="A22" t="s">
        <v>51</v>
      </c>
      <c r="B22" s="4" t="s">
        <v>93</v>
      </c>
      <c r="C22" t="s">
        <v>66</v>
      </c>
      <c r="D22" t="s">
        <v>94</v>
      </c>
      <c r="E22" s="7"/>
      <c r="F22" s="7"/>
      <c r="G22" s="7"/>
    </row>
    <row r="23" spans="1:9" x14ac:dyDescent="0.3">
      <c r="A23" t="s">
        <v>58</v>
      </c>
      <c r="B23" s="4" t="s">
        <v>93</v>
      </c>
      <c r="C23" t="s">
        <v>66</v>
      </c>
      <c r="D23" t="s">
        <v>94</v>
      </c>
      <c r="E23" s="7"/>
      <c r="F23" s="7"/>
      <c r="G23" s="7"/>
    </row>
    <row r="24" spans="1:9" x14ac:dyDescent="0.3">
      <c r="A24" t="s">
        <v>52</v>
      </c>
      <c r="B24" s="4" t="s">
        <v>93</v>
      </c>
      <c r="C24" t="s">
        <v>66</v>
      </c>
      <c r="D24" t="s">
        <v>94</v>
      </c>
      <c r="E24" s="7"/>
      <c r="F24" s="7"/>
      <c r="G24" s="7"/>
    </row>
    <row r="25" spans="1:9" x14ac:dyDescent="0.3">
      <c r="A25" t="s">
        <v>54</v>
      </c>
      <c r="B25" s="4" t="s">
        <v>9</v>
      </c>
      <c r="C25" t="s">
        <v>66</v>
      </c>
      <c r="D25" t="s">
        <v>94</v>
      </c>
      <c r="E25" s="7"/>
      <c r="F25" s="7"/>
      <c r="G25" s="7"/>
    </row>
    <row r="26" spans="1:9" x14ac:dyDescent="0.3">
      <c r="A26" t="s">
        <v>56</v>
      </c>
      <c r="B26" s="4" t="s">
        <v>93</v>
      </c>
      <c r="C26" t="s">
        <v>66</v>
      </c>
      <c r="D26" t="s">
        <v>94</v>
      </c>
      <c r="E26" s="7"/>
      <c r="F26" s="7"/>
      <c r="G26" s="7"/>
    </row>
    <row r="27" spans="1:9" x14ac:dyDescent="0.3">
      <c r="A27" t="s">
        <v>55</v>
      </c>
      <c r="B27" s="4" t="s">
        <v>93</v>
      </c>
      <c r="C27" t="s">
        <v>66</v>
      </c>
      <c r="D27" t="s">
        <v>94</v>
      </c>
      <c r="E27" s="7"/>
      <c r="F27" s="7"/>
      <c r="G27" s="7"/>
    </row>
    <row r="28" spans="1:9" x14ac:dyDescent="0.3">
      <c r="A28" t="s">
        <v>49</v>
      </c>
      <c r="B28" s="4" t="s">
        <v>93</v>
      </c>
      <c r="C28" t="s">
        <v>66</v>
      </c>
      <c r="D28" t="s">
        <v>94</v>
      </c>
      <c r="E28" s="7">
        <v>199.2825</v>
      </c>
      <c r="F28" s="7">
        <v>1328.55</v>
      </c>
      <c r="G28" s="7">
        <v>597.84749999999997</v>
      </c>
      <c r="H28" s="1"/>
      <c r="I28" s="1"/>
    </row>
    <row r="29" spans="1:9" x14ac:dyDescent="0.3">
      <c r="A29" t="s">
        <v>84</v>
      </c>
      <c r="B29" s="4" t="s">
        <v>93</v>
      </c>
      <c r="C29" t="s">
        <v>66</v>
      </c>
      <c r="D29" t="s">
        <v>94</v>
      </c>
      <c r="E29" s="7"/>
      <c r="F29" s="7"/>
      <c r="G29" s="7"/>
      <c r="H29" s="1"/>
      <c r="I29" s="1"/>
    </row>
    <row r="30" spans="1:9" x14ac:dyDescent="0.3">
      <c r="A30" t="s">
        <v>83</v>
      </c>
      <c r="B30" s="4" t="s">
        <v>93</v>
      </c>
      <c r="C30" t="s">
        <v>66</v>
      </c>
      <c r="D30" t="s">
        <v>68</v>
      </c>
      <c r="E30" s="7">
        <v>321</v>
      </c>
      <c r="F30" s="7">
        <v>361.7</v>
      </c>
      <c r="G30" s="7">
        <v>194.3</v>
      </c>
      <c r="H30" s="7"/>
      <c r="I30" s="4"/>
    </row>
    <row r="31" spans="1:9" x14ac:dyDescent="0.3">
      <c r="A31" t="s">
        <v>53</v>
      </c>
      <c r="B31" s="4" t="s">
        <v>93</v>
      </c>
      <c r="C31" t="s">
        <v>66</v>
      </c>
      <c r="D31" t="s">
        <v>68</v>
      </c>
      <c r="E31" s="7">
        <v>322</v>
      </c>
      <c r="F31" s="7">
        <v>538</v>
      </c>
      <c r="G31" s="7">
        <v>1922</v>
      </c>
      <c r="H31" s="7"/>
      <c r="I31" s="4"/>
    </row>
    <row r="32" spans="1:9" x14ac:dyDescent="0.3">
      <c r="A32" t="s">
        <v>61</v>
      </c>
      <c r="B32" s="4" t="s">
        <v>9</v>
      </c>
      <c r="C32" t="s">
        <v>66</v>
      </c>
      <c r="D32" t="s">
        <v>68</v>
      </c>
      <c r="E32" s="7"/>
      <c r="F32" s="7">
        <v>115</v>
      </c>
      <c r="G32" s="7">
        <v>478</v>
      </c>
      <c r="H32" s="7"/>
      <c r="I32" s="4"/>
    </row>
    <row r="33" spans="1:9" x14ac:dyDescent="0.3">
      <c r="A33" t="s">
        <v>62</v>
      </c>
      <c r="B33" s="4" t="s">
        <v>9</v>
      </c>
      <c r="C33" t="s">
        <v>66</v>
      </c>
      <c r="D33" t="s">
        <v>68</v>
      </c>
      <c r="E33" s="7"/>
      <c r="F33" s="7"/>
      <c r="G33" s="7"/>
      <c r="H33" s="7"/>
      <c r="I33" s="4"/>
    </row>
    <row r="34" spans="1:9" x14ac:dyDescent="0.3">
      <c r="A34" t="s">
        <v>57</v>
      </c>
      <c r="B34" s="4" t="s">
        <v>9</v>
      </c>
      <c r="C34" t="s">
        <v>66</v>
      </c>
      <c r="D34" t="s">
        <v>68</v>
      </c>
      <c r="E34" s="7">
        <v>329</v>
      </c>
      <c r="F34" s="7">
        <v>1422</v>
      </c>
      <c r="G34" s="7">
        <v>422</v>
      </c>
      <c r="H34" s="7"/>
      <c r="I34" s="4"/>
    </row>
    <row r="35" spans="1:9" x14ac:dyDescent="0.3">
      <c r="A35" t="s">
        <v>59</v>
      </c>
      <c r="B35" s="4" t="s">
        <v>93</v>
      </c>
      <c r="C35" t="s">
        <v>66</v>
      </c>
      <c r="D35" t="s">
        <v>68</v>
      </c>
      <c r="E35" s="7">
        <v>216</v>
      </c>
      <c r="F35" s="7">
        <v>1594</v>
      </c>
      <c r="G35" s="7">
        <v>522</v>
      </c>
      <c r="H35" s="7"/>
      <c r="I35" s="4"/>
    </row>
    <row r="36" spans="1:9" x14ac:dyDescent="0.3">
      <c r="A36" t="s">
        <v>51</v>
      </c>
      <c r="B36" s="4" t="s">
        <v>93</v>
      </c>
      <c r="C36" t="s">
        <v>66</v>
      </c>
      <c r="D36" t="s">
        <v>68</v>
      </c>
      <c r="E36" s="7">
        <v>2100</v>
      </c>
      <c r="F36" s="7">
        <v>8922</v>
      </c>
      <c r="G36" s="7">
        <v>3539.8</v>
      </c>
      <c r="H36" s="7"/>
      <c r="I36" s="4"/>
    </row>
    <row r="37" spans="1:9" x14ac:dyDescent="0.3">
      <c r="A37" t="s">
        <v>58</v>
      </c>
      <c r="B37" s="4" t="s">
        <v>93</v>
      </c>
      <c r="C37" t="s">
        <v>66</v>
      </c>
      <c r="D37" t="s">
        <v>68</v>
      </c>
      <c r="E37" s="7">
        <v>6.2</v>
      </c>
      <c r="F37" s="7"/>
      <c r="G37" s="7"/>
      <c r="H37" s="7"/>
      <c r="I37" s="4"/>
    </row>
    <row r="38" spans="1:9" x14ac:dyDescent="0.3">
      <c r="A38" t="s">
        <v>52</v>
      </c>
      <c r="B38" s="4" t="s">
        <v>93</v>
      </c>
      <c r="C38" t="s">
        <v>66</v>
      </c>
      <c r="D38" t="s">
        <v>68</v>
      </c>
      <c r="E38" s="7">
        <v>2200</v>
      </c>
      <c r="F38" s="7">
        <v>5975</v>
      </c>
      <c r="G38" s="7">
        <v>2760</v>
      </c>
      <c r="H38" s="7"/>
      <c r="I38" s="4"/>
    </row>
    <row r="39" spans="1:9" x14ac:dyDescent="0.3">
      <c r="A39" t="s">
        <v>54</v>
      </c>
      <c r="B39" s="4" t="s">
        <v>9</v>
      </c>
      <c r="C39" t="s">
        <v>66</v>
      </c>
      <c r="D39" t="s">
        <v>68</v>
      </c>
      <c r="E39" s="7">
        <v>522</v>
      </c>
      <c r="F39" s="7">
        <v>2269</v>
      </c>
      <c r="G39" s="7">
        <v>1380</v>
      </c>
      <c r="H39" s="7"/>
      <c r="I39" s="4"/>
    </row>
    <row r="40" spans="1:9" x14ac:dyDescent="0.3">
      <c r="A40" s="20" t="s">
        <v>56</v>
      </c>
      <c r="B40" s="4" t="s">
        <v>93</v>
      </c>
      <c r="C40" t="s">
        <v>66</v>
      </c>
      <c r="D40" t="s">
        <v>68</v>
      </c>
      <c r="E40" s="7"/>
      <c r="F40" s="7"/>
      <c r="G40" s="7">
        <v>8.8000000000000007</v>
      </c>
      <c r="H40" s="7"/>
      <c r="I40" s="4"/>
    </row>
    <row r="41" spans="1:9" x14ac:dyDescent="0.3">
      <c r="A41" s="20" t="s">
        <v>55</v>
      </c>
      <c r="B41" s="4" t="s">
        <v>93</v>
      </c>
      <c r="C41" t="s">
        <v>66</v>
      </c>
      <c r="D41" t="s">
        <v>68</v>
      </c>
      <c r="E41" s="7">
        <v>13.3</v>
      </c>
      <c r="F41" s="7">
        <v>19</v>
      </c>
      <c r="G41" s="7">
        <v>26</v>
      </c>
      <c r="H41" s="7"/>
      <c r="I41" s="4"/>
    </row>
    <row r="42" spans="1:9" x14ac:dyDescent="0.3">
      <c r="A42" t="s">
        <v>49</v>
      </c>
      <c r="B42" s="4" t="s">
        <v>93</v>
      </c>
      <c r="C42" t="s">
        <v>66</v>
      </c>
      <c r="D42" t="s">
        <v>68</v>
      </c>
      <c r="E42" s="7">
        <v>60</v>
      </c>
      <c r="F42" s="7">
        <v>328</v>
      </c>
      <c r="G42" s="7">
        <v>90.7</v>
      </c>
      <c r="H42" s="7"/>
      <c r="I42" s="4"/>
    </row>
    <row r="43" spans="1:9" x14ac:dyDescent="0.3">
      <c r="A43" t="s">
        <v>84</v>
      </c>
      <c r="B43" s="4" t="s">
        <v>93</v>
      </c>
      <c r="C43" t="s">
        <v>66</v>
      </c>
      <c r="D43" t="s">
        <v>68</v>
      </c>
      <c r="E43" s="7"/>
      <c r="F43" s="7"/>
      <c r="G43" s="7"/>
      <c r="H43" s="7"/>
      <c r="I43" s="4"/>
    </row>
    <row r="44" spans="1:9" x14ac:dyDescent="0.3">
      <c r="A44" t="s">
        <v>47</v>
      </c>
      <c r="B44" s="5" t="s">
        <v>93</v>
      </c>
      <c r="C44" t="s">
        <v>66</v>
      </c>
      <c r="D44" t="s">
        <v>68</v>
      </c>
      <c r="E44" s="7">
        <f>ROUNDUP(building_types!$I$3/module_info!$C$2*module_info!$C$3, 0)</f>
        <v>3439</v>
      </c>
      <c r="F44" s="7">
        <f>ROUNDUP(building_types!$I$4/module_info!$C$2*module_info!$C$3, 0)</f>
        <v>24000</v>
      </c>
      <c r="G44" s="7">
        <f>ROUNDUP(building_types!$I$5/module_info!$C$2*module_info!$C$3,0)</f>
        <v>12763</v>
      </c>
      <c r="H44" s="7"/>
      <c r="I44" s="4"/>
    </row>
    <row r="45" spans="1:9" x14ac:dyDescent="0.3">
      <c r="A45" t="s">
        <v>50</v>
      </c>
      <c r="B45" s="4" t="s">
        <v>93</v>
      </c>
      <c r="C45" t="s">
        <v>67</v>
      </c>
      <c r="D45" t="s">
        <v>91</v>
      </c>
      <c r="E45" s="7"/>
      <c r="F45" s="7"/>
      <c r="G45" s="7"/>
      <c r="H45" s="7"/>
      <c r="I45" s="4"/>
    </row>
    <row r="46" spans="1:9" x14ac:dyDescent="0.3">
      <c r="A46" t="s">
        <v>53</v>
      </c>
      <c r="B46" s="4" t="s">
        <v>93</v>
      </c>
      <c r="C46" t="s">
        <v>67</v>
      </c>
      <c r="D46" t="s">
        <v>91</v>
      </c>
      <c r="E46" s="7"/>
      <c r="F46" s="7"/>
      <c r="G46" s="7"/>
      <c r="H46" s="7"/>
      <c r="I46" s="7"/>
    </row>
    <row r="47" spans="1:9" x14ac:dyDescent="0.3">
      <c r="A47" t="s">
        <v>61</v>
      </c>
      <c r="B47" s="4" t="s">
        <v>9</v>
      </c>
      <c r="C47" t="s">
        <v>67</v>
      </c>
      <c r="D47" t="s">
        <v>91</v>
      </c>
      <c r="E47" s="5">
        <v>0</v>
      </c>
      <c r="F47" s="5">
        <v>0</v>
      </c>
      <c r="G47" s="5">
        <v>0</v>
      </c>
    </row>
    <row r="48" spans="1:9" x14ac:dyDescent="0.3">
      <c r="A48" t="s">
        <v>62</v>
      </c>
      <c r="B48" s="4" t="s">
        <v>9</v>
      </c>
      <c r="C48" t="s">
        <v>67</v>
      </c>
      <c r="D48" t="s">
        <v>91</v>
      </c>
      <c r="E48" s="5">
        <v>160</v>
      </c>
      <c r="F48" s="5">
        <v>320</v>
      </c>
      <c r="G48" s="5">
        <v>320</v>
      </c>
    </row>
    <row r="49" spans="1:7" x14ac:dyDescent="0.3">
      <c r="A49" t="s">
        <v>57</v>
      </c>
      <c r="B49" s="4" t="s">
        <v>9</v>
      </c>
      <c r="C49" t="s">
        <v>67</v>
      </c>
      <c r="D49" t="s">
        <v>91</v>
      </c>
      <c r="E49" s="5">
        <v>0</v>
      </c>
      <c r="F49" s="5">
        <v>0</v>
      </c>
      <c r="G49" s="5">
        <v>0</v>
      </c>
    </row>
    <row r="50" spans="1:7" x14ac:dyDescent="0.3">
      <c r="A50" t="s">
        <v>59</v>
      </c>
      <c r="B50" s="4" t="s">
        <v>93</v>
      </c>
      <c r="C50" t="s">
        <v>67</v>
      </c>
      <c r="D50" t="s">
        <v>91</v>
      </c>
      <c r="E50" s="5">
        <v>0</v>
      </c>
      <c r="F50" s="5">
        <v>0</v>
      </c>
      <c r="G50" s="5">
        <v>0</v>
      </c>
    </row>
    <row r="51" spans="1:7" x14ac:dyDescent="0.3">
      <c r="A51" t="s">
        <v>51</v>
      </c>
      <c r="B51" s="4" t="s">
        <v>93</v>
      </c>
      <c r="C51" t="s">
        <v>67</v>
      </c>
      <c r="D51" t="s">
        <v>91</v>
      </c>
      <c r="E51" s="5">
        <v>0</v>
      </c>
      <c r="F51" s="5">
        <v>0</v>
      </c>
      <c r="G51" s="5">
        <v>0</v>
      </c>
    </row>
    <row r="52" spans="1:7" x14ac:dyDescent="0.3">
      <c r="A52" t="s">
        <v>58</v>
      </c>
      <c r="B52" s="4" t="s">
        <v>93</v>
      </c>
      <c r="C52" t="s">
        <v>67</v>
      </c>
      <c r="D52" t="s">
        <v>91</v>
      </c>
      <c r="E52" s="5">
        <v>0</v>
      </c>
      <c r="F52" s="5">
        <v>0</v>
      </c>
      <c r="G52" s="5">
        <v>0</v>
      </c>
    </row>
    <row r="53" spans="1:7" x14ac:dyDescent="0.3">
      <c r="A53" t="s">
        <v>52</v>
      </c>
      <c r="B53" s="4" t="s">
        <v>93</v>
      </c>
      <c r="C53" t="s">
        <v>67</v>
      </c>
      <c r="D53" t="s">
        <v>91</v>
      </c>
      <c r="E53" s="5">
        <v>0</v>
      </c>
      <c r="F53" s="5">
        <v>0</v>
      </c>
      <c r="G53" s="5">
        <v>0</v>
      </c>
    </row>
    <row r="54" spans="1:7" x14ac:dyDescent="0.3">
      <c r="A54" t="s">
        <v>54</v>
      </c>
      <c r="B54" s="4" t="s">
        <v>9</v>
      </c>
      <c r="C54" t="s">
        <v>67</v>
      </c>
      <c r="D54" t="s">
        <v>91</v>
      </c>
      <c r="E54" s="5">
        <v>0</v>
      </c>
      <c r="F54" s="5">
        <v>0</v>
      </c>
      <c r="G54" s="5">
        <v>0</v>
      </c>
    </row>
    <row r="55" spans="1:7" x14ac:dyDescent="0.3">
      <c r="A55" t="s">
        <v>56</v>
      </c>
      <c r="B55" s="4" t="s">
        <v>93</v>
      </c>
      <c r="C55" t="s">
        <v>67</v>
      </c>
      <c r="D55" t="s">
        <v>91</v>
      </c>
      <c r="E55" s="5">
        <v>0</v>
      </c>
      <c r="F55" s="5">
        <v>0</v>
      </c>
      <c r="G55" s="5">
        <v>0</v>
      </c>
    </row>
    <row r="56" spans="1:7" x14ac:dyDescent="0.3">
      <c r="A56" t="s">
        <v>55</v>
      </c>
      <c r="B56" s="4" t="s">
        <v>93</v>
      </c>
      <c r="C56" t="s">
        <v>67</v>
      </c>
      <c r="D56" t="s">
        <v>91</v>
      </c>
      <c r="E56" s="5">
        <v>0</v>
      </c>
      <c r="F56" s="5">
        <v>0</v>
      </c>
      <c r="G56" s="5">
        <v>0</v>
      </c>
    </row>
    <row r="57" spans="1:7" x14ac:dyDescent="0.3">
      <c r="A57" t="s">
        <v>49</v>
      </c>
      <c r="B57" s="4" t="s">
        <v>93</v>
      </c>
      <c r="C57" t="s">
        <v>67</v>
      </c>
      <c r="D57" t="s">
        <v>91</v>
      </c>
      <c r="E57" s="5">
        <v>40</v>
      </c>
      <c r="F57" s="5">
        <v>80</v>
      </c>
      <c r="G57" s="5">
        <v>80</v>
      </c>
    </row>
    <row r="58" spans="1:7" x14ac:dyDescent="0.3">
      <c r="A58" t="s">
        <v>48</v>
      </c>
      <c r="B58" s="4" t="s">
        <v>93</v>
      </c>
      <c r="C58" t="s">
        <v>67</v>
      </c>
      <c r="D58" t="s">
        <v>91</v>
      </c>
      <c r="E58" s="5">
        <v>0</v>
      </c>
      <c r="F58" s="5">
        <v>0</v>
      </c>
      <c r="G58" s="5">
        <v>0</v>
      </c>
    </row>
    <row r="59" spans="1:7" x14ac:dyDescent="0.3">
      <c r="A59" t="s">
        <v>50</v>
      </c>
      <c r="B59" s="4" t="s">
        <v>93</v>
      </c>
      <c r="C59" t="s">
        <v>67</v>
      </c>
      <c r="D59" t="s">
        <v>65</v>
      </c>
      <c r="E59" s="5">
        <v>8</v>
      </c>
      <c r="F59" s="5">
        <v>20</v>
      </c>
      <c r="G59" s="5">
        <v>20</v>
      </c>
    </row>
    <row r="60" spans="1:7" x14ac:dyDescent="0.3">
      <c r="A60" t="s">
        <v>53</v>
      </c>
      <c r="B60" s="4" t="s">
        <v>93</v>
      </c>
      <c r="C60" t="s">
        <v>67</v>
      </c>
      <c r="D60" t="s">
        <v>65</v>
      </c>
      <c r="E60" s="5">
        <v>120</v>
      </c>
      <c r="F60" s="5">
        <v>280</v>
      </c>
      <c r="G60" s="5">
        <v>280</v>
      </c>
    </row>
    <row r="61" spans="1:7" x14ac:dyDescent="0.3">
      <c r="A61" t="s">
        <v>61</v>
      </c>
      <c r="B61" s="4" t="s">
        <v>9</v>
      </c>
      <c r="C61" t="s">
        <v>67</v>
      </c>
      <c r="D61" t="s">
        <v>65</v>
      </c>
      <c r="E61" s="5">
        <v>32</v>
      </c>
      <c r="F61" s="5">
        <v>72</v>
      </c>
      <c r="G61" s="5">
        <v>72</v>
      </c>
    </row>
    <row r="62" spans="1:7" x14ac:dyDescent="0.3">
      <c r="A62" t="s">
        <v>62</v>
      </c>
      <c r="B62" s="4" t="s">
        <v>9</v>
      </c>
      <c r="C62" t="s">
        <v>67</v>
      </c>
      <c r="D62" t="s">
        <v>65</v>
      </c>
      <c r="E62" s="5">
        <v>200</v>
      </c>
      <c r="F62" s="5">
        <v>480</v>
      </c>
      <c r="G62" s="5">
        <v>480</v>
      </c>
    </row>
    <row r="63" spans="1:7" x14ac:dyDescent="0.3">
      <c r="A63" t="s">
        <v>57</v>
      </c>
      <c r="B63" s="4" t="s">
        <v>9</v>
      </c>
      <c r="C63" t="s">
        <v>67</v>
      </c>
      <c r="D63" t="s">
        <v>65</v>
      </c>
      <c r="E63" s="5">
        <v>120</v>
      </c>
      <c r="F63" s="5">
        <v>288</v>
      </c>
      <c r="G63" s="5">
        <v>288</v>
      </c>
    </row>
    <row r="64" spans="1:7" x14ac:dyDescent="0.3">
      <c r="A64" t="s">
        <v>59</v>
      </c>
      <c r="B64" s="4" t="s">
        <v>93</v>
      </c>
      <c r="C64" t="s">
        <v>67</v>
      </c>
      <c r="D64" t="s">
        <v>65</v>
      </c>
      <c r="E64" s="5">
        <v>16</v>
      </c>
      <c r="F64" s="5">
        <v>40</v>
      </c>
      <c r="G64" s="5">
        <v>40</v>
      </c>
    </row>
    <row r="65" spans="1:7" x14ac:dyDescent="0.3">
      <c r="A65" t="s">
        <v>51</v>
      </c>
      <c r="B65" s="4" t="s">
        <v>93</v>
      </c>
      <c r="C65" t="s">
        <v>67</v>
      </c>
      <c r="D65" t="s">
        <v>65</v>
      </c>
      <c r="E65" s="5">
        <v>40</v>
      </c>
      <c r="F65" s="5">
        <v>96</v>
      </c>
      <c r="G65" s="5">
        <v>96</v>
      </c>
    </row>
    <row r="66" spans="1:7" x14ac:dyDescent="0.3">
      <c r="A66" t="s">
        <v>58</v>
      </c>
      <c r="B66" s="4" t="s">
        <v>93</v>
      </c>
      <c r="C66" t="s">
        <v>67</v>
      </c>
      <c r="D66" t="s">
        <v>65</v>
      </c>
      <c r="E66" s="5">
        <v>200</v>
      </c>
      <c r="F66" s="5">
        <v>480</v>
      </c>
      <c r="G66" s="5">
        <v>480</v>
      </c>
    </row>
    <row r="67" spans="1:7" x14ac:dyDescent="0.3">
      <c r="A67" t="s">
        <v>52</v>
      </c>
      <c r="B67" s="4" t="s">
        <v>93</v>
      </c>
      <c r="C67" t="s">
        <v>67</v>
      </c>
      <c r="D67" t="s">
        <v>65</v>
      </c>
      <c r="E67" s="5">
        <v>24</v>
      </c>
      <c r="F67" s="5">
        <v>60</v>
      </c>
      <c r="G67" s="5">
        <v>60</v>
      </c>
    </row>
    <row r="68" spans="1:7" x14ac:dyDescent="0.3">
      <c r="A68" t="s">
        <v>54</v>
      </c>
      <c r="B68" s="4" t="s">
        <v>9</v>
      </c>
      <c r="C68" t="s">
        <v>67</v>
      </c>
      <c r="D68" t="s">
        <v>65</v>
      </c>
      <c r="E68" s="5">
        <v>16</v>
      </c>
      <c r="F68" s="5">
        <v>40</v>
      </c>
      <c r="G68" s="5">
        <v>40</v>
      </c>
    </row>
    <row r="69" spans="1:7" x14ac:dyDescent="0.3">
      <c r="A69" t="s">
        <v>56</v>
      </c>
      <c r="B69" s="4" t="s">
        <v>93</v>
      </c>
      <c r="C69" t="s">
        <v>67</v>
      </c>
      <c r="D69" t="s">
        <v>65</v>
      </c>
      <c r="E69" s="5">
        <v>8</v>
      </c>
      <c r="F69" s="5">
        <v>20</v>
      </c>
      <c r="G69" s="5">
        <v>20</v>
      </c>
    </row>
    <row r="70" spans="1:7" x14ac:dyDescent="0.3">
      <c r="A70" t="s">
        <v>55</v>
      </c>
      <c r="B70" s="4" t="s">
        <v>93</v>
      </c>
      <c r="C70" t="s">
        <v>67</v>
      </c>
      <c r="D70" t="s">
        <v>65</v>
      </c>
      <c r="E70" s="5">
        <v>4</v>
      </c>
      <c r="F70" s="5">
        <v>9.6000000000000014</v>
      </c>
      <c r="G70" s="5">
        <v>9.6000000000000014</v>
      </c>
    </row>
    <row r="71" spans="1:7" x14ac:dyDescent="0.3">
      <c r="A71" t="s">
        <v>49</v>
      </c>
      <c r="B71" s="4" t="s">
        <v>93</v>
      </c>
      <c r="C71" t="s">
        <v>67</v>
      </c>
      <c r="D71" t="s">
        <v>65</v>
      </c>
      <c r="E71" s="5">
        <v>80</v>
      </c>
      <c r="F71" s="5">
        <v>200</v>
      </c>
      <c r="G71" s="5">
        <v>200</v>
      </c>
    </row>
    <row r="72" spans="1:7" x14ac:dyDescent="0.3">
      <c r="A72" t="s">
        <v>48</v>
      </c>
      <c r="B72" s="4" t="s">
        <v>93</v>
      </c>
      <c r="C72" t="s">
        <v>67</v>
      </c>
      <c r="D72" t="s">
        <v>65</v>
      </c>
      <c r="E72" s="5">
        <v>24</v>
      </c>
      <c r="F72" s="5">
        <v>60</v>
      </c>
      <c r="G72" s="5">
        <v>60</v>
      </c>
    </row>
    <row r="73" spans="1:7" x14ac:dyDescent="0.3">
      <c r="A73" t="s">
        <v>50</v>
      </c>
      <c r="B73" s="4" t="s">
        <v>93</v>
      </c>
      <c r="C73" t="s">
        <v>67</v>
      </c>
      <c r="D73" t="s">
        <v>68</v>
      </c>
      <c r="E73" s="5">
        <v>5</v>
      </c>
      <c r="F73" s="5">
        <f>E73*2</f>
        <v>10</v>
      </c>
      <c r="G73" s="5">
        <f>F73*2</f>
        <v>20</v>
      </c>
    </row>
    <row r="74" spans="1:7" x14ac:dyDescent="0.3">
      <c r="A74" t="s">
        <v>53</v>
      </c>
      <c r="B74" s="4" t="s">
        <v>93</v>
      </c>
      <c r="C74" t="s">
        <v>67</v>
      </c>
      <c r="D74" t="s">
        <v>68</v>
      </c>
      <c r="E74" s="5">
        <v>0</v>
      </c>
      <c r="F74" s="5">
        <f t="shared" ref="F74:G85" si="0">E74*2</f>
        <v>0</v>
      </c>
      <c r="G74" s="5">
        <f t="shared" si="0"/>
        <v>0</v>
      </c>
    </row>
    <row r="75" spans="1:7" x14ac:dyDescent="0.3">
      <c r="A75" t="s">
        <v>61</v>
      </c>
      <c r="B75" s="4" t="s">
        <v>9</v>
      </c>
      <c r="C75" t="s">
        <v>67</v>
      </c>
      <c r="D75" t="s">
        <v>68</v>
      </c>
      <c r="E75" s="5">
        <v>0</v>
      </c>
      <c r="F75" s="5">
        <f t="shared" si="0"/>
        <v>0</v>
      </c>
      <c r="G75" s="5">
        <f t="shared" si="0"/>
        <v>0</v>
      </c>
    </row>
    <row r="76" spans="1:7" x14ac:dyDescent="0.3">
      <c r="A76" t="s">
        <v>62</v>
      </c>
      <c r="B76" s="4" t="s">
        <v>9</v>
      </c>
      <c r="C76" t="s">
        <v>67</v>
      </c>
      <c r="D76" t="s">
        <v>68</v>
      </c>
      <c r="E76" s="5">
        <v>0</v>
      </c>
      <c r="F76" s="5">
        <f t="shared" si="0"/>
        <v>0</v>
      </c>
      <c r="G76" s="5">
        <f t="shared" si="0"/>
        <v>0</v>
      </c>
    </row>
    <row r="77" spans="1:7" x14ac:dyDescent="0.3">
      <c r="A77" t="s">
        <v>57</v>
      </c>
      <c r="B77" s="4" t="s">
        <v>9</v>
      </c>
      <c r="C77" t="s">
        <v>67</v>
      </c>
      <c r="D77" t="s">
        <v>68</v>
      </c>
      <c r="E77" s="5">
        <v>0</v>
      </c>
      <c r="F77" s="5">
        <f t="shared" si="0"/>
        <v>0</v>
      </c>
      <c r="G77" s="5">
        <f t="shared" si="0"/>
        <v>0</v>
      </c>
    </row>
    <row r="78" spans="1:7" x14ac:dyDescent="0.3">
      <c r="A78" t="s">
        <v>59</v>
      </c>
      <c r="B78" s="4" t="s">
        <v>93</v>
      </c>
      <c r="C78" t="s">
        <v>67</v>
      </c>
      <c r="D78" t="s">
        <v>68</v>
      </c>
      <c r="E78" s="5">
        <v>10</v>
      </c>
      <c r="F78" s="5">
        <f t="shared" si="0"/>
        <v>20</v>
      </c>
      <c r="G78" s="5">
        <f t="shared" si="0"/>
        <v>40</v>
      </c>
    </row>
    <row r="79" spans="1:7" x14ac:dyDescent="0.3">
      <c r="A79" t="s">
        <v>51</v>
      </c>
      <c r="B79" s="4" t="s">
        <v>93</v>
      </c>
      <c r="C79" t="s">
        <v>67</v>
      </c>
      <c r="D79" t="s">
        <v>68</v>
      </c>
      <c r="E79" s="5">
        <v>25</v>
      </c>
      <c r="F79" s="5">
        <f t="shared" si="0"/>
        <v>50</v>
      </c>
      <c r="G79" s="5">
        <f t="shared" si="0"/>
        <v>100</v>
      </c>
    </row>
    <row r="80" spans="1:7" x14ac:dyDescent="0.3">
      <c r="A80" t="s">
        <v>58</v>
      </c>
      <c r="B80" s="4" t="s">
        <v>93</v>
      </c>
      <c r="C80" t="s">
        <v>67</v>
      </c>
      <c r="D80" t="s">
        <v>68</v>
      </c>
      <c r="E80" s="5">
        <v>0</v>
      </c>
      <c r="F80" s="5">
        <f t="shared" si="0"/>
        <v>0</v>
      </c>
      <c r="G80" s="5">
        <f t="shared" si="0"/>
        <v>0</v>
      </c>
    </row>
    <row r="81" spans="1:7" x14ac:dyDescent="0.3">
      <c r="A81" t="s">
        <v>52</v>
      </c>
      <c r="B81" s="4" t="s">
        <v>93</v>
      </c>
      <c r="C81" t="s">
        <v>67</v>
      </c>
      <c r="D81" t="s">
        <v>68</v>
      </c>
      <c r="E81" s="5">
        <v>15</v>
      </c>
      <c r="F81" s="5">
        <f t="shared" si="0"/>
        <v>30</v>
      </c>
      <c r="G81" s="5">
        <f t="shared" si="0"/>
        <v>60</v>
      </c>
    </row>
    <row r="82" spans="1:7" x14ac:dyDescent="0.3">
      <c r="A82" t="s">
        <v>54</v>
      </c>
      <c r="B82" s="4" t="s">
        <v>9</v>
      </c>
      <c r="C82" t="s">
        <v>67</v>
      </c>
      <c r="D82" t="s">
        <v>68</v>
      </c>
      <c r="E82" s="5">
        <v>10</v>
      </c>
      <c r="F82" s="5">
        <f t="shared" si="0"/>
        <v>20</v>
      </c>
      <c r="G82" s="5">
        <f t="shared" si="0"/>
        <v>40</v>
      </c>
    </row>
    <row r="83" spans="1:7" x14ac:dyDescent="0.3">
      <c r="A83" t="s">
        <v>56</v>
      </c>
      <c r="B83" s="4" t="s">
        <v>93</v>
      </c>
      <c r="C83" t="s">
        <v>67</v>
      </c>
      <c r="D83" t="s">
        <v>68</v>
      </c>
      <c r="E83" s="5">
        <v>0</v>
      </c>
      <c r="F83" s="5">
        <f t="shared" si="0"/>
        <v>0</v>
      </c>
      <c r="G83" s="5">
        <f t="shared" si="0"/>
        <v>0</v>
      </c>
    </row>
    <row r="84" spans="1:7" x14ac:dyDescent="0.3">
      <c r="A84" t="s">
        <v>55</v>
      </c>
      <c r="B84" s="4" t="s">
        <v>93</v>
      </c>
      <c r="C84" t="s">
        <v>67</v>
      </c>
      <c r="D84" t="s">
        <v>68</v>
      </c>
      <c r="E84" s="5">
        <v>3</v>
      </c>
      <c r="F84" s="5">
        <f t="shared" si="0"/>
        <v>6</v>
      </c>
      <c r="G84" s="5">
        <f t="shared" si="0"/>
        <v>12</v>
      </c>
    </row>
    <row r="85" spans="1:7" x14ac:dyDescent="0.3">
      <c r="A85" t="s">
        <v>49</v>
      </c>
      <c r="B85" s="4" t="s">
        <v>93</v>
      </c>
      <c r="C85" t="s">
        <v>67</v>
      </c>
      <c r="D85" t="s">
        <v>68</v>
      </c>
      <c r="E85" s="5">
        <v>50</v>
      </c>
      <c r="F85" s="5">
        <f t="shared" si="0"/>
        <v>100</v>
      </c>
      <c r="G85" s="5">
        <f t="shared" si="0"/>
        <v>200</v>
      </c>
    </row>
    <row r="86" spans="1:7" x14ac:dyDescent="0.3">
      <c r="A86" t="s">
        <v>48</v>
      </c>
      <c r="B86" s="4" t="s">
        <v>93</v>
      </c>
      <c r="C86" t="s">
        <v>67</v>
      </c>
      <c r="D86" t="s">
        <v>68</v>
      </c>
      <c r="E86" s="5">
        <v>80</v>
      </c>
      <c r="F86" s="5">
        <v>160</v>
      </c>
      <c r="G86" s="5">
        <v>160</v>
      </c>
    </row>
    <row r="87" spans="1:7" x14ac:dyDescent="0.3">
      <c r="A87" t="s">
        <v>47</v>
      </c>
      <c r="B87" s="5" t="s">
        <v>93</v>
      </c>
      <c r="C87" t="s">
        <v>67</v>
      </c>
      <c r="D87" t="s">
        <v>68</v>
      </c>
      <c r="E87" s="7">
        <f>ROUNDUP(building_types!$I$3/module_info!$C$2*module_info!$C$3, 0)</f>
        <v>3439</v>
      </c>
      <c r="F87" s="7">
        <f>ROUNDUP(building_types!$I$4/module_info!$C$2*module_info!$C$3, 0)</f>
        <v>24000</v>
      </c>
      <c r="G87" s="7">
        <f>ROUNDUP(building_types!$I$5/module_info!$C$2*module_info!$C$3,0)</f>
        <v>12763</v>
      </c>
    </row>
    <row r="88" spans="1:7" x14ac:dyDescent="0.3">
      <c r="A88" t="s">
        <v>50</v>
      </c>
      <c r="B88" s="4" t="s">
        <v>93</v>
      </c>
      <c r="C88" t="s">
        <v>69</v>
      </c>
      <c r="D88" t="s">
        <v>91</v>
      </c>
      <c r="E88" s="5">
        <v>0</v>
      </c>
      <c r="F88" s="5">
        <v>0</v>
      </c>
      <c r="G88" s="5">
        <v>0</v>
      </c>
    </row>
    <row r="89" spans="1:7" x14ac:dyDescent="0.3">
      <c r="A89" t="s">
        <v>53</v>
      </c>
      <c r="B89" s="4" t="s">
        <v>93</v>
      </c>
      <c r="C89" t="s">
        <v>69</v>
      </c>
      <c r="D89" t="s">
        <v>91</v>
      </c>
      <c r="E89" s="5">
        <v>0</v>
      </c>
      <c r="F89" s="5">
        <v>0</v>
      </c>
      <c r="G89" s="5">
        <v>0</v>
      </c>
    </row>
    <row r="90" spans="1:7" x14ac:dyDescent="0.3">
      <c r="A90" t="s">
        <v>61</v>
      </c>
      <c r="B90" s="4" t="s">
        <v>9</v>
      </c>
      <c r="C90" t="s">
        <v>69</v>
      </c>
      <c r="D90" t="s">
        <v>91</v>
      </c>
      <c r="E90" s="5">
        <v>0</v>
      </c>
      <c r="F90" s="5">
        <v>0</v>
      </c>
      <c r="G90" s="5">
        <v>0</v>
      </c>
    </row>
    <row r="91" spans="1:7" x14ac:dyDescent="0.3">
      <c r="A91" t="s">
        <v>62</v>
      </c>
      <c r="B91" s="4" t="s">
        <v>9</v>
      </c>
      <c r="C91" t="s">
        <v>69</v>
      </c>
      <c r="D91" t="s">
        <v>91</v>
      </c>
      <c r="E91" s="5">
        <v>160</v>
      </c>
      <c r="F91" s="5">
        <v>320</v>
      </c>
      <c r="G91" s="5">
        <v>320</v>
      </c>
    </row>
    <row r="92" spans="1:7" x14ac:dyDescent="0.3">
      <c r="A92" t="s">
        <v>57</v>
      </c>
      <c r="B92" s="4" t="s">
        <v>9</v>
      </c>
      <c r="C92" t="s">
        <v>69</v>
      </c>
      <c r="D92" t="s">
        <v>91</v>
      </c>
      <c r="E92" s="5">
        <v>0</v>
      </c>
      <c r="F92" s="5">
        <v>0</v>
      </c>
      <c r="G92" s="5">
        <v>0</v>
      </c>
    </row>
    <row r="93" spans="1:7" x14ac:dyDescent="0.3">
      <c r="A93" t="s">
        <v>59</v>
      </c>
      <c r="B93" s="4" t="s">
        <v>93</v>
      </c>
      <c r="C93" t="s">
        <v>69</v>
      </c>
      <c r="D93" t="s">
        <v>91</v>
      </c>
      <c r="E93" s="5">
        <v>0</v>
      </c>
      <c r="F93" s="5">
        <v>0</v>
      </c>
      <c r="G93" s="5">
        <v>0</v>
      </c>
    </row>
    <row r="94" spans="1:7" x14ac:dyDescent="0.3">
      <c r="A94" t="s">
        <v>51</v>
      </c>
      <c r="B94" s="4" t="s">
        <v>93</v>
      </c>
      <c r="C94" t="s">
        <v>69</v>
      </c>
      <c r="D94" t="s">
        <v>91</v>
      </c>
      <c r="E94" s="5">
        <v>0</v>
      </c>
      <c r="F94" s="5">
        <v>0</v>
      </c>
      <c r="G94" s="5">
        <v>0</v>
      </c>
    </row>
    <row r="95" spans="1:7" x14ac:dyDescent="0.3">
      <c r="A95" t="s">
        <v>58</v>
      </c>
      <c r="B95" s="4" t="s">
        <v>93</v>
      </c>
      <c r="C95" t="s">
        <v>69</v>
      </c>
      <c r="D95" t="s">
        <v>91</v>
      </c>
      <c r="E95" s="5">
        <v>0</v>
      </c>
      <c r="F95" s="5">
        <v>0</v>
      </c>
      <c r="G95" s="5">
        <v>0</v>
      </c>
    </row>
    <row r="96" spans="1:7" x14ac:dyDescent="0.3">
      <c r="A96" t="s">
        <v>52</v>
      </c>
      <c r="B96" s="4" t="s">
        <v>93</v>
      </c>
      <c r="C96" t="s">
        <v>69</v>
      </c>
      <c r="D96" t="s">
        <v>91</v>
      </c>
      <c r="E96" s="5">
        <v>0</v>
      </c>
      <c r="F96" s="5">
        <v>0</v>
      </c>
      <c r="G96" s="5">
        <v>0</v>
      </c>
    </row>
    <row r="97" spans="1:7" x14ac:dyDescent="0.3">
      <c r="A97" t="s">
        <v>54</v>
      </c>
      <c r="B97" s="4" t="s">
        <v>9</v>
      </c>
      <c r="C97" t="s">
        <v>69</v>
      </c>
      <c r="D97" t="s">
        <v>91</v>
      </c>
      <c r="E97" s="5">
        <v>0</v>
      </c>
      <c r="F97" s="5">
        <v>0</v>
      </c>
      <c r="G97" s="5">
        <v>0</v>
      </c>
    </row>
    <row r="98" spans="1:7" x14ac:dyDescent="0.3">
      <c r="A98" t="s">
        <v>56</v>
      </c>
      <c r="B98" s="4" t="s">
        <v>93</v>
      </c>
      <c r="C98" t="s">
        <v>69</v>
      </c>
      <c r="D98" t="s">
        <v>91</v>
      </c>
      <c r="E98" s="5">
        <v>0</v>
      </c>
      <c r="F98" s="5">
        <v>0</v>
      </c>
      <c r="G98" s="5">
        <v>0</v>
      </c>
    </row>
    <row r="99" spans="1:7" x14ac:dyDescent="0.3">
      <c r="A99" t="s">
        <v>55</v>
      </c>
      <c r="B99" s="4" t="s">
        <v>93</v>
      </c>
      <c r="C99" t="s">
        <v>69</v>
      </c>
      <c r="D99" t="s">
        <v>91</v>
      </c>
      <c r="E99" s="5">
        <v>0</v>
      </c>
      <c r="F99" s="5">
        <v>0</v>
      </c>
      <c r="G99" s="5">
        <v>0</v>
      </c>
    </row>
    <row r="100" spans="1:7" x14ac:dyDescent="0.3">
      <c r="A100" t="s">
        <v>49</v>
      </c>
      <c r="B100" s="4" t="s">
        <v>93</v>
      </c>
      <c r="C100" t="s">
        <v>69</v>
      </c>
      <c r="D100" t="s">
        <v>91</v>
      </c>
      <c r="E100" s="5">
        <v>40</v>
      </c>
      <c r="F100" s="5">
        <v>80</v>
      </c>
      <c r="G100" s="5">
        <v>80</v>
      </c>
    </row>
    <row r="101" spans="1:7" x14ac:dyDescent="0.3">
      <c r="A101" t="s">
        <v>48</v>
      </c>
      <c r="B101" s="4" t="s">
        <v>93</v>
      </c>
      <c r="C101" t="s">
        <v>69</v>
      </c>
      <c r="D101" t="s">
        <v>91</v>
      </c>
      <c r="E101" s="5">
        <v>0</v>
      </c>
      <c r="F101" s="5">
        <v>0</v>
      </c>
      <c r="G101" s="5">
        <v>0</v>
      </c>
    </row>
    <row r="102" spans="1:7" x14ac:dyDescent="0.3">
      <c r="A102" t="s">
        <v>50</v>
      </c>
      <c r="B102" s="4" t="s">
        <v>93</v>
      </c>
      <c r="C102" t="s">
        <v>69</v>
      </c>
      <c r="D102" t="s">
        <v>65</v>
      </c>
      <c r="E102" s="5">
        <v>0</v>
      </c>
      <c r="F102" s="5">
        <v>0</v>
      </c>
      <c r="G102" s="5">
        <v>0</v>
      </c>
    </row>
    <row r="103" spans="1:7" x14ac:dyDescent="0.3">
      <c r="A103" t="s">
        <v>53</v>
      </c>
      <c r="B103" s="4" t="s">
        <v>93</v>
      </c>
      <c r="C103" t="s">
        <v>69</v>
      </c>
      <c r="D103" t="s">
        <v>65</v>
      </c>
      <c r="E103" s="5">
        <v>0</v>
      </c>
      <c r="F103" s="5">
        <v>0</v>
      </c>
      <c r="G103" s="5">
        <v>0</v>
      </c>
    </row>
    <row r="104" spans="1:7" x14ac:dyDescent="0.3">
      <c r="A104" t="s">
        <v>61</v>
      </c>
      <c r="B104" s="4" t="s">
        <v>9</v>
      </c>
      <c r="C104" t="s">
        <v>69</v>
      </c>
      <c r="D104" t="s">
        <v>65</v>
      </c>
      <c r="E104" s="5">
        <v>0</v>
      </c>
      <c r="F104" s="5">
        <v>0</v>
      </c>
      <c r="G104" s="5">
        <v>0</v>
      </c>
    </row>
    <row r="105" spans="1:7" x14ac:dyDescent="0.3">
      <c r="A105" t="s">
        <v>62</v>
      </c>
      <c r="B105" s="4" t="s">
        <v>9</v>
      </c>
      <c r="C105" t="s">
        <v>69</v>
      </c>
      <c r="D105" t="s">
        <v>65</v>
      </c>
      <c r="E105" s="5">
        <v>0</v>
      </c>
      <c r="F105" s="5">
        <v>0</v>
      </c>
      <c r="G105" s="5">
        <v>0</v>
      </c>
    </row>
    <row r="106" spans="1:7" x14ac:dyDescent="0.3">
      <c r="A106" t="s">
        <v>57</v>
      </c>
      <c r="B106" s="4" t="s">
        <v>9</v>
      </c>
      <c r="C106" t="s">
        <v>69</v>
      </c>
      <c r="D106" t="s">
        <v>65</v>
      </c>
      <c r="E106" s="5">
        <v>0</v>
      </c>
      <c r="F106" s="5">
        <v>0</v>
      </c>
      <c r="G106" s="5">
        <v>0</v>
      </c>
    </row>
    <row r="107" spans="1:7" x14ac:dyDescent="0.3">
      <c r="A107" t="s">
        <v>59</v>
      </c>
      <c r="B107" s="4" t="s">
        <v>93</v>
      </c>
      <c r="C107" t="s">
        <v>69</v>
      </c>
      <c r="D107" t="s">
        <v>65</v>
      </c>
      <c r="E107" s="5">
        <v>0</v>
      </c>
      <c r="F107" s="5">
        <v>0</v>
      </c>
      <c r="G107" s="5">
        <v>0</v>
      </c>
    </row>
    <row r="108" spans="1:7" x14ac:dyDescent="0.3">
      <c r="A108" t="s">
        <v>51</v>
      </c>
      <c r="B108" s="4" t="s">
        <v>93</v>
      </c>
      <c r="C108" t="s">
        <v>69</v>
      </c>
      <c r="D108" t="s">
        <v>65</v>
      </c>
      <c r="E108" s="5">
        <v>0</v>
      </c>
      <c r="F108" s="5">
        <v>0</v>
      </c>
      <c r="G108" s="5">
        <v>0</v>
      </c>
    </row>
    <row r="109" spans="1:7" x14ac:dyDescent="0.3">
      <c r="A109" t="s">
        <v>58</v>
      </c>
      <c r="B109" s="4" t="s">
        <v>93</v>
      </c>
      <c r="C109" t="s">
        <v>69</v>
      </c>
      <c r="D109" t="s">
        <v>65</v>
      </c>
      <c r="E109" s="5">
        <v>0</v>
      </c>
      <c r="F109" s="5">
        <v>0</v>
      </c>
      <c r="G109" s="5">
        <v>0</v>
      </c>
    </row>
    <row r="110" spans="1:7" x14ac:dyDescent="0.3">
      <c r="A110" t="s">
        <v>52</v>
      </c>
      <c r="B110" s="4" t="s">
        <v>93</v>
      </c>
      <c r="C110" t="s">
        <v>69</v>
      </c>
      <c r="D110" t="s">
        <v>65</v>
      </c>
      <c r="E110" s="5">
        <v>0</v>
      </c>
      <c r="F110" s="5">
        <v>0</v>
      </c>
      <c r="G110" s="5">
        <v>0</v>
      </c>
    </row>
    <row r="111" spans="1:7" x14ac:dyDescent="0.3">
      <c r="A111" t="s">
        <v>54</v>
      </c>
      <c r="B111" s="4" t="s">
        <v>9</v>
      </c>
      <c r="C111" t="s">
        <v>69</v>
      </c>
      <c r="D111" t="s">
        <v>65</v>
      </c>
      <c r="E111" s="5">
        <v>0</v>
      </c>
      <c r="F111" s="5">
        <v>0</v>
      </c>
      <c r="G111" s="5">
        <v>0</v>
      </c>
    </row>
    <row r="112" spans="1:7" x14ac:dyDescent="0.3">
      <c r="A112" t="s">
        <v>56</v>
      </c>
      <c r="B112" s="4" t="s">
        <v>93</v>
      </c>
      <c r="C112" t="s">
        <v>69</v>
      </c>
      <c r="D112" t="s">
        <v>65</v>
      </c>
      <c r="E112" s="5">
        <v>0</v>
      </c>
      <c r="F112" s="5">
        <v>0</v>
      </c>
      <c r="G112" s="5">
        <v>0</v>
      </c>
    </row>
    <row r="113" spans="1:7" x14ac:dyDescent="0.3">
      <c r="A113" t="s">
        <v>55</v>
      </c>
      <c r="B113" s="4" t="s">
        <v>93</v>
      </c>
      <c r="C113" t="s">
        <v>69</v>
      </c>
      <c r="D113" t="s">
        <v>65</v>
      </c>
      <c r="E113" s="5">
        <v>0</v>
      </c>
      <c r="F113" s="5">
        <v>0</v>
      </c>
      <c r="G113" s="5">
        <v>0</v>
      </c>
    </row>
    <row r="114" spans="1:7" x14ac:dyDescent="0.3">
      <c r="A114" t="s">
        <v>49</v>
      </c>
      <c r="B114" s="4" t="s">
        <v>93</v>
      </c>
      <c r="C114" t="s">
        <v>69</v>
      </c>
      <c r="D114" t="s">
        <v>65</v>
      </c>
      <c r="E114" s="5">
        <v>0</v>
      </c>
      <c r="F114" s="5">
        <v>0</v>
      </c>
      <c r="G114" s="5">
        <v>0</v>
      </c>
    </row>
    <row r="115" spans="1:7" x14ac:dyDescent="0.3">
      <c r="A115" t="s">
        <v>48</v>
      </c>
      <c r="B115" s="4" t="s">
        <v>93</v>
      </c>
      <c r="C115" t="s">
        <v>69</v>
      </c>
      <c r="D115" t="s">
        <v>65</v>
      </c>
      <c r="E115" s="5">
        <v>750</v>
      </c>
      <c r="F115" s="5">
        <v>1500</v>
      </c>
      <c r="G115" s="5">
        <v>1500</v>
      </c>
    </row>
    <row r="116" spans="1:7" x14ac:dyDescent="0.3">
      <c r="A116" t="s">
        <v>50</v>
      </c>
      <c r="B116" s="4" t="s">
        <v>93</v>
      </c>
      <c r="C116" t="s">
        <v>69</v>
      </c>
      <c r="D116" t="s">
        <v>68</v>
      </c>
      <c r="E116" s="5">
        <v>5</v>
      </c>
      <c r="F116" s="5">
        <f>E116*2</f>
        <v>10</v>
      </c>
      <c r="G116" s="5">
        <f>F116*2</f>
        <v>20</v>
      </c>
    </row>
    <row r="117" spans="1:7" x14ac:dyDescent="0.3">
      <c r="A117" t="s">
        <v>53</v>
      </c>
      <c r="B117" s="4" t="s">
        <v>93</v>
      </c>
      <c r="C117" t="s">
        <v>69</v>
      </c>
      <c r="D117" t="s">
        <v>68</v>
      </c>
      <c r="E117" s="5">
        <v>0</v>
      </c>
      <c r="F117" s="5">
        <f t="shared" ref="F117:G128" si="1">E117*2</f>
        <v>0</v>
      </c>
      <c r="G117" s="5">
        <f t="shared" si="1"/>
        <v>0</v>
      </c>
    </row>
    <row r="118" spans="1:7" x14ac:dyDescent="0.3">
      <c r="A118" t="s">
        <v>61</v>
      </c>
      <c r="B118" s="4" t="s">
        <v>9</v>
      </c>
      <c r="C118" t="s">
        <v>69</v>
      </c>
      <c r="D118" t="s">
        <v>68</v>
      </c>
      <c r="E118" s="5">
        <v>0</v>
      </c>
      <c r="F118" s="5">
        <f t="shared" si="1"/>
        <v>0</v>
      </c>
      <c r="G118" s="5">
        <f t="shared" si="1"/>
        <v>0</v>
      </c>
    </row>
    <row r="119" spans="1:7" x14ac:dyDescent="0.3">
      <c r="A119" t="s">
        <v>62</v>
      </c>
      <c r="B119" s="4" t="s">
        <v>9</v>
      </c>
      <c r="C119" t="s">
        <v>69</v>
      </c>
      <c r="D119" t="s">
        <v>68</v>
      </c>
      <c r="E119" s="5">
        <v>0</v>
      </c>
      <c r="F119" s="5">
        <f t="shared" si="1"/>
        <v>0</v>
      </c>
      <c r="G119" s="5">
        <f t="shared" si="1"/>
        <v>0</v>
      </c>
    </row>
    <row r="120" spans="1:7" x14ac:dyDescent="0.3">
      <c r="A120" t="s">
        <v>57</v>
      </c>
      <c r="B120" s="4" t="s">
        <v>9</v>
      </c>
      <c r="C120" t="s">
        <v>69</v>
      </c>
      <c r="D120" t="s">
        <v>68</v>
      </c>
      <c r="E120" s="5">
        <v>0</v>
      </c>
      <c r="F120" s="5">
        <f t="shared" si="1"/>
        <v>0</v>
      </c>
      <c r="G120" s="5">
        <f t="shared" si="1"/>
        <v>0</v>
      </c>
    </row>
    <row r="121" spans="1:7" x14ac:dyDescent="0.3">
      <c r="A121" t="s">
        <v>59</v>
      </c>
      <c r="B121" s="4" t="s">
        <v>93</v>
      </c>
      <c r="C121" t="s">
        <v>69</v>
      </c>
      <c r="D121" t="s">
        <v>68</v>
      </c>
      <c r="E121" s="5">
        <v>10</v>
      </c>
      <c r="F121" s="5">
        <f t="shared" si="1"/>
        <v>20</v>
      </c>
      <c r="G121" s="5">
        <f t="shared" si="1"/>
        <v>40</v>
      </c>
    </row>
    <row r="122" spans="1:7" x14ac:dyDescent="0.3">
      <c r="A122" t="s">
        <v>51</v>
      </c>
      <c r="B122" s="4" t="s">
        <v>93</v>
      </c>
      <c r="C122" t="s">
        <v>69</v>
      </c>
      <c r="D122" t="s">
        <v>68</v>
      </c>
      <c r="E122" s="5">
        <v>25</v>
      </c>
      <c r="F122" s="5">
        <f t="shared" si="1"/>
        <v>50</v>
      </c>
      <c r="G122" s="5">
        <f t="shared" si="1"/>
        <v>100</v>
      </c>
    </row>
    <row r="123" spans="1:7" x14ac:dyDescent="0.3">
      <c r="A123" t="s">
        <v>58</v>
      </c>
      <c r="B123" s="4" t="s">
        <v>93</v>
      </c>
      <c r="C123" t="s">
        <v>69</v>
      </c>
      <c r="D123" t="s">
        <v>68</v>
      </c>
      <c r="E123" s="5">
        <v>0</v>
      </c>
      <c r="F123" s="5">
        <f t="shared" si="1"/>
        <v>0</v>
      </c>
      <c r="G123" s="5">
        <f t="shared" si="1"/>
        <v>0</v>
      </c>
    </row>
    <row r="124" spans="1:7" x14ac:dyDescent="0.3">
      <c r="A124" t="s">
        <v>52</v>
      </c>
      <c r="B124" s="4" t="s">
        <v>93</v>
      </c>
      <c r="C124" t="s">
        <v>69</v>
      </c>
      <c r="D124" t="s">
        <v>68</v>
      </c>
      <c r="E124" s="5">
        <v>15</v>
      </c>
      <c r="F124" s="5">
        <f t="shared" si="1"/>
        <v>30</v>
      </c>
      <c r="G124" s="5">
        <f t="shared" si="1"/>
        <v>60</v>
      </c>
    </row>
    <row r="125" spans="1:7" x14ac:dyDescent="0.3">
      <c r="A125" t="s">
        <v>54</v>
      </c>
      <c r="B125" s="4" t="s">
        <v>9</v>
      </c>
      <c r="C125" t="s">
        <v>69</v>
      </c>
      <c r="D125" t="s">
        <v>68</v>
      </c>
      <c r="E125" s="5">
        <v>10</v>
      </c>
      <c r="F125" s="5">
        <f t="shared" si="1"/>
        <v>20</v>
      </c>
      <c r="G125" s="5">
        <f t="shared" si="1"/>
        <v>40</v>
      </c>
    </row>
    <row r="126" spans="1:7" x14ac:dyDescent="0.3">
      <c r="A126" t="s">
        <v>56</v>
      </c>
      <c r="B126" s="4" t="s">
        <v>93</v>
      </c>
      <c r="C126" t="s">
        <v>69</v>
      </c>
      <c r="D126" t="s">
        <v>68</v>
      </c>
      <c r="E126" s="5">
        <v>0</v>
      </c>
      <c r="F126" s="5">
        <f t="shared" si="1"/>
        <v>0</v>
      </c>
      <c r="G126" s="5">
        <f t="shared" si="1"/>
        <v>0</v>
      </c>
    </row>
    <row r="127" spans="1:7" x14ac:dyDescent="0.3">
      <c r="A127" t="s">
        <v>55</v>
      </c>
      <c r="B127" s="4" t="s">
        <v>93</v>
      </c>
      <c r="C127" t="s">
        <v>69</v>
      </c>
      <c r="D127" t="s">
        <v>68</v>
      </c>
      <c r="E127" s="5">
        <v>3</v>
      </c>
      <c r="F127" s="5">
        <f t="shared" si="1"/>
        <v>6</v>
      </c>
      <c r="G127" s="5">
        <f t="shared" si="1"/>
        <v>12</v>
      </c>
    </row>
    <row r="128" spans="1:7" x14ac:dyDescent="0.3">
      <c r="A128" t="s">
        <v>49</v>
      </c>
      <c r="B128" s="4" t="s">
        <v>93</v>
      </c>
      <c r="C128" t="s">
        <v>69</v>
      </c>
      <c r="D128" t="s">
        <v>68</v>
      </c>
      <c r="E128" s="5">
        <v>50</v>
      </c>
      <c r="F128" s="5">
        <f t="shared" si="1"/>
        <v>100</v>
      </c>
      <c r="G128" s="5">
        <f t="shared" si="1"/>
        <v>200</v>
      </c>
    </row>
    <row r="129" spans="1:7" x14ac:dyDescent="0.3">
      <c r="A129" t="s">
        <v>48</v>
      </c>
      <c r="B129" s="4" t="s">
        <v>93</v>
      </c>
      <c r="C129" t="s">
        <v>69</v>
      </c>
      <c r="D129" t="s">
        <v>68</v>
      </c>
      <c r="E129" s="5">
        <v>80</v>
      </c>
      <c r="F129" s="5">
        <v>160</v>
      </c>
      <c r="G129" s="5">
        <v>160</v>
      </c>
    </row>
    <row r="130" spans="1:7" x14ac:dyDescent="0.3">
      <c r="A130" t="s">
        <v>47</v>
      </c>
      <c r="B130" s="5" t="s">
        <v>93</v>
      </c>
      <c r="C130" t="s">
        <v>69</v>
      </c>
      <c r="D130" t="s">
        <v>68</v>
      </c>
      <c r="E130" s="7">
        <f>ROUNDUP(building_types!$I$3/module_info!$C$2*module_info!$C$3, 0)</f>
        <v>3439</v>
      </c>
      <c r="F130" s="7">
        <f>ROUNDUP(building_types!$I$4/module_info!$C$2*module_info!$C$3, 0)</f>
        <v>24000</v>
      </c>
      <c r="G130" s="7">
        <f>ROUNDUP(building_types!$I$5/module_info!$C$2*module_info!$C$3,0)</f>
        <v>12763</v>
      </c>
    </row>
    <row r="131" spans="1:7" x14ac:dyDescent="0.3">
      <c r="A131" t="s">
        <v>50</v>
      </c>
      <c r="B131" s="4" t="s">
        <v>93</v>
      </c>
      <c r="C131" t="s">
        <v>90</v>
      </c>
      <c r="D131" t="s">
        <v>91</v>
      </c>
      <c r="E131" s="5">
        <v>0</v>
      </c>
      <c r="F131" s="5">
        <v>0</v>
      </c>
      <c r="G131" s="5">
        <v>0</v>
      </c>
    </row>
    <row r="132" spans="1:7" x14ac:dyDescent="0.3">
      <c r="A132" t="s">
        <v>53</v>
      </c>
      <c r="B132" s="4" t="s">
        <v>93</v>
      </c>
      <c r="C132" t="s">
        <v>90</v>
      </c>
      <c r="D132" t="s">
        <v>91</v>
      </c>
      <c r="E132" s="5">
        <v>0</v>
      </c>
      <c r="F132" s="5">
        <v>0</v>
      </c>
      <c r="G132" s="5">
        <v>0</v>
      </c>
    </row>
    <row r="133" spans="1:7" x14ac:dyDescent="0.3">
      <c r="A133" t="s">
        <v>61</v>
      </c>
      <c r="B133" s="4" t="s">
        <v>9</v>
      </c>
      <c r="C133" t="s">
        <v>90</v>
      </c>
      <c r="D133" t="s">
        <v>91</v>
      </c>
      <c r="E133" s="5">
        <v>0</v>
      </c>
      <c r="F133" s="5">
        <v>0</v>
      </c>
      <c r="G133" s="5">
        <v>0</v>
      </c>
    </row>
    <row r="134" spans="1:7" x14ac:dyDescent="0.3">
      <c r="A134" t="s">
        <v>62</v>
      </c>
      <c r="B134" s="4" t="s">
        <v>9</v>
      </c>
      <c r="C134" t="s">
        <v>90</v>
      </c>
      <c r="D134" t="s">
        <v>91</v>
      </c>
      <c r="E134" s="5">
        <v>0</v>
      </c>
      <c r="F134" s="5">
        <v>0</v>
      </c>
      <c r="G134" s="5">
        <v>0</v>
      </c>
    </row>
    <row r="135" spans="1:7" x14ac:dyDescent="0.3">
      <c r="A135" t="s">
        <v>57</v>
      </c>
      <c r="B135" s="4" t="s">
        <v>9</v>
      </c>
      <c r="C135" t="s">
        <v>90</v>
      </c>
      <c r="D135" t="s">
        <v>91</v>
      </c>
      <c r="E135" s="5">
        <v>0</v>
      </c>
      <c r="F135" s="5">
        <v>0</v>
      </c>
      <c r="G135" s="5">
        <v>0</v>
      </c>
    </row>
    <row r="136" spans="1:7" x14ac:dyDescent="0.3">
      <c r="A136" t="s">
        <v>59</v>
      </c>
      <c r="B136" s="4" t="s">
        <v>93</v>
      </c>
      <c r="C136" t="s">
        <v>90</v>
      </c>
      <c r="D136" t="s">
        <v>91</v>
      </c>
      <c r="E136" s="5">
        <v>0</v>
      </c>
      <c r="F136" s="5">
        <v>0</v>
      </c>
      <c r="G136" s="5">
        <v>0</v>
      </c>
    </row>
    <row r="137" spans="1:7" x14ac:dyDescent="0.3">
      <c r="A137" t="s">
        <v>51</v>
      </c>
      <c r="B137" s="4" t="s">
        <v>93</v>
      </c>
      <c r="C137" t="s">
        <v>90</v>
      </c>
      <c r="D137" t="s">
        <v>91</v>
      </c>
      <c r="E137" s="5">
        <v>0</v>
      </c>
      <c r="F137" s="5">
        <v>0</v>
      </c>
      <c r="G137" s="5">
        <v>0</v>
      </c>
    </row>
    <row r="138" spans="1:7" x14ac:dyDescent="0.3">
      <c r="A138" t="s">
        <v>58</v>
      </c>
      <c r="B138" s="4" t="s">
        <v>93</v>
      </c>
      <c r="C138" t="s">
        <v>90</v>
      </c>
      <c r="D138" t="s">
        <v>91</v>
      </c>
      <c r="E138" s="5">
        <v>0</v>
      </c>
      <c r="F138" s="5">
        <v>0</v>
      </c>
      <c r="G138" s="5">
        <v>0</v>
      </c>
    </row>
    <row r="139" spans="1:7" x14ac:dyDescent="0.3">
      <c r="A139" t="s">
        <v>52</v>
      </c>
      <c r="B139" s="4" t="s">
        <v>93</v>
      </c>
      <c r="C139" t="s">
        <v>90</v>
      </c>
      <c r="D139" t="s">
        <v>91</v>
      </c>
      <c r="E139" s="5">
        <v>0</v>
      </c>
      <c r="F139" s="5">
        <v>0</v>
      </c>
      <c r="G139" s="5">
        <v>0</v>
      </c>
    </row>
    <row r="140" spans="1:7" x14ac:dyDescent="0.3">
      <c r="A140" t="s">
        <v>54</v>
      </c>
      <c r="B140" s="4" t="s">
        <v>9</v>
      </c>
      <c r="C140" t="s">
        <v>90</v>
      </c>
      <c r="D140" t="s">
        <v>91</v>
      </c>
      <c r="E140" s="5">
        <v>0</v>
      </c>
      <c r="F140" s="5">
        <v>0</v>
      </c>
      <c r="G140" s="5">
        <v>0</v>
      </c>
    </row>
    <row r="141" spans="1:7" x14ac:dyDescent="0.3">
      <c r="A141" t="s">
        <v>56</v>
      </c>
      <c r="B141" s="4" t="s">
        <v>93</v>
      </c>
      <c r="C141" t="s">
        <v>90</v>
      </c>
      <c r="D141" t="s">
        <v>91</v>
      </c>
      <c r="E141" s="5">
        <v>0</v>
      </c>
      <c r="F141" s="5">
        <v>0</v>
      </c>
      <c r="G141" s="5">
        <v>0</v>
      </c>
    </row>
    <row r="142" spans="1:7" x14ac:dyDescent="0.3">
      <c r="A142" t="s">
        <v>55</v>
      </c>
      <c r="B142" s="4" t="s">
        <v>93</v>
      </c>
      <c r="C142" t="s">
        <v>90</v>
      </c>
      <c r="D142" t="s">
        <v>91</v>
      </c>
      <c r="E142" s="5">
        <v>0</v>
      </c>
      <c r="F142" s="5">
        <v>0</v>
      </c>
      <c r="G142" s="5">
        <v>0</v>
      </c>
    </row>
    <row r="143" spans="1:7" x14ac:dyDescent="0.3">
      <c r="A143" t="s">
        <v>49</v>
      </c>
      <c r="B143" s="4" t="s">
        <v>93</v>
      </c>
      <c r="C143" t="s">
        <v>90</v>
      </c>
      <c r="D143" t="s">
        <v>91</v>
      </c>
      <c r="E143" s="5">
        <v>0</v>
      </c>
      <c r="F143" s="5">
        <v>0</v>
      </c>
      <c r="G143" s="5">
        <v>0</v>
      </c>
    </row>
    <row r="144" spans="1:7" x14ac:dyDescent="0.3">
      <c r="A144" t="s">
        <v>48</v>
      </c>
      <c r="B144" s="4" t="s">
        <v>93</v>
      </c>
      <c r="C144" t="s">
        <v>90</v>
      </c>
      <c r="D144" t="s">
        <v>91</v>
      </c>
      <c r="E144" s="5">
        <v>500</v>
      </c>
      <c r="F144" s="5">
        <v>1000</v>
      </c>
      <c r="G144" s="5">
        <v>1000</v>
      </c>
    </row>
    <row r="145" spans="1:7" x14ac:dyDescent="0.3">
      <c r="A145" t="s">
        <v>50</v>
      </c>
      <c r="B145" s="4" t="s">
        <v>93</v>
      </c>
      <c r="C145" t="s">
        <v>90</v>
      </c>
      <c r="D145" t="s">
        <v>65</v>
      </c>
      <c r="E145" s="5">
        <v>0</v>
      </c>
      <c r="F145" s="5">
        <v>0</v>
      </c>
      <c r="G145" s="5">
        <v>0</v>
      </c>
    </row>
    <row r="146" spans="1:7" x14ac:dyDescent="0.3">
      <c r="A146" t="s">
        <v>53</v>
      </c>
      <c r="B146" s="4" t="s">
        <v>93</v>
      </c>
      <c r="C146" t="s">
        <v>90</v>
      </c>
      <c r="D146" t="s">
        <v>65</v>
      </c>
      <c r="E146" s="5">
        <v>0</v>
      </c>
      <c r="F146" s="5">
        <v>0</v>
      </c>
      <c r="G146" s="5">
        <v>0</v>
      </c>
    </row>
    <row r="147" spans="1:7" x14ac:dyDescent="0.3">
      <c r="A147" t="s">
        <v>61</v>
      </c>
      <c r="B147" s="4" t="s">
        <v>9</v>
      </c>
      <c r="C147" t="s">
        <v>90</v>
      </c>
      <c r="D147" t="s">
        <v>65</v>
      </c>
      <c r="E147" s="5">
        <v>0</v>
      </c>
      <c r="F147" s="5">
        <v>0</v>
      </c>
      <c r="G147" s="5">
        <v>0</v>
      </c>
    </row>
    <row r="148" spans="1:7" x14ac:dyDescent="0.3">
      <c r="A148" t="s">
        <v>62</v>
      </c>
      <c r="B148" s="4" t="s">
        <v>9</v>
      </c>
      <c r="C148" t="s">
        <v>90</v>
      </c>
      <c r="D148" t="s">
        <v>65</v>
      </c>
      <c r="E148" s="5">
        <v>0</v>
      </c>
      <c r="F148" s="5">
        <v>0</v>
      </c>
      <c r="G148" s="5">
        <v>0</v>
      </c>
    </row>
    <row r="149" spans="1:7" x14ac:dyDescent="0.3">
      <c r="A149" t="s">
        <v>57</v>
      </c>
      <c r="B149" s="4" t="s">
        <v>9</v>
      </c>
      <c r="C149" t="s">
        <v>90</v>
      </c>
      <c r="D149" t="s">
        <v>65</v>
      </c>
      <c r="E149" s="5">
        <v>0</v>
      </c>
      <c r="F149" s="5">
        <v>0</v>
      </c>
      <c r="G149" s="5">
        <v>0</v>
      </c>
    </row>
    <row r="150" spans="1:7" x14ac:dyDescent="0.3">
      <c r="A150" t="s">
        <v>59</v>
      </c>
      <c r="B150" s="4" t="s">
        <v>93</v>
      </c>
      <c r="C150" t="s">
        <v>90</v>
      </c>
      <c r="D150" t="s">
        <v>65</v>
      </c>
      <c r="E150" s="5">
        <v>0</v>
      </c>
      <c r="F150" s="5">
        <v>0</v>
      </c>
      <c r="G150" s="5">
        <v>0</v>
      </c>
    </row>
    <row r="151" spans="1:7" x14ac:dyDescent="0.3">
      <c r="A151" t="s">
        <v>51</v>
      </c>
      <c r="B151" s="4" t="s">
        <v>93</v>
      </c>
      <c r="C151" t="s">
        <v>90</v>
      </c>
      <c r="D151" t="s">
        <v>65</v>
      </c>
      <c r="E151" s="5">
        <v>0</v>
      </c>
      <c r="F151" s="5">
        <v>0</v>
      </c>
      <c r="G151" s="5">
        <v>0</v>
      </c>
    </row>
    <row r="152" spans="1:7" x14ac:dyDescent="0.3">
      <c r="A152" t="s">
        <v>58</v>
      </c>
      <c r="B152" s="4" t="s">
        <v>93</v>
      </c>
      <c r="C152" t="s">
        <v>90</v>
      </c>
      <c r="D152" t="s">
        <v>65</v>
      </c>
      <c r="E152" s="5">
        <v>0</v>
      </c>
      <c r="F152" s="5">
        <v>0</v>
      </c>
      <c r="G152" s="5">
        <v>0</v>
      </c>
    </row>
    <row r="153" spans="1:7" x14ac:dyDescent="0.3">
      <c r="A153" t="s">
        <v>52</v>
      </c>
      <c r="B153" s="4" t="s">
        <v>93</v>
      </c>
      <c r="C153" t="s">
        <v>90</v>
      </c>
      <c r="D153" t="s">
        <v>65</v>
      </c>
      <c r="E153" s="5">
        <v>0</v>
      </c>
      <c r="F153" s="5">
        <v>0</v>
      </c>
      <c r="G153" s="5">
        <v>0</v>
      </c>
    </row>
    <row r="154" spans="1:7" x14ac:dyDescent="0.3">
      <c r="A154" t="s">
        <v>54</v>
      </c>
      <c r="B154" s="4" t="s">
        <v>9</v>
      </c>
      <c r="C154" t="s">
        <v>90</v>
      </c>
      <c r="D154" t="s">
        <v>65</v>
      </c>
      <c r="E154" s="5">
        <v>0</v>
      </c>
      <c r="F154" s="5">
        <v>0</v>
      </c>
      <c r="G154" s="5">
        <v>0</v>
      </c>
    </row>
    <row r="155" spans="1:7" x14ac:dyDescent="0.3">
      <c r="A155" t="s">
        <v>56</v>
      </c>
      <c r="B155" s="4" t="s">
        <v>93</v>
      </c>
      <c r="C155" t="s">
        <v>90</v>
      </c>
      <c r="D155" t="s">
        <v>65</v>
      </c>
      <c r="E155" s="5">
        <v>0</v>
      </c>
      <c r="F155" s="5">
        <v>0</v>
      </c>
      <c r="G155" s="5">
        <v>0</v>
      </c>
    </row>
    <row r="156" spans="1:7" x14ac:dyDescent="0.3">
      <c r="A156" t="s">
        <v>55</v>
      </c>
      <c r="B156" s="4" t="s">
        <v>93</v>
      </c>
      <c r="C156" t="s">
        <v>90</v>
      </c>
      <c r="D156" t="s">
        <v>65</v>
      </c>
      <c r="E156" s="5">
        <v>0</v>
      </c>
      <c r="F156" s="5">
        <v>0</v>
      </c>
      <c r="G156" s="5">
        <v>0</v>
      </c>
    </row>
    <row r="157" spans="1:7" x14ac:dyDescent="0.3">
      <c r="A157" t="s">
        <v>49</v>
      </c>
      <c r="B157" s="4" t="s">
        <v>93</v>
      </c>
      <c r="C157" t="s">
        <v>90</v>
      </c>
      <c r="D157" t="s">
        <v>65</v>
      </c>
      <c r="E157" s="5">
        <v>0</v>
      </c>
      <c r="F157" s="5">
        <v>0</v>
      </c>
      <c r="G157" s="5">
        <v>0</v>
      </c>
    </row>
    <row r="158" spans="1:7" x14ac:dyDescent="0.3">
      <c r="A158" t="s">
        <v>48</v>
      </c>
      <c r="B158" s="4" t="s">
        <v>93</v>
      </c>
      <c r="C158" t="s">
        <v>90</v>
      </c>
      <c r="D158" t="s">
        <v>65</v>
      </c>
      <c r="E158" s="5">
        <v>750</v>
      </c>
      <c r="F158" s="5">
        <v>1500</v>
      </c>
      <c r="G158" s="5">
        <v>1500</v>
      </c>
    </row>
    <row r="159" spans="1:7" x14ac:dyDescent="0.3">
      <c r="A159" t="s">
        <v>50</v>
      </c>
      <c r="B159" s="4" t="s">
        <v>93</v>
      </c>
      <c r="C159" t="s">
        <v>90</v>
      </c>
      <c r="D159" t="s">
        <v>68</v>
      </c>
      <c r="E159" s="5">
        <v>5</v>
      </c>
      <c r="F159" s="5">
        <f>E159*2</f>
        <v>10</v>
      </c>
      <c r="G159" s="5">
        <f>F159*2</f>
        <v>20</v>
      </c>
    </row>
    <row r="160" spans="1:7" x14ac:dyDescent="0.3">
      <c r="A160" t="s">
        <v>53</v>
      </c>
      <c r="B160" s="4" t="s">
        <v>93</v>
      </c>
      <c r="C160" t="s">
        <v>90</v>
      </c>
      <c r="D160" t="s">
        <v>68</v>
      </c>
      <c r="E160" s="5">
        <v>0</v>
      </c>
      <c r="F160" s="5">
        <f t="shared" ref="F160:G171" si="2">E160*2</f>
        <v>0</v>
      </c>
      <c r="G160" s="5">
        <f t="shared" si="2"/>
        <v>0</v>
      </c>
    </row>
    <row r="161" spans="1:7" x14ac:dyDescent="0.3">
      <c r="A161" t="s">
        <v>61</v>
      </c>
      <c r="B161" s="4" t="s">
        <v>9</v>
      </c>
      <c r="C161" t="s">
        <v>90</v>
      </c>
      <c r="D161" t="s">
        <v>68</v>
      </c>
      <c r="E161" s="5">
        <v>0</v>
      </c>
      <c r="F161" s="5">
        <f t="shared" si="2"/>
        <v>0</v>
      </c>
      <c r="G161" s="5">
        <f t="shared" si="2"/>
        <v>0</v>
      </c>
    </row>
    <row r="162" spans="1:7" x14ac:dyDescent="0.3">
      <c r="A162" t="s">
        <v>62</v>
      </c>
      <c r="B162" s="4" t="s">
        <v>9</v>
      </c>
      <c r="C162" t="s">
        <v>90</v>
      </c>
      <c r="D162" t="s">
        <v>68</v>
      </c>
      <c r="E162" s="5">
        <v>0</v>
      </c>
      <c r="F162" s="5">
        <f t="shared" si="2"/>
        <v>0</v>
      </c>
      <c r="G162" s="5">
        <f t="shared" si="2"/>
        <v>0</v>
      </c>
    </row>
    <row r="163" spans="1:7" x14ac:dyDescent="0.3">
      <c r="A163" t="s">
        <v>57</v>
      </c>
      <c r="B163" s="4" t="s">
        <v>9</v>
      </c>
      <c r="C163" t="s">
        <v>90</v>
      </c>
      <c r="D163" t="s">
        <v>68</v>
      </c>
      <c r="E163" s="5">
        <v>0</v>
      </c>
      <c r="F163" s="5">
        <f t="shared" si="2"/>
        <v>0</v>
      </c>
      <c r="G163" s="5">
        <f t="shared" si="2"/>
        <v>0</v>
      </c>
    </row>
    <row r="164" spans="1:7" x14ac:dyDescent="0.3">
      <c r="A164" t="s">
        <v>59</v>
      </c>
      <c r="B164" s="4" t="s">
        <v>93</v>
      </c>
      <c r="C164" t="s">
        <v>90</v>
      </c>
      <c r="D164" t="s">
        <v>68</v>
      </c>
      <c r="E164" s="5">
        <v>10</v>
      </c>
      <c r="F164" s="5">
        <f t="shared" si="2"/>
        <v>20</v>
      </c>
      <c r="G164" s="5">
        <f t="shared" si="2"/>
        <v>40</v>
      </c>
    </row>
    <row r="165" spans="1:7" x14ac:dyDescent="0.3">
      <c r="A165" t="s">
        <v>51</v>
      </c>
      <c r="B165" s="4" t="s">
        <v>93</v>
      </c>
      <c r="C165" t="s">
        <v>90</v>
      </c>
      <c r="D165" t="s">
        <v>68</v>
      </c>
      <c r="E165" s="5">
        <v>25</v>
      </c>
      <c r="F165" s="5">
        <f t="shared" si="2"/>
        <v>50</v>
      </c>
      <c r="G165" s="5">
        <f t="shared" si="2"/>
        <v>100</v>
      </c>
    </row>
    <row r="166" spans="1:7" x14ac:dyDescent="0.3">
      <c r="A166" t="s">
        <v>58</v>
      </c>
      <c r="B166" s="4" t="s">
        <v>93</v>
      </c>
      <c r="C166" t="s">
        <v>90</v>
      </c>
      <c r="D166" t="s">
        <v>68</v>
      </c>
      <c r="E166" s="5">
        <v>0</v>
      </c>
      <c r="F166" s="5">
        <f t="shared" si="2"/>
        <v>0</v>
      </c>
      <c r="G166" s="5">
        <f t="shared" si="2"/>
        <v>0</v>
      </c>
    </row>
    <row r="167" spans="1:7" x14ac:dyDescent="0.3">
      <c r="A167" t="s">
        <v>52</v>
      </c>
      <c r="B167" s="4" t="s">
        <v>93</v>
      </c>
      <c r="C167" t="s">
        <v>90</v>
      </c>
      <c r="D167" t="s">
        <v>68</v>
      </c>
      <c r="E167" s="5">
        <v>15</v>
      </c>
      <c r="F167" s="5">
        <f t="shared" si="2"/>
        <v>30</v>
      </c>
      <c r="G167" s="5">
        <f t="shared" si="2"/>
        <v>60</v>
      </c>
    </row>
    <row r="168" spans="1:7" x14ac:dyDescent="0.3">
      <c r="A168" t="s">
        <v>54</v>
      </c>
      <c r="B168" s="4" t="s">
        <v>9</v>
      </c>
      <c r="C168" t="s">
        <v>90</v>
      </c>
      <c r="D168" t="s">
        <v>68</v>
      </c>
      <c r="E168" s="5">
        <v>10</v>
      </c>
      <c r="F168" s="5">
        <f t="shared" si="2"/>
        <v>20</v>
      </c>
      <c r="G168" s="5">
        <f t="shared" si="2"/>
        <v>40</v>
      </c>
    </row>
    <row r="169" spans="1:7" x14ac:dyDescent="0.3">
      <c r="A169" t="s">
        <v>56</v>
      </c>
      <c r="B169" s="4" t="s">
        <v>93</v>
      </c>
      <c r="C169" t="s">
        <v>90</v>
      </c>
      <c r="D169" t="s">
        <v>68</v>
      </c>
      <c r="E169" s="5">
        <v>0</v>
      </c>
      <c r="F169" s="5">
        <f t="shared" si="2"/>
        <v>0</v>
      </c>
      <c r="G169" s="5">
        <f t="shared" si="2"/>
        <v>0</v>
      </c>
    </row>
    <row r="170" spans="1:7" x14ac:dyDescent="0.3">
      <c r="A170" t="s">
        <v>55</v>
      </c>
      <c r="B170" s="4" t="s">
        <v>93</v>
      </c>
      <c r="C170" t="s">
        <v>90</v>
      </c>
      <c r="D170" t="s">
        <v>68</v>
      </c>
      <c r="E170" s="5">
        <v>3</v>
      </c>
      <c r="F170" s="5">
        <f t="shared" si="2"/>
        <v>6</v>
      </c>
      <c r="G170" s="5">
        <f t="shared" si="2"/>
        <v>12</v>
      </c>
    </row>
    <row r="171" spans="1:7" x14ac:dyDescent="0.3">
      <c r="A171" t="s">
        <v>49</v>
      </c>
      <c r="B171" s="4" t="s">
        <v>93</v>
      </c>
      <c r="C171" t="s">
        <v>90</v>
      </c>
      <c r="D171" t="s">
        <v>68</v>
      </c>
      <c r="E171" s="5">
        <v>50</v>
      </c>
      <c r="F171" s="5">
        <f t="shared" si="2"/>
        <v>100</v>
      </c>
      <c r="G171" s="5">
        <f t="shared" si="2"/>
        <v>200</v>
      </c>
    </row>
    <row r="172" spans="1:7" x14ac:dyDescent="0.3">
      <c r="A172" t="s">
        <v>48</v>
      </c>
      <c r="B172" s="4" t="s">
        <v>93</v>
      </c>
      <c r="C172" t="s">
        <v>90</v>
      </c>
      <c r="D172" t="s">
        <v>68</v>
      </c>
      <c r="E172" s="5">
        <v>80</v>
      </c>
      <c r="F172" s="5">
        <v>160</v>
      </c>
      <c r="G172" s="5">
        <v>160</v>
      </c>
    </row>
    <row r="173" spans="1:7" x14ac:dyDescent="0.3">
      <c r="A173" t="s">
        <v>47</v>
      </c>
      <c r="B173" s="5" t="s">
        <v>93</v>
      </c>
      <c r="C173" t="s">
        <v>90</v>
      </c>
      <c r="D173" t="s">
        <v>68</v>
      </c>
      <c r="E173" s="7">
        <f>ROUNDUP(building_types!$I$3/module_info!$C$2*module_info!$C$3, 0)</f>
        <v>3439</v>
      </c>
      <c r="F173" s="7">
        <f>ROUNDUP(building_types!$I$4/module_info!$C$2*module_info!$C$3, 0)</f>
        <v>24000</v>
      </c>
      <c r="G173" s="7">
        <f>ROUNDUP(building_types!$I$5/module_info!$C$2*module_info!$C$3,0)</f>
        <v>12763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AE6E-9A65-4F1D-959E-41CBA5117549}">
  <dimension ref="A1:C3"/>
  <sheetViews>
    <sheetView workbookViewId="0">
      <selection activeCell="J16" sqref="J16"/>
    </sheetView>
  </sheetViews>
  <sheetFormatPr defaultRowHeight="14.4" x14ac:dyDescent="0.3"/>
  <sheetData>
    <row r="1" spans="1:3" x14ac:dyDescent="0.3">
      <c r="A1" s="1" t="s">
        <v>143</v>
      </c>
      <c r="B1" s="1" t="s">
        <v>89</v>
      </c>
      <c r="C1" s="1" t="s">
        <v>144</v>
      </c>
    </row>
    <row r="2" spans="1:3" x14ac:dyDescent="0.3">
      <c r="A2" t="s">
        <v>145</v>
      </c>
      <c r="B2" t="s">
        <v>146</v>
      </c>
      <c r="C2">
        <v>25</v>
      </c>
    </row>
    <row r="3" spans="1:3" x14ac:dyDescent="0.3">
      <c r="A3" t="s">
        <v>147</v>
      </c>
      <c r="B3" t="s">
        <v>93</v>
      </c>
      <c r="C3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A9AD-90AF-4CE7-B665-7C3D4161F599}">
  <dimension ref="A1:R5"/>
  <sheetViews>
    <sheetView workbookViewId="0">
      <selection activeCell="G11" sqref="G11"/>
    </sheetView>
  </sheetViews>
  <sheetFormatPr defaultRowHeight="14.4" x14ac:dyDescent="0.3"/>
  <cols>
    <col min="4" max="4" width="17.109375" customWidth="1"/>
    <col min="5" max="5" width="15.77734375" customWidth="1"/>
    <col min="7" max="7" width="15.21875" customWidth="1"/>
    <col min="8" max="8" width="14.88671875" customWidth="1"/>
    <col min="9" max="9" width="20.6640625" customWidth="1"/>
    <col min="10" max="10" width="20.33203125" customWidth="1"/>
    <col min="14" max="14" width="38" customWidth="1"/>
  </cols>
  <sheetData>
    <row r="1" spans="1:18" ht="15" thickBot="1" x14ac:dyDescent="0.35">
      <c r="A1" s="11" t="s">
        <v>118</v>
      </c>
      <c r="B1" s="11" t="s">
        <v>124</v>
      </c>
      <c r="C1" s="11" t="s">
        <v>1</v>
      </c>
      <c r="D1" s="11" t="s">
        <v>119</v>
      </c>
      <c r="E1" s="11" t="s">
        <v>120</v>
      </c>
      <c r="F1" s="11" t="s">
        <v>125</v>
      </c>
      <c r="G1" s="11" t="s">
        <v>126</v>
      </c>
      <c r="H1" s="11" t="s">
        <v>127</v>
      </c>
      <c r="I1" s="11" t="s">
        <v>128</v>
      </c>
      <c r="J1" s="11" t="s">
        <v>129</v>
      </c>
      <c r="K1" s="11" t="s">
        <v>112</v>
      </c>
      <c r="L1" s="11" t="s">
        <v>113</v>
      </c>
      <c r="M1" s="11" t="s">
        <v>130</v>
      </c>
      <c r="N1" s="11" t="s">
        <v>131</v>
      </c>
      <c r="O1" s="11" t="s">
        <v>132</v>
      </c>
      <c r="P1" s="21"/>
      <c r="Q1" s="21"/>
      <c r="R1" s="7"/>
    </row>
    <row r="2" spans="1:18" x14ac:dyDescent="0.3">
      <c r="A2" s="7" t="s">
        <v>106</v>
      </c>
      <c r="B2" s="7" t="s">
        <v>133</v>
      </c>
      <c r="C2" s="7" t="s">
        <v>35</v>
      </c>
      <c r="D2" s="7">
        <v>130</v>
      </c>
      <c r="E2" s="7">
        <v>25025</v>
      </c>
      <c r="F2" s="7">
        <v>35</v>
      </c>
      <c r="G2" s="7">
        <v>10</v>
      </c>
      <c r="H2" s="7">
        <v>2</v>
      </c>
      <c r="I2" s="10">
        <v>7659</v>
      </c>
      <c r="J2" s="12">
        <v>0.30609999999999998</v>
      </c>
      <c r="K2" s="7">
        <v>2021</v>
      </c>
      <c r="L2" s="7">
        <v>2023</v>
      </c>
      <c r="M2" s="7">
        <v>18</v>
      </c>
      <c r="N2" s="7" t="s">
        <v>134</v>
      </c>
      <c r="O2" s="7" t="s">
        <v>135</v>
      </c>
      <c r="P2" s="22"/>
      <c r="Q2" s="22"/>
      <c r="R2" s="7"/>
    </row>
    <row r="3" spans="1:18" x14ac:dyDescent="0.3">
      <c r="A3" s="7" t="s">
        <v>107</v>
      </c>
      <c r="B3" s="7" t="s">
        <v>133</v>
      </c>
      <c r="C3" s="8" t="s">
        <v>23</v>
      </c>
      <c r="D3" s="7">
        <v>216</v>
      </c>
      <c r="E3" s="7">
        <v>10225</v>
      </c>
      <c r="F3" s="7">
        <v>80</v>
      </c>
      <c r="G3" s="7">
        <v>22</v>
      </c>
      <c r="H3" s="7">
        <v>1</v>
      </c>
      <c r="I3" s="10">
        <v>7163</v>
      </c>
      <c r="J3" s="12">
        <v>0.70050000000000001</v>
      </c>
      <c r="K3" s="7">
        <v>2022</v>
      </c>
      <c r="L3" s="7">
        <v>2024</v>
      </c>
      <c r="M3" s="7">
        <v>24</v>
      </c>
      <c r="N3" s="13" t="s">
        <v>136</v>
      </c>
      <c r="O3" s="5"/>
      <c r="P3" s="23"/>
      <c r="Q3" s="23"/>
      <c r="R3" s="7"/>
    </row>
    <row r="4" spans="1:18" ht="15.6" customHeight="1" x14ac:dyDescent="0.3">
      <c r="A4" s="7" t="s">
        <v>108</v>
      </c>
      <c r="B4" s="7" t="s">
        <v>137</v>
      </c>
      <c r="C4" s="8" t="s">
        <v>138</v>
      </c>
      <c r="D4" s="7">
        <v>592</v>
      </c>
      <c r="E4" s="7">
        <v>75000</v>
      </c>
      <c r="F4" s="7">
        <v>119</v>
      </c>
      <c r="G4" s="7">
        <v>37</v>
      </c>
      <c r="H4" s="7">
        <v>2</v>
      </c>
      <c r="I4" s="10">
        <v>50000</v>
      </c>
      <c r="J4" s="12">
        <v>0.66669999999999996</v>
      </c>
      <c r="K4" s="7">
        <v>2022</v>
      </c>
      <c r="L4" s="7">
        <v>2025</v>
      </c>
      <c r="M4" s="7">
        <v>36</v>
      </c>
      <c r="N4" s="14" t="s">
        <v>139</v>
      </c>
      <c r="O4" s="5"/>
      <c r="P4" s="23"/>
      <c r="Q4" s="23"/>
      <c r="R4" s="7"/>
    </row>
    <row r="5" spans="1:18" x14ac:dyDescent="0.3">
      <c r="A5" s="7" t="s">
        <v>123</v>
      </c>
      <c r="B5" s="7" t="s">
        <v>140</v>
      </c>
      <c r="C5" s="8" t="s">
        <v>141</v>
      </c>
      <c r="D5" s="7">
        <v>350</v>
      </c>
      <c r="E5" s="7">
        <v>32297</v>
      </c>
      <c r="F5" s="7">
        <v>61</v>
      </c>
      <c r="G5" s="7">
        <v>17</v>
      </c>
      <c r="H5" s="7">
        <v>3</v>
      </c>
      <c r="I5" s="10">
        <v>26588</v>
      </c>
      <c r="J5" s="12">
        <v>0.82320000000000004</v>
      </c>
      <c r="K5" s="7">
        <v>2023</v>
      </c>
      <c r="L5" s="7">
        <v>2026</v>
      </c>
      <c r="M5" s="7">
        <v>30</v>
      </c>
      <c r="N5" s="13" t="s">
        <v>142</v>
      </c>
      <c r="O5" s="5"/>
      <c r="P5" s="23"/>
      <c r="Q5" s="23"/>
      <c r="R5" s="7"/>
    </row>
  </sheetData>
  <mergeCells count="5">
    <mergeCell ref="P1:Q1"/>
    <mergeCell ref="P2:Q2"/>
    <mergeCell ref="P3:Q3"/>
    <mergeCell ref="P4:Q4"/>
    <mergeCell ref="P5:Q5"/>
  </mergeCells>
  <hyperlinks>
    <hyperlink ref="N3" r:id="rId1" xr:uid="{A71446A2-B6DE-4137-B2B2-D44119819526}"/>
    <hyperlink ref="N4" r:id="rId2" xr:uid="{E95563FB-CD8C-4AA2-A36C-C2B46BCF9E28}"/>
    <hyperlink ref="N5" r:id="rId3" xr:uid="{4D1B2F8A-97A3-40D0-B964-723CE9C1EC0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4D45-9F17-4E38-8352-36C00B2489E3}">
  <dimension ref="A1:D18"/>
  <sheetViews>
    <sheetView workbookViewId="0">
      <selection activeCell="I14" sqref="I14"/>
    </sheetView>
  </sheetViews>
  <sheetFormatPr defaultRowHeight="14.4" x14ac:dyDescent="0.3"/>
  <cols>
    <col min="1" max="1" width="18.44140625" style="5" customWidth="1"/>
    <col min="2" max="2" width="9.44140625" style="5" customWidth="1"/>
    <col min="3" max="4" width="8.88671875" style="5"/>
  </cols>
  <sheetData>
    <row r="1" spans="1:4" x14ac:dyDescent="0.3">
      <c r="A1" s="8" t="s">
        <v>44</v>
      </c>
      <c r="B1" s="9" t="s">
        <v>85</v>
      </c>
      <c r="C1" s="8" t="s">
        <v>46</v>
      </c>
      <c r="D1" s="8" t="s">
        <v>45</v>
      </c>
    </row>
    <row r="2" spans="1:4" x14ac:dyDescent="0.3">
      <c r="A2" s="7" t="s">
        <v>50</v>
      </c>
      <c r="B2" s="4">
        <v>25</v>
      </c>
      <c r="C2" s="7">
        <v>52.244199999999999</v>
      </c>
      <c r="D2" s="7">
        <v>4.8411499999999998</v>
      </c>
    </row>
    <row r="3" spans="1:4" x14ac:dyDescent="0.3">
      <c r="A3" s="7" t="s">
        <v>53</v>
      </c>
      <c r="B3" s="4">
        <v>70</v>
      </c>
      <c r="C3" s="7">
        <v>51.817880000000002</v>
      </c>
      <c r="D3" s="7">
        <v>5.1900599999999999</v>
      </c>
    </row>
    <row r="4" spans="1:4" x14ac:dyDescent="0.3">
      <c r="A4" s="7" t="s">
        <v>61</v>
      </c>
      <c r="B4" s="4">
        <v>50</v>
      </c>
      <c r="C4" s="7">
        <v>51.992304799999999</v>
      </c>
      <c r="D4" s="7">
        <v>5.1035383000000003</v>
      </c>
    </row>
    <row r="5" spans="1:4" x14ac:dyDescent="0.3">
      <c r="A5" s="7" t="s">
        <v>62</v>
      </c>
      <c r="B5" s="4">
        <v>50</v>
      </c>
      <c r="C5" s="7">
        <v>52.136380000000003</v>
      </c>
      <c r="D5" s="7">
        <v>4.5613400000000004</v>
      </c>
    </row>
    <row r="6" spans="1:4" x14ac:dyDescent="0.3">
      <c r="A6" s="7" t="s">
        <v>57</v>
      </c>
      <c r="B6" s="4">
        <v>50</v>
      </c>
      <c r="C6" s="7">
        <v>52.711680000000001</v>
      </c>
      <c r="D6" s="7">
        <v>4.9622799999999998</v>
      </c>
    </row>
    <row r="7" spans="1:4" x14ac:dyDescent="0.3">
      <c r="A7" s="7" t="s">
        <v>59</v>
      </c>
      <c r="B7" s="4">
        <v>106</v>
      </c>
      <c r="C7" s="7">
        <v>53.050339999999998</v>
      </c>
      <c r="D7" s="7">
        <v>5.4068699999999996</v>
      </c>
    </row>
    <row r="8" spans="1:4" x14ac:dyDescent="0.3">
      <c r="A8" s="7" t="s">
        <v>51</v>
      </c>
      <c r="B8" s="4">
        <v>115</v>
      </c>
      <c r="C8" s="7">
        <v>51.92024</v>
      </c>
      <c r="D8" s="7">
        <v>5.9145300000000001</v>
      </c>
    </row>
    <row r="9" spans="1:4" x14ac:dyDescent="0.3">
      <c r="A9" s="7" t="s">
        <v>58</v>
      </c>
      <c r="B9" s="4">
        <v>70</v>
      </c>
      <c r="C9" s="7">
        <v>52.017710000000001</v>
      </c>
      <c r="D9" s="7">
        <v>4.6873100000000001</v>
      </c>
    </row>
    <row r="10" spans="1:4" x14ac:dyDescent="0.3">
      <c r="A10" s="7" t="s">
        <v>52</v>
      </c>
      <c r="B10" s="4">
        <v>50</v>
      </c>
      <c r="C10" s="7">
        <v>51.992304799999999</v>
      </c>
      <c r="D10" s="7">
        <v>5.1035383000000003</v>
      </c>
    </row>
    <row r="11" spans="1:4" x14ac:dyDescent="0.3">
      <c r="A11" s="7" t="s">
        <v>54</v>
      </c>
      <c r="B11" s="4">
        <v>50</v>
      </c>
      <c r="C11" s="7">
        <v>52.681248150000002</v>
      </c>
      <c r="D11" s="7">
        <v>4.8319443099999999</v>
      </c>
    </row>
    <row r="12" spans="1:4" x14ac:dyDescent="0.3">
      <c r="A12" s="7" t="s">
        <v>56</v>
      </c>
      <c r="B12" s="4">
        <v>5</v>
      </c>
      <c r="C12" s="7">
        <v>52.40177207</v>
      </c>
      <c r="D12" s="7">
        <v>4.8380792909999997</v>
      </c>
    </row>
    <row r="13" spans="1:4" x14ac:dyDescent="0.3">
      <c r="A13" s="7" t="s">
        <v>55</v>
      </c>
      <c r="B13" s="4">
        <v>50</v>
      </c>
      <c r="C13" s="7">
        <v>52.053115249999998</v>
      </c>
      <c r="D13" s="7">
        <v>4.9758505150000003</v>
      </c>
    </row>
    <row r="14" spans="1:4" x14ac:dyDescent="0.3">
      <c r="A14" s="7" t="s">
        <v>49</v>
      </c>
      <c r="B14" s="4">
        <v>30</v>
      </c>
      <c r="C14" s="7">
        <v>52.400261569999998</v>
      </c>
      <c r="D14" s="7">
        <v>4.6566315190000003</v>
      </c>
    </row>
    <row r="15" spans="1:4" x14ac:dyDescent="0.3">
      <c r="A15" s="7" t="s">
        <v>48</v>
      </c>
      <c r="B15" s="4">
        <v>1100</v>
      </c>
      <c r="C15" s="7">
        <v>47.147458389999997</v>
      </c>
      <c r="D15" s="7">
        <v>14.277085469999999</v>
      </c>
    </row>
    <row r="16" spans="1:4" x14ac:dyDescent="0.3">
      <c r="A16" s="7" t="s">
        <v>47</v>
      </c>
      <c r="B16" s="4">
        <v>200</v>
      </c>
      <c r="C16" s="7">
        <v>51.214695040000002</v>
      </c>
      <c r="D16" s="7">
        <v>6.1953783280000003</v>
      </c>
    </row>
    <row r="17" spans="1:4" x14ac:dyDescent="0.3">
      <c r="A17" s="7" t="s">
        <v>121</v>
      </c>
      <c r="B17" s="4">
        <v>50</v>
      </c>
      <c r="C17" s="7">
        <v>52.053115249999998</v>
      </c>
      <c r="D17" s="7">
        <v>4.9758505150000003</v>
      </c>
    </row>
    <row r="18" spans="1:4" x14ac:dyDescent="0.3">
      <c r="A18" s="7" t="s">
        <v>122</v>
      </c>
      <c r="B18" s="4">
        <v>50</v>
      </c>
      <c r="C18" s="7">
        <v>51.992304799999999</v>
      </c>
      <c r="D18" s="7">
        <v>5.1035383000000003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k t N V y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M k t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L T V c o i k e 4 D g A A A B E A A A A T A B w A R m 9 y b X V s Y X M v U 2 V j d G l v b j E u b S C i G A A o o B Q A A A A A A A A A A A A A A A A A A A A A A A A A A A A r T k 0 u y c z P U w i G 0 I b W A F B L A Q I t A B Q A A g A I A D J L T V c u m v / c p A A A A P Y A A A A S A A A A A A A A A A A A A A A A A A A A A A B D b 2 5 m a W c v U G F j a 2 F n Z S 5 4 b W x Q S w E C L Q A U A A I A C A A y S 0 1 X D 8 r p q 6 Q A A A D p A A A A E w A A A A A A A A A A A A A A A A D w A A A A W 0 N v b n R l b n R f V H l w Z X N d L n h t b F B L A Q I t A B Q A A g A I A D J L T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m B g H 9 V u z j R 6 L y P l o z 1 6 n 0 A A A A A A I A A A A A A A N m A A D A A A A A E A A A A H f 6 S / f i U q 2 n I K w L 6 b b U O J k A A A A A B I A A A K A A A A A Q A A A A B o a 0 D o C r 8 6 s P f n s K 3 N G A s V A A A A C e v A Z b + Y / d k 5 e c 1 3 Z 7 v 3 l L G s 6 F L p y l P a 8 V 4 f 6 9 G w 8 b l s f a J 3 o S E 5 j A s f w A B k S B P b d Q l L B J Z W P I D V d o r J b T i b 4 P Q W b 2 O O u d 0 j D k d C M H L j e E X R Q A A A C M T l E l y G 3 s 5 k D K I t r r T P n v 8 x f I m g = = < / D a t a M a s h u p > 
</file>

<file path=customXml/itemProps1.xml><?xml version="1.0" encoding="utf-8"?>
<ds:datastoreItem xmlns:ds="http://schemas.openxmlformats.org/officeDocument/2006/customXml" ds:itemID="{325CD078-FD44-49D9-BD50-2208FF41A6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overview</vt:lpstr>
      <vt:lpstr>_issues</vt:lpstr>
      <vt:lpstr>materialNames_conversion</vt:lpstr>
      <vt:lpstr>vehicles_info</vt:lpstr>
      <vt:lpstr>materials_logistics_info</vt:lpstr>
      <vt:lpstr>buildingTypes_matComposition</vt:lpstr>
      <vt:lpstr>module_info</vt:lpstr>
      <vt:lpstr>building_types</vt:lpstr>
      <vt:lpstr>suppliers</vt:lpstr>
      <vt:lpstr>hubs_macro</vt:lpstr>
      <vt:lpstr>hubs_candidateLocations</vt:lpstr>
      <vt:lpstr>construction_sites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Tsui</dc:creator>
  <cp:lastModifiedBy>Tanya</cp:lastModifiedBy>
  <dcterms:created xsi:type="dcterms:W3CDTF">2023-10-13T05:45:42Z</dcterms:created>
  <dcterms:modified xsi:type="dcterms:W3CDTF">2023-11-10T15:10:04Z</dcterms:modified>
</cp:coreProperties>
</file>