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filterPrivacy="1" defaultThemeVersion="124226"/>
  <xr:revisionPtr revIDLastSave="0" documentId="13_ncr:1_{42BB7115-BA10-5B40-9ED5-968EDBBB441D}" xr6:coauthVersionLast="46" xr6:coauthVersionMax="46" xr10:uidLastSave="{00000000-0000-0000-0000-000000000000}"/>
  <bookViews>
    <workbookView xWindow="0" yWindow="460" windowWidth="28800" windowHeight="166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K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Q4" i="1"/>
  <c r="Q5" i="1"/>
  <c r="Q6" i="1"/>
  <c r="Q7" i="1"/>
  <c r="Q8" i="1"/>
  <c r="Q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P4" i="1" l="1"/>
  <c r="P7" i="1" l="1"/>
  <c r="P6" i="1"/>
  <c r="P8" i="1"/>
  <c r="P5" i="1"/>
  <c r="P3" i="1"/>
  <c r="H35" i="1"/>
  <c r="I35" i="1"/>
  <c r="J35" i="1"/>
  <c r="H34" i="1"/>
  <c r="I34" i="1"/>
  <c r="J34" i="1"/>
  <c r="H33" i="1"/>
  <c r="I33" i="1"/>
  <c r="J33" i="1"/>
  <c r="H32" i="1"/>
  <c r="I32" i="1"/>
  <c r="J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 l="1"/>
  <c r="K34" i="1"/>
  <c r="K35" i="1"/>
  <c r="K32" i="1"/>
  <c r="P9" i="1"/>
</calcChain>
</file>

<file path=xl/sharedStrings.xml><?xml version="1.0" encoding="utf-8"?>
<sst xmlns="http://schemas.openxmlformats.org/spreadsheetml/2006/main" count="55" uniqueCount="51">
  <si>
    <t>王海明</t>
  </si>
  <si>
    <t>李月玫</t>
  </si>
  <si>
    <t>张伟</t>
  </si>
  <si>
    <t>金亦坚</t>
  </si>
  <si>
    <t>陈水君</t>
  </si>
  <si>
    <t>何进</t>
  </si>
  <si>
    <t>朱宇强</t>
  </si>
  <si>
    <t>张长荣</t>
  </si>
  <si>
    <t>沈丽</t>
  </si>
  <si>
    <t>冯志林</t>
  </si>
  <si>
    <t>周文萍</t>
  </si>
  <si>
    <t>徐君秀</t>
  </si>
  <si>
    <t>陈云竹</t>
  </si>
  <si>
    <t>高宝根</t>
  </si>
  <si>
    <t>陈小狗</t>
  </si>
  <si>
    <t>陈弦</t>
  </si>
  <si>
    <t>毛阿敏</t>
  </si>
  <si>
    <t>张云</t>
  </si>
  <si>
    <t>白雪</t>
  </si>
  <si>
    <t>王大刚</t>
  </si>
  <si>
    <t>周斌</t>
  </si>
  <si>
    <t>王浩</t>
  </si>
  <si>
    <t>林霖</t>
  </si>
  <si>
    <t>冯术</t>
  </si>
  <si>
    <t>鲁欣贞</t>
  </si>
  <si>
    <t>方芳</t>
  </si>
  <si>
    <t>中文姓名</t>
  </si>
  <si>
    <t>作业1</t>
  </si>
  <si>
    <t>作业2</t>
  </si>
  <si>
    <t>作业3</t>
  </si>
  <si>
    <t>作业4</t>
  </si>
  <si>
    <t>作业5</t>
  </si>
  <si>
    <t>期中考试</t>
  </si>
  <si>
    <t>期末考试</t>
  </si>
  <si>
    <t>总评成绩</t>
  </si>
  <si>
    <t>GPA</t>
    <phoneticPr fontId="1" type="noConversion"/>
  </si>
  <si>
    <t>备注</t>
    <phoneticPr fontId="1" type="noConversion"/>
  </si>
  <si>
    <t>平均分</t>
    <phoneticPr fontId="1" type="noConversion"/>
  </si>
  <si>
    <t>标准差</t>
    <phoneticPr fontId="1" type="noConversion"/>
  </si>
  <si>
    <t>最高分</t>
    <phoneticPr fontId="1" type="noConversion"/>
  </si>
  <si>
    <t>最低分</t>
    <phoneticPr fontId="1" type="noConversion"/>
  </si>
  <si>
    <t>分数段</t>
    <phoneticPr fontId="1" type="noConversion"/>
  </si>
  <si>
    <t>人数</t>
    <phoneticPr fontId="1" type="noConversion"/>
  </si>
  <si>
    <t>比例</t>
    <phoneticPr fontId="1" type="noConversion"/>
  </si>
  <si>
    <t>总人数</t>
    <phoneticPr fontId="1" type="noConversion"/>
  </si>
  <si>
    <t>分数</t>
    <phoneticPr fontId="1" type="noConversion"/>
  </si>
  <si>
    <t>优秀线</t>
    <phoneticPr fontId="1" type="noConversion"/>
  </si>
  <si>
    <t>及格线</t>
    <phoneticPr fontId="1" type="noConversion"/>
  </si>
  <si>
    <t>标识</t>
    <phoneticPr fontId="1" type="noConversion"/>
  </si>
  <si>
    <t>A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</si>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</sst>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0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O12" sqref="O12"/>
    </sheetView>
  </sheetViews>
  <sheetFormatPr baseColWidth="10" defaultColWidth="8.83203125" defaultRowHeight="14"/>
  <sheetData>
    <row r="1" spans="1:18">
      <c r="A1" s="3"/>
      <c r="B1" s="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5" t="s">
        <v>36</v>
      </c>
    </row>
    <row r="2" spans="1:18">
      <c r="A2" s="3"/>
      <c r="B2" s="3" t="s">
        <v>0</v>
      </c>
      <c r="C2" s="17">
        <v>8.5</v>
      </c>
      <c r="D2" s="17">
        <v>8.5</v>
      </c>
      <c r="E2" s="17">
        <v>8.5</v>
      </c>
      <c r="F2" s="17">
        <v>9</v>
      </c>
      <c r="G2" s="17">
        <v>9.5</v>
      </c>
      <c r="H2" s="20">
        <v>72</v>
      </c>
      <c r="I2" s="20">
        <v>85</v>
      </c>
      <c r="J2" s="20">
        <f>ROUND( AVERAGE(C2:G2)*10*0.3+H2*0.3+I2*0.4, 0)</f>
        <v>82</v>
      </c>
      <c r="K2" s="16">
        <f>IF(J2&lt;60, 0, 4-(3*(100-J2)*(100-J2))/1600)</f>
        <v>3.3925000000000001</v>
      </c>
      <c r="L2" s="5" t="str">
        <f>IF(J2&gt;=85, $P$13, IF(J2&lt;60, $P$14, " "))</f>
        <v xml:space="preserve"> </v>
      </c>
      <c r="N2" s="23" t="s">
        <v>41</v>
      </c>
      <c r="O2" s="24"/>
      <c r="P2" s="11" t="s">
        <v>42</v>
      </c>
      <c r="Q2" s="11" t="s">
        <v>43</v>
      </c>
      <c r="R2" s="7"/>
    </row>
    <row r="3" spans="1:18">
      <c r="A3" s="6"/>
      <c r="B3" s="6" t="s">
        <v>1</v>
      </c>
      <c r="C3" s="18">
        <v>10</v>
      </c>
      <c r="D3" s="18">
        <v>10</v>
      </c>
      <c r="E3" s="18">
        <v>8</v>
      </c>
      <c r="F3" s="18">
        <v>9.5</v>
      </c>
      <c r="G3" s="18">
        <v>9.5</v>
      </c>
      <c r="H3" s="21">
        <v>90</v>
      </c>
      <c r="I3" s="21">
        <v>74</v>
      </c>
      <c r="J3" s="20">
        <f>ROUND( AVERAGE(C3:G3)*10*0.3+H3*0.3+I3*0.4, 0)</f>
        <v>85</v>
      </c>
      <c r="K3" s="16">
        <f t="shared" ref="K3:K31" si="0">IF(J3&lt;60, 0, 4-(3*(100-J3)*(100-J3))/1600)</f>
        <v>3.578125</v>
      </c>
      <c r="L3" s="5" t="str">
        <f t="shared" ref="L3:L31" si="1">IF(J3&gt;=85, $P$13, IF(J3&lt;60, $P$14, " "))</f>
        <v>A</v>
      </c>
      <c r="N3" s="6">
        <v>0</v>
      </c>
      <c r="O3" s="8">
        <v>59</v>
      </c>
      <c r="P3" s="1">
        <f>COUNTIF(J2:J31, "&lt;60")</f>
        <v>2</v>
      </c>
      <c r="Q3" s="1">
        <f>P3/$P$9</f>
        <v>6.6666666666666666E-2</v>
      </c>
      <c r="R3" s="7"/>
    </row>
    <row r="4" spans="1:18">
      <c r="A4" s="6"/>
      <c r="B4" s="6" t="s">
        <v>2</v>
      </c>
      <c r="C4" s="18">
        <v>9</v>
      </c>
      <c r="D4" s="18">
        <v>9.5</v>
      </c>
      <c r="E4" s="18">
        <v>9</v>
      </c>
      <c r="F4" s="18">
        <v>10</v>
      </c>
      <c r="G4" s="18">
        <v>10</v>
      </c>
      <c r="H4" s="21">
        <v>73</v>
      </c>
      <c r="I4" s="21">
        <v>86</v>
      </c>
      <c r="J4" s="20">
        <f t="shared" ref="J4:J31" si="2">ROUND( AVERAGE(C4:G4)*10*0.3+H4*0.3+I4*0.4, 0)</f>
        <v>85</v>
      </c>
      <c r="K4" s="16">
        <f t="shared" si="0"/>
        <v>3.578125</v>
      </c>
      <c r="L4" s="5" t="str">
        <f t="shared" si="1"/>
        <v>A</v>
      </c>
      <c r="N4" s="6">
        <v>60</v>
      </c>
      <c r="O4" s="8">
        <v>74</v>
      </c>
      <c r="P4" s="1">
        <f>COUNTIFS(J2:J31,"&gt;=60",J2:J31,"&lt;=74")</f>
        <v>1</v>
      </c>
      <c r="Q4" s="1">
        <f t="shared" ref="Q4:Q8" si="3">P4/$P$9</f>
        <v>3.3333333333333333E-2</v>
      </c>
      <c r="R4" s="7"/>
    </row>
    <row r="5" spans="1:18">
      <c r="A5" s="6"/>
      <c r="B5" s="6" t="s">
        <v>3</v>
      </c>
      <c r="C5" s="18">
        <v>10</v>
      </c>
      <c r="D5" s="18">
        <v>9</v>
      </c>
      <c r="E5" s="18">
        <v>7.5</v>
      </c>
      <c r="F5" s="18">
        <v>10</v>
      </c>
      <c r="G5" s="18">
        <v>8.5</v>
      </c>
      <c r="H5" s="21">
        <v>72</v>
      </c>
      <c r="I5" s="21">
        <v>88</v>
      </c>
      <c r="J5" s="20">
        <f t="shared" si="2"/>
        <v>84</v>
      </c>
      <c r="K5" s="16">
        <f t="shared" si="0"/>
        <v>3.52</v>
      </c>
      <c r="L5" s="5" t="str">
        <f t="shared" si="1"/>
        <v xml:space="preserve"> </v>
      </c>
      <c r="N5" s="6">
        <v>75</v>
      </c>
      <c r="O5" s="8">
        <v>79</v>
      </c>
      <c r="P5" s="1">
        <f>COUNTIFS(J2:J31, "&gt;74", J2:J31, "&lt;80")</f>
        <v>3</v>
      </c>
      <c r="Q5" s="1">
        <f t="shared" si="3"/>
        <v>0.1</v>
      </c>
      <c r="R5" s="7"/>
    </row>
    <row r="6" spans="1:18">
      <c r="A6" s="6"/>
      <c r="B6" s="6" t="s">
        <v>4</v>
      </c>
      <c r="C6" s="18">
        <v>10</v>
      </c>
      <c r="D6" s="18">
        <v>10</v>
      </c>
      <c r="E6" s="18">
        <v>10</v>
      </c>
      <c r="F6" s="18">
        <v>8.5</v>
      </c>
      <c r="G6" s="18">
        <v>10</v>
      </c>
      <c r="H6" s="21">
        <v>83</v>
      </c>
      <c r="I6" s="21">
        <v>87</v>
      </c>
      <c r="J6" s="20">
        <f t="shared" si="2"/>
        <v>89</v>
      </c>
      <c r="K6" s="16">
        <f t="shared" si="0"/>
        <v>3.7731249999999998</v>
      </c>
      <c r="L6" s="5" t="str">
        <f t="shared" si="1"/>
        <v>A</v>
      </c>
      <c r="N6" s="6">
        <v>80</v>
      </c>
      <c r="O6" s="8">
        <v>84</v>
      </c>
      <c r="P6" s="1">
        <f>COUNTIFS(J2:J31, "&gt;79", J2:J31, "&lt;85")</f>
        <v>14</v>
      </c>
      <c r="Q6" s="1">
        <f t="shared" si="3"/>
        <v>0.46666666666666667</v>
      </c>
      <c r="R6" s="7"/>
    </row>
    <row r="7" spans="1:18">
      <c r="A7" s="6"/>
      <c r="B7" s="6" t="s">
        <v>5</v>
      </c>
      <c r="C7" s="18">
        <v>9.5</v>
      </c>
      <c r="D7" s="18">
        <v>9</v>
      </c>
      <c r="E7" s="18">
        <v>10</v>
      </c>
      <c r="F7" s="18">
        <v>9.5</v>
      </c>
      <c r="G7" s="18">
        <v>8.5</v>
      </c>
      <c r="H7" s="21">
        <v>84</v>
      </c>
      <c r="I7" s="21">
        <v>79</v>
      </c>
      <c r="J7" s="20">
        <f t="shared" si="2"/>
        <v>85</v>
      </c>
      <c r="K7" s="16">
        <f t="shared" si="0"/>
        <v>3.578125</v>
      </c>
      <c r="L7" s="5" t="str">
        <f t="shared" si="1"/>
        <v>A</v>
      </c>
      <c r="N7" s="6">
        <v>85</v>
      </c>
      <c r="O7" s="8">
        <v>89</v>
      </c>
      <c r="P7" s="1">
        <f>COUNTIFS(J2:J31, "&gt;84", J2:J31, "&lt;90")</f>
        <v>9</v>
      </c>
      <c r="Q7" s="1">
        <f t="shared" si="3"/>
        <v>0.3</v>
      </c>
      <c r="R7" s="7"/>
    </row>
    <row r="8" spans="1:18">
      <c r="A8" s="6"/>
      <c r="B8" s="6" t="s">
        <v>6</v>
      </c>
      <c r="C8" s="18">
        <v>9</v>
      </c>
      <c r="D8" s="18">
        <v>8.5</v>
      </c>
      <c r="E8" s="18">
        <v>9</v>
      </c>
      <c r="F8" s="18">
        <v>9</v>
      </c>
      <c r="G8" s="18">
        <v>9</v>
      </c>
      <c r="H8" s="21">
        <v>67</v>
      </c>
      <c r="I8" s="21">
        <v>88</v>
      </c>
      <c r="J8" s="20">
        <f t="shared" si="2"/>
        <v>82</v>
      </c>
      <c r="K8" s="16">
        <f t="shared" si="0"/>
        <v>3.3925000000000001</v>
      </c>
      <c r="L8" s="5" t="str">
        <f t="shared" si="1"/>
        <v xml:space="preserve"> </v>
      </c>
      <c r="N8" s="9">
        <v>90</v>
      </c>
      <c r="O8" s="10">
        <v>100</v>
      </c>
      <c r="P8" s="2">
        <f>COUNTIF(J2:J31, "&gt;89")</f>
        <v>1</v>
      </c>
      <c r="Q8" s="1">
        <f t="shared" si="3"/>
        <v>3.3333333333333333E-2</v>
      </c>
      <c r="R8" s="7"/>
    </row>
    <row r="9" spans="1:18">
      <c r="A9" s="6"/>
      <c r="B9" s="6" t="s">
        <v>7</v>
      </c>
      <c r="C9" s="18">
        <v>8</v>
      </c>
      <c r="D9" s="18">
        <v>7</v>
      </c>
      <c r="E9" s="18">
        <v>7.5</v>
      </c>
      <c r="F9" s="18">
        <v>0</v>
      </c>
      <c r="G9" s="18">
        <v>0</v>
      </c>
      <c r="H9" s="21">
        <v>60</v>
      </c>
      <c r="I9" s="21">
        <v>67</v>
      </c>
      <c r="J9" s="20">
        <f t="shared" si="2"/>
        <v>58</v>
      </c>
      <c r="K9" s="16">
        <f t="shared" si="0"/>
        <v>0</v>
      </c>
      <c r="L9" s="5" t="str">
        <f t="shared" si="1"/>
        <v>D</v>
      </c>
      <c r="N9" s="23" t="s">
        <v>44</v>
      </c>
      <c r="O9" s="25"/>
      <c r="P9" s="11">
        <f>SUM(P3:P8)</f>
        <v>30</v>
      </c>
      <c r="Q9" s="11"/>
      <c r="R9" s="7"/>
    </row>
    <row r="10" spans="1:18">
      <c r="A10" s="6"/>
      <c r="B10" s="6" t="s">
        <v>8</v>
      </c>
      <c r="C10" s="18">
        <v>9.5</v>
      </c>
      <c r="D10" s="18">
        <v>8</v>
      </c>
      <c r="E10" s="18">
        <v>9.5</v>
      </c>
      <c r="F10" s="18">
        <v>7.5</v>
      </c>
      <c r="G10" s="18">
        <v>9</v>
      </c>
      <c r="H10" s="21">
        <v>83</v>
      </c>
      <c r="I10" s="21">
        <v>83</v>
      </c>
      <c r="J10" s="20">
        <f t="shared" si="2"/>
        <v>84</v>
      </c>
      <c r="K10" s="16">
        <f t="shared" si="0"/>
        <v>3.52</v>
      </c>
      <c r="L10" s="5" t="str">
        <f t="shared" si="1"/>
        <v xml:space="preserve"> </v>
      </c>
    </row>
    <row r="11" spans="1:18">
      <c r="A11" s="6"/>
      <c r="B11" s="6" t="s">
        <v>9</v>
      </c>
      <c r="C11" s="18">
        <v>9.5</v>
      </c>
      <c r="D11" s="18">
        <v>10</v>
      </c>
      <c r="E11" s="18">
        <v>9.5</v>
      </c>
      <c r="F11" s="18">
        <v>8.5</v>
      </c>
      <c r="G11" s="18">
        <v>10</v>
      </c>
      <c r="H11" s="21">
        <v>73</v>
      </c>
      <c r="I11" s="21">
        <v>74</v>
      </c>
      <c r="J11" s="20">
        <f t="shared" si="2"/>
        <v>80</v>
      </c>
      <c r="K11" s="16">
        <f t="shared" si="0"/>
        <v>3.25</v>
      </c>
      <c r="L11" s="5" t="str">
        <f t="shared" si="1"/>
        <v xml:space="preserve"> </v>
      </c>
    </row>
    <row r="12" spans="1:18">
      <c r="A12" s="6"/>
      <c r="B12" s="6" t="s">
        <v>10</v>
      </c>
      <c r="C12" s="18">
        <v>10</v>
      </c>
      <c r="D12" s="18">
        <v>10</v>
      </c>
      <c r="E12" s="18">
        <v>8</v>
      </c>
      <c r="F12" s="18">
        <v>9.5</v>
      </c>
      <c r="G12" s="18">
        <v>10</v>
      </c>
      <c r="H12" s="21">
        <v>73</v>
      </c>
      <c r="I12" s="21">
        <v>98</v>
      </c>
      <c r="J12" s="20">
        <f t="shared" si="2"/>
        <v>90</v>
      </c>
      <c r="K12" s="16">
        <f t="shared" si="0"/>
        <v>3.8125</v>
      </c>
      <c r="L12" s="5" t="str">
        <f t="shared" si="1"/>
        <v>A</v>
      </c>
      <c r="N12" s="12"/>
      <c r="O12" s="13" t="s">
        <v>45</v>
      </c>
      <c r="P12" s="11" t="s">
        <v>48</v>
      </c>
    </row>
    <row r="13" spans="1:18">
      <c r="A13" s="6"/>
      <c r="B13" s="6" t="s">
        <v>11</v>
      </c>
      <c r="C13" s="18">
        <v>10</v>
      </c>
      <c r="D13" s="18">
        <v>7.5</v>
      </c>
      <c r="E13" s="18">
        <v>9.5</v>
      </c>
      <c r="F13" s="18">
        <v>9</v>
      </c>
      <c r="G13" s="18">
        <v>10</v>
      </c>
      <c r="H13" s="21">
        <v>82</v>
      </c>
      <c r="I13" s="21">
        <v>83</v>
      </c>
      <c r="J13" s="20">
        <f t="shared" si="2"/>
        <v>85</v>
      </c>
      <c r="K13" s="16">
        <f t="shared" si="0"/>
        <v>3.578125</v>
      </c>
      <c r="L13" s="5" t="str">
        <f t="shared" si="1"/>
        <v>A</v>
      </c>
      <c r="N13" s="6" t="s">
        <v>46</v>
      </c>
      <c r="O13" s="1">
        <v>85</v>
      </c>
      <c r="P13" s="1" t="s">
        <v>49</v>
      </c>
    </row>
    <row r="14" spans="1:18">
      <c r="A14" s="6"/>
      <c r="B14" s="6" t="s">
        <v>12</v>
      </c>
      <c r="C14" s="18">
        <v>9</v>
      </c>
      <c r="D14" s="18">
        <v>8.5</v>
      </c>
      <c r="E14" s="18">
        <v>10</v>
      </c>
      <c r="F14" s="18">
        <v>9</v>
      </c>
      <c r="G14" s="18">
        <v>8.5</v>
      </c>
      <c r="H14" s="21">
        <v>83</v>
      </c>
      <c r="I14" s="21">
        <v>87</v>
      </c>
      <c r="J14" s="20">
        <f t="shared" si="2"/>
        <v>87</v>
      </c>
      <c r="K14" s="16">
        <f t="shared" si="0"/>
        <v>3.683125</v>
      </c>
      <c r="L14" s="5" t="str">
        <f t="shared" si="1"/>
        <v>A</v>
      </c>
      <c r="N14" s="9" t="s">
        <v>47</v>
      </c>
      <c r="O14" s="2">
        <v>60</v>
      </c>
      <c r="P14" s="2" t="s">
        <v>50</v>
      </c>
    </row>
    <row r="15" spans="1:18">
      <c r="A15" s="6"/>
      <c r="B15" s="6" t="s">
        <v>13</v>
      </c>
      <c r="C15" s="18">
        <v>9</v>
      </c>
      <c r="D15" s="18">
        <v>10</v>
      </c>
      <c r="E15" s="18">
        <v>8</v>
      </c>
      <c r="F15" s="18">
        <v>10</v>
      </c>
      <c r="G15" s="18">
        <v>10</v>
      </c>
      <c r="H15" s="21">
        <v>79</v>
      </c>
      <c r="I15" s="21">
        <v>74</v>
      </c>
      <c r="J15" s="20">
        <f t="shared" si="2"/>
        <v>82</v>
      </c>
      <c r="K15" s="16">
        <f t="shared" si="0"/>
        <v>3.3925000000000001</v>
      </c>
      <c r="L15" s="5" t="str">
        <f t="shared" si="1"/>
        <v xml:space="preserve"> </v>
      </c>
    </row>
    <row r="16" spans="1:18">
      <c r="A16" s="6"/>
      <c r="B16" s="6" t="s">
        <v>14</v>
      </c>
      <c r="C16" s="18">
        <v>9.5</v>
      </c>
      <c r="D16" s="18">
        <v>9</v>
      </c>
      <c r="E16" s="18">
        <v>8</v>
      </c>
      <c r="F16" s="18">
        <v>9.5</v>
      </c>
      <c r="G16" s="18">
        <v>10</v>
      </c>
      <c r="H16" s="21">
        <v>72</v>
      </c>
      <c r="I16" s="21">
        <v>89</v>
      </c>
      <c r="J16" s="20">
        <f t="shared" si="2"/>
        <v>85</v>
      </c>
      <c r="K16" s="16">
        <f t="shared" si="0"/>
        <v>3.578125</v>
      </c>
      <c r="L16" s="5" t="str">
        <f t="shared" si="1"/>
        <v>A</v>
      </c>
    </row>
    <row r="17" spans="1:12">
      <c r="A17" s="6"/>
      <c r="B17" s="6" t="s">
        <v>15</v>
      </c>
      <c r="C17" s="18">
        <v>0</v>
      </c>
      <c r="D17" s="18">
        <v>7.5</v>
      </c>
      <c r="E17" s="18">
        <v>0</v>
      </c>
      <c r="F17" s="18">
        <v>7.5</v>
      </c>
      <c r="G17" s="18">
        <v>8</v>
      </c>
      <c r="H17" s="21">
        <v>55</v>
      </c>
      <c r="I17" s="21">
        <v>67</v>
      </c>
      <c r="J17" s="20">
        <f t="shared" si="2"/>
        <v>57</v>
      </c>
      <c r="K17" s="16">
        <f t="shared" si="0"/>
        <v>0</v>
      </c>
      <c r="L17" s="5" t="str">
        <f t="shared" si="1"/>
        <v>D</v>
      </c>
    </row>
    <row r="18" spans="1:12">
      <c r="A18" s="6"/>
      <c r="B18" s="6" t="s">
        <v>16</v>
      </c>
      <c r="C18" s="18">
        <v>9.5</v>
      </c>
      <c r="D18" s="18">
        <v>10</v>
      </c>
      <c r="E18" s="18">
        <v>8.5</v>
      </c>
      <c r="F18" s="18">
        <v>9</v>
      </c>
      <c r="G18" s="18">
        <v>9.5</v>
      </c>
      <c r="H18" s="21">
        <v>88</v>
      </c>
      <c r="I18" s="21">
        <v>71</v>
      </c>
      <c r="J18" s="20">
        <f t="shared" si="2"/>
        <v>83</v>
      </c>
      <c r="K18" s="16">
        <f t="shared" si="0"/>
        <v>3.4581249999999999</v>
      </c>
      <c r="L18" s="5" t="str">
        <f t="shared" si="1"/>
        <v xml:space="preserve"> </v>
      </c>
    </row>
    <row r="19" spans="1:12">
      <c r="A19" s="6"/>
      <c r="B19" s="6" t="s">
        <v>17</v>
      </c>
      <c r="C19" s="18">
        <v>9</v>
      </c>
      <c r="D19" s="18">
        <v>9</v>
      </c>
      <c r="E19" s="18">
        <v>9</v>
      </c>
      <c r="F19" s="18">
        <v>8</v>
      </c>
      <c r="G19" s="18">
        <v>9</v>
      </c>
      <c r="H19" s="21">
        <v>74</v>
      </c>
      <c r="I19" s="21">
        <v>82</v>
      </c>
      <c r="J19" s="20">
        <f t="shared" si="2"/>
        <v>81</v>
      </c>
      <c r="K19" s="16">
        <f t="shared" si="0"/>
        <v>3.3231250000000001</v>
      </c>
      <c r="L19" s="5" t="str">
        <f t="shared" si="1"/>
        <v xml:space="preserve"> </v>
      </c>
    </row>
    <row r="20" spans="1:12">
      <c r="A20" s="6"/>
      <c r="B20" s="6" t="s">
        <v>18</v>
      </c>
      <c r="C20" s="18">
        <v>10</v>
      </c>
      <c r="D20" s="18">
        <v>9.5</v>
      </c>
      <c r="E20" s="18">
        <v>9</v>
      </c>
      <c r="F20" s="18">
        <v>8.5</v>
      </c>
      <c r="G20" s="18">
        <v>9</v>
      </c>
      <c r="H20" s="21">
        <v>86</v>
      </c>
      <c r="I20" s="21">
        <v>77</v>
      </c>
      <c r="J20" s="20">
        <f t="shared" si="2"/>
        <v>84</v>
      </c>
      <c r="K20" s="16">
        <f t="shared" si="0"/>
        <v>3.52</v>
      </c>
      <c r="L20" s="5" t="str">
        <f t="shared" si="1"/>
        <v xml:space="preserve"> </v>
      </c>
    </row>
    <row r="21" spans="1:12">
      <c r="A21" s="6"/>
      <c r="B21" s="6" t="s">
        <v>19</v>
      </c>
      <c r="C21" s="18">
        <v>10</v>
      </c>
      <c r="D21" s="18">
        <v>9.5</v>
      </c>
      <c r="E21" s="18">
        <v>10</v>
      </c>
      <c r="F21" s="18">
        <v>10</v>
      </c>
      <c r="G21" s="18">
        <v>9.5</v>
      </c>
      <c r="H21" s="21">
        <v>68</v>
      </c>
      <c r="I21" s="21">
        <v>69</v>
      </c>
      <c r="J21" s="20">
        <f t="shared" si="2"/>
        <v>77</v>
      </c>
      <c r="K21" s="16">
        <f t="shared" si="0"/>
        <v>3.0081250000000002</v>
      </c>
      <c r="L21" s="5" t="str">
        <f t="shared" si="1"/>
        <v xml:space="preserve"> </v>
      </c>
    </row>
    <row r="22" spans="1:12">
      <c r="A22" s="6"/>
      <c r="B22" s="6" t="s">
        <v>8</v>
      </c>
      <c r="C22" s="18">
        <v>8.5</v>
      </c>
      <c r="D22" s="18">
        <v>8</v>
      </c>
      <c r="E22" s="18">
        <v>10</v>
      </c>
      <c r="F22" s="18">
        <v>8</v>
      </c>
      <c r="G22" s="18">
        <v>10</v>
      </c>
      <c r="H22" s="21">
        <v>77</v>
      </c>
      <c r="I22" s="21">
        <v>83</v>
      </c>
      <c r="J22" s="20">
        <f t="shared" si="2"/>
        <v>83</v>
      </c>
      <c r="K22" s="16">
        <f t="shared" si="0"/>
        <v>3.4581249999999999</v>
      </c>
      <c r="L22" s="5" t="str">
        <f t="shared" si="1"/>
        <v xml:space="preserve"> </v>
      </c>
    </row>
    <row r="23" spans="1:12">
      <c r="A23" s="6"/>
      <c r="B23" s="6" t="s">
        <v>9</v>
      </c>
      <c r="C23" s="18">
        <v>10</v>
      </c>
      <c r="D23" s="18">
        <v>10</v>
      </c>
      <c r="E23" s="18">
        <v>10</v>
      </c>
      <c r="F23" s="18">
        <v>8</v>
      </c>
      <c r="G23" s="18">
        <v>8.5</v>
      </c>
      <c r="H23" s="21">
        <v>78</v>
      </c>
      <c r="I23" s="21">
        <v>67</v>
      </c>
      <c r="J23" s="20">
        <f t="shared" si="2"/>
        <v>78</v>
      </c>
      <c r="K23" s="16">
        <f t="shared" si="0"/>
        <v>3.0925000000000002</v>
      </c>
      <c r="L23" s="5" t="str">
        <f t="shared" si="1"/>
        <v xml:space="preserve"> </v>
      </c>
    </row>
    <row r="24" spans="1:12">
      <c r="A24" s="6"/>
      <c r="B24" s="6" t="s">
        <v>10</v>
      </c>
      <c r="C24" s="18">
        <v>7.5</v>
      </c>
      <c r="D24" s="18">
        <v>9</v>
      </c>
      <c r="E24" s="18">
        <v>9.5</v>
      </c>
      <c r="F24" s="18">
        <v>10</v>
      </c>
      <c r="G24" s="18">
        <v>9</v>
      </c>
      <c r="H24" s="21">
        <v>78</v>
      </c>
      <c r="I24" s="21">
        <v>82</v>
      </c>
      <c r="J24" s="20">
        <f t="shared" si="2"/>
        <v>83</v>
      </c>
      <c r="K24" s="16">
        <f t="shared" si="0"/>
        <v>3.4581249999999999</v>
      </c>
      <c r="L24" s="5" t="str">
        <f t="shared" si="1"/>
        <v xml:space="preserve"> </v>
      </c>
    </row>
    <row r="25" spans="1:12">
      <c r="A25" s="6"/>
      <c r="B25" s="6" t="s">
        <v>11</v>
      </c>
      <c r="C25" s="18">
        <v>8</v>
      </c>
      <c r="D25" s="18">
        <v>9.5</v>
      </c>
      <c r="E25" s="18">
        <v>9.5</v>
      </c>
      <c r="F25" s="18">
        <v>8</v>
      </c>
      <c r="G25" s="18">
        <v>10</v>
      </c>
      <c r="H25" s="21">
        <v>79</v>
      </c>
      <c r="I25" s="21">
        <v>80</v>
      </c>
      <c r="J25" s="20">
        <f t="shared" si="2"/>
        <v>83</v>
      </c>
      <c r="K25" s="16">
        <f t="shared" si="0"/>
        <v>3.4581249999999999</v>
      </c>
      <c r="L25" s="5" t="str">
        <f t="shared" si="1"/>
        <v xml:space="preserve"> </v>
      </c>
    </row>
    <row r="26" spans="1:12">
      <c r="A26" s="6"/>
      <c r="B26" s="6" t="s">
        <v>20</v>
      </c>
      <c r="C26" s="18">
        <v>7</v>
      </c>
      <c r="D26" s="18">
        <v>7</v>
      </c>
      <c r="E26" s="18">
        <v>8</v>
      </c>
      <c r="F26" s="18">
        <v>8</v>
      </c>
      <c r="G26" s="18">
        <v>9.5</v>
      </c>
      <c r="H26" s="21">
        <v>77</v>
      </c>
      <c r="I26" s="21">
        <v>72</v>
      </c>
      <c r="J26" s="20">
        <f t="shared" si="2"/>
        <v>76</v>
      </c>
      <c r="K26" s="16">
        <f t="shared" si="0"/>
        <v>2.92</v>
      </c>
      <c r="L26" s="5" t="str">
        <f t="shared" si="1"/>
        <v xml:space="preserve"> </v>
      </c>
    </row>
    <row r="27" spans="1:12">
      <c r="A27" s="6"/>
      <c r="B27" s="6" t="s">
        <v>21</v>
      </c>
      <c r="C27" s="18">
        <v>9</v>
      </c>
      <c r="D27" s="18">
        <v>9</v>
      </c>
      <c r="E27" s="18">
        <v>10</v>
      </c>
      <c r="F27" s="18">
        <v>8</v>
      </c>
      <c r="G27" s="18">
        <v>7.5</v>
      </c>
      <c r="H27" s="21">
        <v>68</v>
      </c>
      <c r="I27" s="21">
        <v>88</v>
      </c>
      <c r="J27" s="20">
        <f t="shared" si="2"/>
        <v>82</v>
      </c>
      <c r="K27" s="16">
        <f t="shared" si="0"/>
        <v>3.3925000000000001</v>
      </c>
      <c r="L27" s="5" t="str">
        <f t="shared" si="1"/>
        <v xml:space="preserve"> </v>
      </c>
    </row>
    <row r="28" spans="1:12">
      <c r="A28" s="6"/>
      <c r="B28" s="6" t="s">
        <v>22</v>
      </c>
      <c r="C28" s="18">
        <v>9</v>
      </c>
      <c r="D28" s="18">
        <v>8.5</v>
      </c>
      <c r="E28" s="18">
        <v>10</v>
      </c>
      <c r="F28" s="18">
        <v>9.5</v>
      </c>
      <c r="G28" s="18">
        <v>9</v>
      </c>
      <c r="H28" s="21">
        <v>72</v>
      </c>
      <c r="I28" s="21">
        <v>87</v>
      </c>
      <c r="J28" s="20">
        <f t="shared" si="2"/>
        <v>84</v>
      </c>
      <c r="K28" s="16">
        <f t="shared" si="0"/>
        <v>3.52</v>
      </c>
      <c r="L28" s="5" t="str">
        <f t="shared" si="1"/>
        <v xml:space="preserve"> </v>
      </c>
    </row>
    <row r="29" spans="1:12">
      <c r="A29" s="6"/>
      <c r="B29" s="6" t="s">
        <v>23</v>
      </c>
      <c r="C29" s="18">
        <v>7.5</v>
      </c>
      <c r="D29" s="18">
        <v>10</v>
      </c>
      <c r="E29" s="18">
        <v>8</v>
      </c>
      <c r="F29" s="18">
        <v>7.5</v>
      </c>
      <c r="G29" s="18">
        <v>7.5</v>
      </c>
      <c r="H29" s="21">
        <v>85</v>
      </c>
      <c r="I29" s="21">
        <v>93</v>
      </c>
      <c r="J29" s="20">
        <f t="shared" si="2"/>
        <v>87</v>
      </c>
      <c r="K29" s="16">
        <f t="shared" si="0"/>
        <v>3.683125</v>
      </c>
      <c r="L29" s="5" t="str">
        <f t="shared" si="1"/>
        <v>A</v>
      </c>
    </row>
    <row r="30" spans="1:12">
      <c r="A30" s="6"/>
      <c r="B30" s="6" t="s">
        <v>24</v>
      </c>
      <c r="C30" s="18">
        <v>9</v>
      </c>
      <c r="D30" s="18">
        <v>9</v>
      </c>
      <c r="E30" s="18">
        <v>10</v>
      </c>
      <c r="F30" s="18">
        <v>10</v>
      </c>
      <c r="G30" s="18">
        <v>8</v>
      </c>
      <c r="H30" s="21">
        <v>81</v>
      </c>
      <c r="I30" s="21">
        <v>82</v>
      </c>
      <c r="J30" s="20">
        <f t="shared" si="2"/>
        <v>85</v>
      </c>
      <c r="K30" s="16">
        <f t="shared" si="0"/>
        <v>3.578125</v>
      </c>
      <c r="L30" s="5" t="str">
        <f t="shared" si="1"/>
        <v>A</v>
      </c>
    </row>
    <row r="31" spans="1:12">
      <c r="A31" s="9"/>
      <c r="B31" s="9" t="s">
        <v>25</v>
      </c>
      <c r="C31" s="19">
        <v>0</v>
      </c>
      <c r="D31" s="19">
        <v>0</v>
      </c>
      <c r="E31" s="19">
        <v>9</v>
      </c>
      <c r="F31" s="19">
        <v>9</v>
      </c>
      <c r="G31" s="19">
        <v>8.5</v>
      </c>
      <c r="H31" s="22">
        <v>79</v>
      </c>
      <c r="I31" s="22">
        <v>87</v>
      </c>
      <c r="J31" s="20">
        <f t="shared" si="2"/>
        <v>74</v>
      </c>
      <c r="K31" s="16">
        <f t="shared" si="0"/>
        <v>2.7324999999999999</v>
      </c>
      <c r="L31" s="5" t="str">
        <f t="shared" si="1"/>
        <v xml:space="preserve"> </v>
      </c>
    </row>
    <row r="32" spans="1:12">
      <c r="A32" s="6" t="s">
        <v>37</v>
      </c>
      <c r="B32" s="6"/>
      <c r="C32" s="18"/>
      <c r="D32" s="18"/>
      <c r="E32" s="18"/>
      <c r="F32" s="18"/>
      <c r="G32" s="18"/>
      <c r="H32" s="18">
        <f t="shared" ref="H32:K32" si="4">AVERAGE(H2:H31)</f>
        <v>76.36666666666666</v>
      </c>
      <c r="I32" s="18">
        <f t="shared" si="4"/>
        <v>80.966666666666669</v>
      </c>
      <c r="J32" s="18">
        <f t="shared" si="4"/>
        <v>81.333333333333329</v>
      </c>
      <c r="K32" s="18">
        <f t="shared" si="4"/>
        <v>3.2076458333333329</v>
      </c>
      <c r="L32" s="8"/>
    </row>
    <row r="33" spans="1:12">
      <c r="A33" s="6" t="s">
        <v>38</v>
      </c>
      <c r="B33" s="6"/>
      <c r="C33" s="7"/>
      <c r="D33" s="7"/>
      <c r="E33" s="7"/>
      <c r="F33" s="7"/>
      <c r="G33" s="7"/>
      <c r="H33" s="7">
        <f t="shared" ref="H33:K33" si="5">STDEV(H2:H31)</f>
        <v>7.9371815258763556</v>
      </c>
      <c r="I33" s="7">
        <f t="shared" si="5"/>
        <v>8.1472793569105146</v>
      </c>
      <c r="J33" s="7">
        <f t="shared" si="5"/>
        <v>7.3594102712262117</v>
      </c>
      <c r="K33" s="7">
        <f t="shared" si="5"/>
        <v>0.90389755143764827</v>
      </c>
      <c r="L33" s="8"/>
    </row>
    <row r="34" spans="1:12">
      <c r="A34" s="6" t="s">
        <v>39</v>
      </c>
      <c r="B34" s="6"/>
      <c r="C34" s="18"/>
      <c r="D34" s="18"/>
      <c r="E34" s="18"/>
      <c r="F34" s="18"/>
      <c r="G34" s="18"/>
      <c r="H34" s="18">
        <f t="shared" ref="H34:K34" si="6">MAX(H2:H31)</f>
        <v>90</v>
      </c>
      <c r="I34" s="18">
        <f t="shared" si="6"/>
        <v>98</v>
      </c>
      <c r="J34" s="18">
        <f t="shared" si="6"/>
        <v>90</v>
      </c>
      <c r="K34" s="18">
        <f t="shared" si="6"/>
        <v>3.8125</v>
      </c>
      <c r="L34" s="8"/>
    </row>
    <row r="35" spans="1:12">
      <c r="A35" s="9" t="s">
        <v>40</v>
      </c>
      <c r="B35" s="9"/>
      <c r="C35" s="19"/>
      <c r="D35" s="19"/>
      <c r="E35" s="19"/>
      <c r="F35" s="19"/>
      <c r="G35" s="19"/>
      <c r="H35" s="19">
        <f t="shared" ref="H35:K35" si="7">MIN(H2:H31)</f>
        <v>55</v>
      </c>
      <c r="I35" s="19">
        <f t="shared" si="7"/>
        <v>67</v>
      </c>
      <c r="J35" s="19">
        <f t="shared" si="7"/>
        <v>57</v>
      </c>
      <c r="K35" s="19">
        <f t="shared" si="7"/>
        <v>0</v>
      </c>
      <c r="L35" s="10"/>
    </row>
  </sheetData>
  <mergeCells count="2">
    <mergeCell ref="N2:O2"/>
    <mergeCell ref="N9:O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2021-01-04T05:33:20Z</dcterms:modified>
</cp:coreProperties>
</file>