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D:\Desktop\"/>
    </mc:Choice>
  </mc:AlternateContent>
  <xr:revisionPtr revIDLastSave="0" documentId="8_{078B6D21-2BB5-4F81-8974-719C3F48D6BA}" xr6:coauthVersionLast="47" xr6:coauthVersionMax="47" xr10:uidLastSave="{00000000-0000-0000-0000-000000000000}"/>
  <bookViews>
    <workbookView xWindow="-108" yWindow="-108" windowWidth="23256" windowHeight="13176" tabRatio="594" activeTab="2" xr2:uid="{65413B0E-DDC6-419D-869E-C7057D34DCD4}"/>
  </bookViews>
  <sheets>
    <sheet name="PF Data" sheetId="1" r:id="rId1"/>
    <sheet name="Analysis" sheetId="4" r:id="rId2"/>
    <sheet name="PF Dashboard" sheetId="3" r:id="rId3"/>
  </sheets>
  <externalReferences>
    <externalReference r:id="rId4"/>
  </externalReferences>
  <definedNames>
    <definedName name="_xlchart.v5.0" hidden="1">Analysis!$G$5:$G$14</definedName>
    <definedName name="_xlchart.v5.1" hidden="1">Analysis!$H$4</definedName>
    <definedName name="_xlchart.v5.2" hidden="1">Analysis!$H$5:$H$14</definedName>
    <definedName name="Slicer_Category">#N/A</definedName>
    <definedName name="Slicer_Month_Number">#N/A</definedName>
  </definedNames>
  <calcPr calcId="191029"/>
  <pivotCaches>
    <pivotCache cacheId="30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4" l="1"/>
  <c r="I15" i="1" l="1"/>
  <c r="I16" i="1"/>
  <c r="I17" i="1"/>
  <c r="I18" i="1"/>
  <c r="I19" i="1"/>
  <c r="I20" i="1"/>
  <c r="I21" i="1"/>
  <c r="I22" i="1"/>
  <c r="I23" i="1"/>
  <c r="I24" i="1"/>
  <c r="I25" i="1"/>
  <c r="I26" i="1"/>
  <c r="I27" i="1"/>
  <c r="I28" i="1"/>
  <c r="I29" i="1"/>
  <c r="I30" i="1"/>
  <c r="I31" i="1"/>
  <c r="I32" i="1"/>
  <c r="I33" i="1"/>
  <c r="I34" i="1"/>
  <c r="I3" i="1"/>
  <c r="I4" i="1"/>
  <c r="I5" i="1"/>
  <c r="I6" i="1"/>
  <c r="I7" i="1"/>
  <c r="I8" i="1"/>
  <c r="I9" i="1"/>
  <c r="I10" i="1"/>
  <c r="I11" i="1"/>
  <c r="I12" i="1"/>
  <c r="I13" i="1"/>
  <c r="I14" i="1"/>
  <c r="I2"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6" i="1"/>
  <c r="I37" i="1"/>
  <c r="I38" i="1"/>
  <c r="I39" i="1"/>
  <c r="I40" i="1"/>
  <c r="I41" i="1"/>
  <c r="I42" i="1"/>
  <c r="I43" i="1"/>
  <c r="I44" i="1"/>
  <c r="I45" i="1"/>
  <c r="I46" i="1"/>
  <c r="I47" i="1"/>
  <c r="I48" i="1"/>
  <c r="I49" i="1"/>
  <c r="I50" i="1"/>
  <c r="I51" i="1"/>
  <c r="I52" i="1"/>
  <c r="I53" i="1"/>
  <c r="I54" i="1"/>
  <c r="I55" i="1"/>
  <c r="I56" i="1"/>
  <c r="I35" i="1"/>
  <c r="G2" i="1"/>
  <c r="H2" i="1"/>
  <c r="G3" i="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173" i="1"/>
  <c r="H173" i="1"/>
  <c r="G174" i="1"/>
  <c r="H174" i="1"/>
  <c r="G175" i="1"/>
  <c r="H175" i="1"/>
  <c r="G176" i="1"/>
  <c r="H176" i="1"/>
  <c r="G177" i="1"/>
  <c r="H177" i="1"/>
  <c r="G178" i="1"/>
  <c r="H178" i="1"/>
  <c r="G179" i="1"/>
  <c r="H179" i="1"/>
  <c r="G180" i="1"/>
  <c r="H180" i="1"/>
  <c r="G181" i="1"/>
  <c r="H181" i="1"/>
  <c r="G182" i="1"/>
  <c r="H182" i="1"/>
  <c r="G183" i="1"/>
  <c r="H183" i="1"/>
  <c r="G184" i="1"/>
  <c r="H184" i="1"/>
  <c r="G185"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G204" i="1"/>
  <c r="H204" i="1"/>
  <c r="G205" i="1"/>
  <c r="H205" i="1"/>
  <c r="G206" i="1"/>
  <c r="H206" i="1"/>
  <c r="G207" i="1"/>
  <c r="H207" i="1"/>
  <c r="G208" i="1"/>
  <c r="H208" i="1"/>
  <c r="G209" i="1"/>
  <c r="H209" i="1"/>
  <c r="G210" i="1"/>
  <c r="H210" i="1"/>
  <c r="G211" i="1"/>
  <c r="H211" i="1"/>
  <c r="G212" i="1"/>
  <c r="H212" i="1"/>
  <c r="G213" i="1"/>
  <c r="H213" i="1"/>
  <c r="G214" i="1"/>
  <c r="H214" i="1"/>
  <c r="G215" i="1"/>
  <c r="H215" i="1"/>
  <c r="G216" i="1"/>
  <c r="H216" i="1"/>
  <c r="G217" i="1"/>
  <c r="H217" i="1"/>
  <c r="G218" i="1"/>
  <c r="H218" i="1"/>
  <c r="G219" i="1"/>
  <c r="H219" i="1"/>
  <c r="G220" i="1"/>
  <c r="H220" i="1"/>
  <c r="G221" i="1"/>
  <c r="H221" i="1"/>
  <c r="G222" i="1"/>
  <c r="H222" i="1"/>
  <c r="G223" i="1"/>
  <c r="H223" i="1"/>
  <c r="G224" i="1"/>
  <c r="H224" i="1"/>
  <c r="G225" i="1"/>
  <c r="H225" i="1"/>
  <c r="G226" i="1"/>
  <c r="H226" i="1"/>
  <c r="G227" i="1"/>
  <c r="H227" i="1"/>
  <c r="G228" i="1"/>
  <c r="H228" i="1"/>
  <c r="G229" i="1"/>
  <c r="H229" i="1"/>
  <c r="G230" i="1"/>
  <c r="H230" i="1"/>
  <c r="G231" i="1"/>
  <c r="H231" i="1"/>
  <c r="G232" i="1"/>
  <c r="H232" i="1"/>
  <c r="G233" i="1"/>
  <c r="H233" i="1"/>
  <c r="G234" i="1"/>
  <c r="H234" i="1"/>
  <c r="G235" i="1"/>
  <c r="H235" i="1"/>
  <c r="G236" i="1"/>
  <c r="H236" i="1"/>
  <c r="G237" i="1"/>
  <c r="H237" i="1"/>
  <c r="G238" i="1"/>
  <c r="H238" i="1"/>
  <c r="G239" i="1"/>
  <c r="H239" i="1"/>
  <c r="G240" i="1"/>
  <c r="H240" i="1"/>
  <c r="G241" i="1"/>
  <c r="H241" i="1"/>
  <c r="G242" i="1"/>
  <c r="H242" i="1"/>
  <c r="G243" i="1"/>
  <c r="H243" i="1"/>
  <c r="G244" i="1"/>
  <c r="H244" i="1"/>
  <c r="G245" i="1"/>
  <c r="H245" i="1"/>
  <c r="G246" i="1"/>
  <c r="H246" i="1"/>
  <c r="G247" i="1"/>
  <c r="H247" i="1"/>
  <c r="G248" i="1"/>
  <c r="H248" i="1"/>
  <c r="G249" i="1"/>
  <c r="H249" i="1"/>
  <c r="G250" i="1"/>
  <c r="H250" i="1"/>
  <c r="G251" i="1"/>
  <c r="H251" i="1"/>
  <c r="G252" i="1"/>
  <c r="H252" i="1"/>
  <c r="G253" i="1"/>
  <c r="H253" i="1"/>
  <c r="G254" i="1"/>
  <c r="H254" i="1"/>
  <c r="G255" i="1"/>
  <c r="H255" i="1"/>
  <c r="G256" i="1"/>
  <c r="H256" i="1"/>
  <c r="G257" i="1"/>
  <c r="H257" i="1"/>
  <c r="G258" i="1"/>
  <c r="H258" i="1"/>
  <c r="G259" i="1"/>
  <c r="H259" i="1"/>
  <c r="G260" i="1"/>
  <c r="H260" i="1"/>
  <c r="G261" i="1"/>
  <c r="H261" i="1"/>
  <c r="G262" i="1"/>
  <c r="H262" i="1"/>
  <c r="G263" i="1"/>
  <c r="H263" i="1"/>
  <c r="G264" i="1"/>
  <c r="H264" i="1"/>
  <c r="G265" i="1"/>
  <c r="H265" i="1"/>
  <c r="G266" i="1"/>
  <c r="H266" i="1"/>
  <c r="G267" i="1"/>
  <c r="H267" i="1"/>
  <c r="G268" i="1"/>
  <c r="H268" i="1"/>
  <c r="G269" i="1"/>
  <c r="H269" i="1"/>
  <c r="G270" i="1"/>
  <c r="H270" i="1"/>
  <c r="G271" i="1"/>
  <c r="H271" i="1"/>
  <c r="G272" i="1"/>
  <c r="H272" i="1"/>
  <c r="G273" i="1"/>
  <c r="H273" i="1"/>
  <c r="G274" i="1"/>
  <c r="H274" i="1"/>
  <c r="G275" i="1"/>
  <c r="H275" i="1"/>
  <c r="G276" i="1"/>
  <c r="H276" i="1"/>
  <c r="G277" i="1"/>
  <c r="H277" i="1"/>
  <c r="G278" i="1"/>
  <c r="H278" i="1"/>
  <c r="G279" i="1"/>
  <c r="H279" i="1"/>
  <c r="G280" i="1"/>
  <c r="H280" i="1"/>
  <c r="G281" i="1"/>
  <c r="H281" i="1"/>
  <c r="G282" i="1"/>
  <c r="H282" i="1"/>
  <c r="G283" i="1"/>
  <c r="H283" i="1"/>
  <c r="G284" i="1"/>
  <c r="H284" i="1"/>
  <c r="G285" i="1"/>
  <c r="H285" i="1"/>
  <c r="G286" i="1"/>
  <c r="H286" i="1"/>
  <c r="G287" i="1"/>
  <c r="H287" i="1"/>
  <c r="G288" i="1"/>
  <c r="H288" i="1"/>
  <c r="G289" i="1"/>
  <c r="H289" i="1"/>
  <c r="G290" i="1"/>
  <c r="H290" i="1"/>
  <c r="G291" i="1"/>
  <c r="H291" i="1"/>
  <c r="G292" i="1"/>
  <c r="H292" i="1"/>
  <c r="G293" i="1"/>
  <c r="H293" i="1"/>
  <c r="G294" i="1"/>
  <c r="H294" i="1"/>
  <c r="G295" i="1"/>
  <c r="H295" i="1"/>
  <c r="G296" i="1"/>
  <c r="H296" i="1"/>
  <c r="G297" i="1"/>
  <c r="H297" i="1"/>
  <c r="G298" i="1"/>
  <c r="H298" i="1"/>
  <c r="G299" i="1"/>
  <c r="H299" i="1"/>
  <c r="G300" i="1"/>
  <c r="H300" i="1"/>
  <c r="G301" i="1"/>
  <c r="H301" i="1"/>
  <c r="G302" i="1"/>
  <c r="H302" i="1"/>
  <c r="G303" i="1"/>
  <c r="H303" i="1"/>
  <c r="G304" i="1"/>
  <c r="H304" i="1"/>
  <c r="G305" i="1"/>
  <c r="H305" i="1"/>
  <c r="G306" i="1"/>
  <c r="H306" i="1"/>
  <c r="G307" i="1"/>
  <c r="H307" i="1"/>
  <c r="G308" i="1"/>
  <c r="H308" i="1"/>
  <c r="G309" i="1"/>
  <c r="H309" i="1"/>
  <c r="G310" i="1"/>
  <c r="H310" i="1"/>
  <c r="G311" i="1"/>
  <c r="H311" i="1"/>
  <c r="G312" i="1"/>
  <c r="H312" i="1"/>
  <c r="G313" i="1"/>
  <c r="H313" i="1"/>
  <c r="G314" i="1"/>
  <c r="H314" i="1"/>
  <c r="G315" i="1"/>
  <c r="H315" i="1"/>
  <c r="G316" i="1"/>
  <c r="H316" i="1"/>
  <c r="G317" i="1"/>
  <c r="H317" i="1"/>
  <c r="G318" i="1"/>
  <c r="H318" i="1"/>
  <c r="G319" i="1"/>
  <c r="H319" i="1"/>
  <c r="G320" i="1"/>
  <c r="H320" i="1"/>
  <c r="G321" i="1"/>
  <c r="H321" i="1"/>
  <c r="G322" i="1"/>
  <c r="H322" i="1"/>
  <c r="G323" i="1"/>
  <c r="H323" i="1"/>
  <c r="G324" i="1"/>
  <c r="H324" i="1"/>
  <c r="G325" i="1"/>
  <c r="H325" i="1"/>
  <c r="G326" i="1"/>
  <c r="H326" i="1"/>
  <c r="G327" i="1"/>
  <c r="H327" i="1"/>
  <c r="G328" i="1"/>
  <c r="H328" i="1"/>
  <c r="G329" i="1"/>
  <c r="H329" i="1"/>
  <c r="G330" i="1"/>
  <c r="H330" i="1"/>
  <c r="AA21" i="4"/>
  <c r="Y20" i="4" l="1"/>
  <c r="Y24" i="4"/>
  <c r="Y23" i="4"/>
  <c r="Y21" i="4"/>
  <c r="Y22" i="4"/>
  <c r="Y25" i="4"/>
  <c r="Y26" i="4"/>
  <c r="Y27" i="4"/>
  <c r="Y28" i="4" l="1"/>
  <c r="O8" i="4"/>
  <c r="M8" i="4"/>
  <c r="D6" i="4" l="1"/>
  <c r="AB5" i="4"/>
</calcChain>
</file>

<file path=xl/sharedStrings.xml><?xml version="1.0" encoding="utf-8"?>
<sst xmlns="http://schemas.openxmlformats.org/spreadsheetml/2006/main" count="1444" uniqueCount="132">
  <si>
    <t>Date</t>
  </si>
  <si>
    <t>Description</t>
  </si>
  <si>
    <t>Debit</t>
  </si>
  <si>
    <t>Sub-category</t>
  </si>
  <si>
    <t>Category</t>
  </si>
  <si>
    <t>Category Type</t>
  </si>
  <si>
    <t>Income</t>
  </si>
  <si>
    <t>Drink</t>
  </si>
  <si>
    <t>Coffee</t>
  </si>
  <si>
    <t>Dining Out</t>
  </si>
  <si>
    <t>Expense</t>
  </si>
  <si>
    <t>Living Expenses</t>
  </si>
  <si>
    <t>Transport</t>
  </si>
  <si>
    <t>Groceries</t>
  </si>
  <si>
    <t>Power source</t>
  </si>
  <si>
    <t>Gas/Electrics</t>
  </si>
  <si>
    <t>Fuel</t>
  </si>
  <si>
    <t>Cinemas</t>
  </si>
  <si>
    <t>Entertainment</t>
  </si>
  <si>
    <t>Discretionary</t>
  </si>
  <si>
    <t>Clothes</t>
  </si>
  <si>
    <t>Burger</t>
  </si>
  <si>
    <t>Restaurant</t>
  </si>
  <si>
    <t>Taxi</t>
  </si>
  <si>
    <t>Phone</t>
  </si>
  <si>
    <t>Gifts</t>
  </si>
  <si>
    <t>Online streaming</t>
  </si>
  <si>
    <t>Fueling</t>
  </si>
  <si>
    <t>Hangingout/Ticket</t>
  </si>
  <si>
    <t>Taken medication</t>
  </si>
  <si>
    <t>Doctor</t>
  </si>
  <si>
    <t>Medical</t>
  </si>
  <si>
    <t>Home décor</t>
  </si>
  <si>
    <t>Furnishings</t>
  </si>
  <si>
    <t>Month Number</t>
  </si>
  <si>
    <t>Weekday</t>
  </si>
  <si>
    <t>Amount</t>
  </si>
  <si>
    <t>Emcee</t>
  </si>
  <si>
    <t>Painting</t>
  </si>
  <si>
    <t>Birthday</t>
  </si>
  <si>
    <t>White soup</t>
  </si>
  <si>
    <t>H&amp;M</t>
  </si>
  <si>
    <t>Hanging out/Ticket</t>
  </si>
  <si>
    <t>Transcribe</t>
  </si>
  <si>
    <t>Udemy</t>
  </si>
  <si>
    <t>Maggi</t>
  </si>
  <si>
    <t>Sandwhich</t>
  </si>
  <si>
    <t>Myntra</t>
  </si>
  <si>
    <t>Amazon</t>
  </si>
  <si>
    <t>Tutoring</t>
  </si>
  <si>
    <t>Ajio</t>
  </si>
  <si>
    <t>Decathalon</t>
  </si>
  <si>
    <t>Online learning</t>
  </si>
  <si>
    <t>Hot chocolate</t>
  </si>
  <si>
    <t>Spring Roll</t>
  </si>
  <si>
    <t>Soup</t>
  </si>
  <si>
    <t>Min</t>
  </si>
  <si>
    <t>Max</t>
  </si>
  <si>
    <t>Personal Development</t>
  </si>
  <si>
    <t>Grand Total</t>
  </si>
  <si>
    <t>Sum of Amount</t>
  </si>
  <si>
    <t>Sum of Debit</t>
  </si>
  <si>
    <t>Cash inflow, Cash out-flow and Balance</t>
  </si>
  <si>
    <t>Top 5 expenses out-flow</t>
  </si>
  <si>
    <t>Expenses by categories</t>
  </si>
  <si>
    <t>Sources of income</t>
  </si>
  <si>
    <t>Weekly Analysis</t>
  </si>
  <si>
    <t>Column Labels</t>
  </si>
  <si>
    <t>Sun</t>
  </si>
  <si>
    <t>Mon</t>
  </si>
  <si>
    <t>Tue</t>
  </si>
  <si>
    <t>Wed</t>
  </si>
  <si>
    <t>Thu</t>
  </si>
  <si>
    <t>Fri</t>
  </si>
  <si>
    <t>Sat</t>
  </si>
  <si>
    <t>KPI on cards</t>
  </si>
  <si>
    <t>Jan</t>
  </si>
  <si>
    <t>Feb</t>
  </si>
  <si>
    <t>Mar</t>
  </si>
  <si>
    <t>Apr</t>
  </si>
  <si>
    <t>May</t>
  </si>
  <si>
    <t>Jun</t>
  </si>
  <si>
    <t>Jul</t>
  </si>
  <si>
    <t>January</t>
  </si>
  <si>
    <t>February</t>
  </si>
  <si>
    <t>March</t>
  </si>
  <si>
    <t>April</t>
  </si>
  <si>
    <t>June</t>
  </si>
  <si>
    <t>July</t>
  </si>
  <si>
    <t>August</t>
  </si>
  <si>
    <t>September</t>
  </si>
  <si>
    <t>October</t>
  </si>
  <si>
    <t>November</t>
  </si>
  <si>
    <t>December</t>
  </si>
  <si>
    <t>Selected month</t>
  </si>
  <si>
    <t>Taken Medication</t>
  </si>
  <si>
    <t>Pharmacy</t>
  </si>
  <si>
    <t>Caption</t>
  </si>
  <si>
    <t>Grand total</t>
  </si>
  <si>
    <t>Displays the selected month in the Months filter</t>
  </si>
  <si>
    <t>Expenses - Creates the switchable table from debit to amount depending on the number in the yellow box</t>
  </si>
  <si>
    <t>Data for chart</t>
  </si>
  <si>
    <t>Used the min and max function,</t>
  </si>
  <si>
    <t>to pull the first and last expenses date respectively</t>
  </si>
  <si>
    <t>PROTIEN SHAKE</t>
  </si>
  <si>
    <t>KUKU FM</t>
  </si>
  <si>
    <t>Audio book subscription</t>
  </si>
  <si>
    <t>VISHAL MEGA MART</t>
  </si>
  <si>
    <t>FASHION HUB 4 U</t>
  </si>
  <si>
    <t>MEESHO</t>
  </si>
  <si>
    <t>MIZZAT</t>
  </si>
  <si>
    <t>Redtape</t>
  </si>
  <si>
    <t>Gym shake</t>
  </si>
  <si>
    <t>Your Fitness Café</t>
  </si>
  <si>
    <t>Oreo Shake</t>
  </si>
  <si>
    <t>Brownie</t>
  </si>
  <si>
    <t>Samola</t>
  </si>
  <si>
    <t>Frooti</t>
  </si>
  <si>
    <t>Bread Pakoda</t>
  </si>
  <si>
    <t>Chola Tikki</t>
  </si>
  <si>
    <t>Chai Band</t>
  </si>
  <si>
    <t>Momo</t>
  </si>
  <si>
    <t>Pastry</t>
  </si>
  <si>
    <t>Rusk</t>
  </si>
  <si>
    <t>Chicken Soup</t>
  </si>
  <si>
    <t>Kulhad pizaa</t>
  </si>
  <si>
    <t>Night Out</t>
  </si>
  <si>
    <t>Jio Mart</t>
  </si>
  <si>
    <t>Phone Recharge</t>
  </si>
  <si>
    <t>Jeep</t>
  </si>
  <si>
    <t>(Multiple Items)</t>
  </si>
  <si>
    <t>Helping Dogs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</si>
</sst>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14009]dd\ mmmm\ yyyy;@"/>
    <numFmt numFmtId="165" formatCode="ddd"/>
    <numFmt numFmtId="166" formatCode="&quot;₹&quot;\ #,##0"/>
  </numFmts>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8"/>
      <color rgb="FF000000"/>
      <name val="Segoe UI"/>
      <family val="2"/>
    </font>
    <font>
      <sz val="8"/>
      <name val="Calibri"/>
      <family val="2"/>
      <scheme val="minor"/>
    </font>
  </fonts>
  <fills count="7">
    <fill>
      <patternFill patternType="none"/>
    </fill>
    <fill>
      <patternFill patternType="gray125"/>
    </fill>
    <fill>
      <patternFill patternType="solid">
        <fgColor theme="0" tint="-0.499984740745262"/>
        <bgColor indexed="64"/>
      </patternFill>
    </fill>
    <fill>
      <patternFill patternType="solid">
        <fgColor rgb="FF1D1D1D"/>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FFC000"/>
        <bgColor indexed="64"/>
      </patternFill>
    </fill>
  </fills>
  <borders count="4">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164" fontId="0" fillId="0" borderId="0" xfId="0" applyNumberFormat="1"/>
    <xf numFmtId="165" fontId="0" fillId="0" borderId="0" xfId="0" applyNumberFormat="1"/>
    <xf numFmtId="0" fontId="0" fillId="2" borderId="0" xfId="0" applyFill="1"/>
    <xf numFmtId="0" fontId="0" fillId="3" borderId="0" xfId="0" applyFill="1"/>
    <xf numFmtId="14" fontId="0" fillId="0" borderId="0" xfId="0" applyNumberFormat="1"/>
    <xf numFmtId="0" fontId="0" fillId="0" borderId="0" xfId="0" pivotButton="1"/>
    <xf numFmtId="0" fontId="0" fillId="0" borderId="0" xfId="0" applyAlignment="1">
      <alignment horizontal="left"/>
    </xf>
    <xf numFmtId="0" fontId="1" fillId="4" borderId="1" xfId="0" applyFont="1" applyFill="1" applyBorder="1"/>
    <xf numFmtId="166" fontId="0" fillId="0" borderId="0" xfId="0" applyNumberFormat="1"/>
    <xf numFmtId="0" fontId="1" fillId="4" borderId="2" xfId="0" applyFont="1" applyFill="1" applyBorder="1" applyAlignment="1">
      <alignment horizontal="left"/>
    </xf>
    <xf numFmtId="166" fontId="1" fillId="4" borderId="2" xfId="0" applyNumberFormat="1" applyFont="1" applyFill="1" applyBorder="1"/>
    <xf numFmtId="0" fontId="3" fillId="0" borderId="1" xfId="0" applyFont="1" applyBorder="1"/>
    <xf numFmtId="0" fontId="3" fillId="0" borderId="0" xfId="0" applyFont="1"/>
    <xf numFmtId="0" fontId="2" fillId="0" borderId="1" xfId="0" applyFont="1" applyBorder="1"/>
    <xf numFmtId="0" fontId="3" fillId="0" borderId="0" xfId="0" applyFont="1" applyAlignment="1">
      <alignment horizontal="left"/>
    </xf>
    <xf numFmtId="166" fontId="3" fillId="0" borderId="0" xfId="0" applyNumberFormat="1" applyFont="1"/>
    <xf numFmtId="0" fontId="2" fillId="0" borderId="2" xfId="0" applyFont="1" applyBorder="1" applyAlignment="1">
      <alignment horizontal="left"/>
    </xf>
    <xf numFmtId="166" fontId="2" fillId="0" borderId="2" xfId="0" applyNumberFormat="1" applyFont="1" applyBorder="1"/>
    <xf numFmtId="0" fontId="1" fillId="0" borderId="0" xfId="0" applyFont="1"/>
    <xf numFmtId="0" fontId="1" fillId="0" borderId="0" xfId="0" applyFont="1" applyAlignment="1">
      <alignment horizontal="left"/>
    </xf>
    <xf numFmtId="0" fontId="0" fillId="0" borderId="3" xfId="0" applyBorder="1" applyAlignment="1">
      <alignment horizontal="left"/>
    </xf>
    <xf numFmtId="166" fontId="0" fillId="0" borderId="3" xfId="0" applyNumberFormat="1" applyBorder="1"/>
    <xf numFmtId="0" fontId="1" fillId="0" borderId="3" xfId="0" applyFont="1" applyBorder="1"/>
    <xf numFmtId="14" fontId="0" fillId="0" borderId="3" xfId="0" applyNumberFormat="1" applyBorder="1"/>
    <xf numFmtId="0" fontId="0" fillId="0" borderId="3" xfId="0" pivotButton="1" applyBorder="1"/>
    <xf numFmtId="0" fontId="0" fillId="0" borderId="3" xfId="0" applyBorder="1"/>
    <xf numFmtId="0" fontId="1" fillId="4" borderId="3" xfId="0" applyFont="1" applyFill="1" applyBorder="1"/>
    <xf numFmtId="0" fontId="1" fillId="5" borderId="3" xfId="0" applyFont="1" applyFill="1" applyBorder="1"/>
    <xf numFmtId="166" fontId="1" fillId="5" borderId="3" xfId="0" applyNumberFormat="1" applyFont="1" applyFill="1" applyBorder="1"/>
    <xf numFmtId="0" fontId="1" fillId="5" borderId="0" xfId="0" applyFont="1" applyFill="1"/>
    <xf numFmtId="0" fontId="0" fillId="6" borderId="0" xfId="0" applyFill="1"/>
    <xf numFmtId="0" fontId="1" fillId="0" borderId="3" xfId="0" pivotButton="1" applyFont="1" applyBorder="1"/>
    <xf numFmtId="164" fontId="0" fillId="0" borderId="0" xfId="0" applyNumberFormat="1" applyProtection="1">
      <protection locked="0"/>
    </xf>
    <xf numFmtId="0" fontId="0" fillId="0" borderId="0" xfId="0" applyProtection="1">
      <protection locked="0"/>
    </xf>
    <xf numFmtId="165" fontId="0" fillId="0" borderId="0" xfId="0" applyNumberFormat="1" applyProtection="1">
      <protection locked="0"/>
    </xf>
  </cellXfs>
  <cellStyles count="1">
    <cellStyle name="Normal" xfId="0" builtinId="0"/>
  </cellStyles>
  <dxfs count="319">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protection locked="0" hidden="0"/>
    </dxf>
    <dxf>
      <numFmt numFmtId="0" formatCode="General"/>
      <protection locked="0" hidden="0"/>
    </dxf>
    <dxf>
      <numFmt numFmtId="165" formatCode="ddd"/>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numFmt numFmtId="164" formatCode="[$-14009]dd\ mmmm\ yyyy;@"/>
      <protection locked="0" hidden="0"/>
    </dxf>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font>
    </dxf>
    <dxf>
      <font>
        <b/>
        <i val="0"/>
        <sz val="12"/>
        <color theme="1"/>
      </font>
      <fill>
        <patternFill>
          <bgColor rgb="FF2C2C2C"/>
        </patternFill>
      </fill>
      <border diagonalUp="0" diagonalDown="0">
        <left/>
        <right/>
        <top/>
        <bottom/>
        <vertical/>
        <horizontal/>
      </border>
    </dxf>
    <dxf>
      <font>
        <color theme="1"/>
      </font>
      <border diagonalUp="0" diagonalDown="0">
        <left/>
        <right/>
        <top/>
        <bottom/>
        <vertical/>
        <horizontal/>
      </border>
    </dxf>
    <dxf>
      <font>
        <color theme="1"/>
      </font>
      <fill>
        <patternFill>
          <bgColor rgb="FF2C2C2C"/>
        </patternFill>
      </fill>
      <border diagonalUp="0" diagonalDown="0">
        <left/>
        <right/>
        <top/>
        <bottom/>
        <vertical/>
        <horizontal/>
      </border>
    </dxf>
  </dxfs>
  <tableStyles count="4" defaultTableStyle="TableStyleMedium2" defaultPivotStyle="PivotStyleLight16">
    <tableStyle name="Category" pivot="0" table="0" count="10" xr9:uid="{758E32E6-5EF0-486B-9640-9E9CA558A1B1}">
      <tableStyleElement type="wholeTable" dxfId="318"/>
      <tableStyleElement type="headerRow" dxfId="317"/>
    </tableStyle>
    <tableStyle name="Dark" pivot="0" table="0" count="10" xr9:uid="{C4A68EC7-F33B-4CD6-9989-46301C7B81EE}">
      <tableStyleElement type="wholeTable" dxfId="316"/>
      <tableStyleElement type="headerRow" dxfId="315"/>
    </tableStyle>
    <tableStyle name="Dark 2" pivot="0" table="0" count="0" xr9:uid="{44AD36F7-9FC3-46CC-90E1-7B7D82544E80}"/>
    <tableStyle name="Slicer Style 1 2 2" pivot="0" table="0" count="1" xr9:uid="{344655E0-4C7C-4B7E-8604-67021DAB209B}"/>
  </tableStyles>
  <colors>
    <mruColors>
      <color rgb="FF2C2C2C"/>
      <color rgb="FF4A61EE"/>
      <color rgb="FFFFD058"/>
      <color rgb="FFFF7979"/>
      <color rgb="FF5C38FF"/>
      <color rgb="FFFF5858"/>
      <color rgb="FF1D1D1D"/>
    </mruColors>
  </colors>
  <extLst>
    <ext xmlns:x14="http://schemas.microsoft.com/office/spreadsheetml/2009/9/main" uri="{46F421CA-312F-682f-3DD2-61675219B42D}">
      <x14:dxfs count="17">
        <dxf>
          <font>
            <color theme="0"/>
          </font>
        </dxf>
        <dxf>
          <font>
            <sz val="14"/>
            <color theme="1"/>
          </font>
          <border diagonalUp="0" diagonalDown="0">
            <left/>
            <right/>
            <top/>
            <bottom/>
            <vertical/>
            <horizontal/>
          </border>
        </dxf>
        <dxf>
          <font>
            <sz val="14"/>
            <color theme="1"/>
          </font>
        </dxf>
        <dxf>
          <font>
            <b/>
            <i val="0"/>
            <sz val="14"/>
            <color rgb="FFFFD058"/>
          </font>
          <fill>
            <patternFill>
              <bgColor rgb="FF2C2C2C"/>
            </patternFill>
          </fill>
          <border diagonalUp="0" diagonalDown="0">
            <left/>
            <right/>
            <top/>
            <bottom/>
            <vertical/>
            <horizontal/>
          </border>
        </dxf>
        <dxf>
          <font>
            <sz val="14"/>
            <color rgb="FF4A61EE"/>
          </font>
          <fill>
            <patternFill>
              <bgColor rgb="FF2C2C2C"/>
            </patternFill>
          </fill>
          <border diagonalUp="0" diagonalDown="0">
            <left/>
            <right/>
            <top/>
            <bottom/>
            <vertical/>
            <horizontal/>
          </border>
        </dxf>
        <dxf>
          <font>
            <sz val="14"/>
            <color theme="0"/>
          </font>
          <border diagonalUp="0" diagonalDown="0">
            <left/>
            <right/>
            <top/>
            <bottom/>
            <vertical/>
            <horizontal/>
          </border>
        </dxf>
        <dxf>
          <font>
            <b/>
            <i val="0"/>
            <sz val="12"/>
            <color rgb="FFFF7979"/>
          </font>
          <fill>
            <patternFill>
              <bgColor rgb="FF2C2C2C"/>
            </patternFill>
          </fill>
        </dxf>
        <dxf>
          <font>
            <sz val="12"/>
            <color theme="0"/>
          </font>
        </dxf>
        <dxf>
          <font>
            <b/>
            <i val="0"/>
            <sz val="12"/>
            <color theme="0"/>
          </font>
          <fill>
            <patternFill>
              <bgColor rgb="FF2C2C2C"/>
            </patternFill>
          </fill>
          <border diagonalUp="0" diagonalDown="0">
            <left/>
            <right/>
            <top/>
            <bottom/>
            <vertical/>
            <horizontal/>
          </border>
        </dxf>
        <dxf>
          <font>
            <color theme="1"/>
          </font>
          <border diagonalUp="0" diagonalDown="0">
            <left/>
            <right/>
            <top/>
            <bottom/>
            <vertical/>
            <horizontal/>
          </border>
        </dxf>
        <dxf>
          <font>
            <color theme="1"/>
          </font>
        </dxf>
        <dxf>
          <font>
            <b/>
            <i val="0"/>
            <sz val="12"/>
            <color rgb="FFFFD058"/>
          </font>
          <fill>
            <patternFill>
              <bgColor rgb="FF2C2C2C"/>
            </patternFill>
          </fill>
          <border diagonalUp="0" diagonalDown="0">
            <left/>
            <right/>
            <top/>
            <bottom/>
            <vertical/>
            <horizontal/>
          </border>
        </dxf>
        <dxf>
          <font>
            <color rgb="FF4A61EE"/>
          </font>
          <fill>
            <patternFill>
              <bgColor rgb="FF2C2C2C"/>
            </patternFill>
          </fill>
        </dxf>
        <dxf>
          <font>
            <color theme="0"/>
          </font>
          <border diagonalUp="0" diagonalDown="0">
            <left/>
            <right/>
            <top/>
            <bottom/>
            <vertical/>
            <horizontal/>
          </border>
        </dxf>
        <dxf>
          <font>
            <b/>
            <i val="0"/>
            <sz val="12"/>
            <color rgb="FFFF7979"/>
          </font>
          <fill>
            <patternFill>
              <bgColor rgb="FF2C2C2C"/>
            </patternFill>
          </fill>
          <border diagonalUp="0" diagonalDown="0">
            <left/>
            <right/>
            <top/>
            <bottom/>
            <vertical/>
            <horizontal/>
          </border>
        </dxf>
        <dxf>
          <font>
            <color theme="0"/>
          </font>
          <border diagonalUp="0" diagonalDown="0">
            <left/>
            <right/>
            <top/>
            <bottom/>
            <vertical/>
            <horizontal/>
          </border>
        </dxf>
        <dxf>
          <font>
            <b val="0"/>
            <i val="0"/>
            <color theme="0"/>
          </font>
          <fill>
            <patternFill>
              <bgColor rgb="FF2C2C2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ategory">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UnselectedItemWithNoData" dxfId="10"/>
            <x14:slicerStyleElement type="hoveredSelectedItemWithNoData" dxfId="9"/>
          </x14:slicerStyleElements>
        </x14:slicerStyle>
        <x14:slicerStyle name="Dark">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Dark 2"/>
        <x14:slicerStyle name="Slicer Style 1 2 2">
          <x14:slicerStyleElements>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All  Expenditure.xlsx]Analysis!PivotTable7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C38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79225543842109"/>
          <c:y val="8.0666628556448447E-2"/>
          <c:w val="0.36002202594017513"/>
          <c:h val="0.83866674288710308"/>
        </c:manualLayout>
      </c:layout>
      <c:barChart>
        <c:barDir val="bar"/>
        <c:grouping val="clustered"/>
        <c:varyColors val="0"/>
        <c:ser>
          <c:idx val="0"/>
          <c:order val="0"/>
          <c:tx>
            <c:strRef>
              <c:f>Analysis!$K$6</c:f>
              <c:strCache>
                <c:ptCount val="1"/>
                <c:pt idx="0">
                  <c:v>Total</c:v>
                </c:pt>
              </c:strCache>
            </c:strRef>
          </c:tx>
          <c:spPr>
            <a:solidFill>
              <a:srgbClr val="5C38FF"/>
            </a:solidFill>
            <a:ln>
              <a:noFill/>
            </a:ln>
            <a:effectLst/>
          </c:spPr>
          <c:invertIfNegative val="0"/>
          <c:cat>
            <c:strRef>
              <c:f>Analysis!$J$7:$J$12</c:f>
              <c:strCache>
                <c:ptCount val="5"/>
                <c:pt idx="0">
                  <c:v>Groceries</c:v>
                </c:pt>
                <c:pt idx="1">
                  <c:v>Clothes</c:v>
                </c:pt>
                <c:pt idx="2">
                  <c:v>Phone</c:v>
                </c:pt>
                <c:pt idx="3">
                  <c:v>Furnishings</c:v>
                </c:pt>
                <c:pt idx="4">
                  <c:v>Fueling</c:v>
                </c:pt>
              </c:strCache>
            </c:strRef>
          </c:cat>
          <c:val>
            <c:numRef>
              <c:f>Analysis!$K$7:$K$12</c:f>
              <c:numCache>
                <c:formatCode>"₹"\ #,##0</c:formatCode>
                <c:ptCount val="5"/>
                <c:pt idx="0">
                  <c:v>1590.1</c:v>
                </c:pt>
                <c:pt idx="1">
                  <c:v>385.8</c:v>
                </c:pt>
                <c:pt idx="2">
                  <c:v>240</c:v>
                </c:pt>
                <c:pt idx="3">
                  <c:v>181.39999999999998</c:v>
                </c:pt>
                <c:pt idx="4">
                  <c:v>151.9</c:v>
                </c:pt>
              </c:numCache>
            </c:numRef>
          </c:val>
          <c:extLst>
            <c:ext xmlns:c16="http://schemas.microsoft.com/office/drawing/2014/chart" uri="{C3380CC4-5D6E-409C-BE32-E72D297353CC}">
              <c16:uniqueId val="{00000000-E3F4-400C-B527-AEC6838D7947}"/>
            </c:ext>
          </c:extLst>
        </c:ser>
        <c:dLbls>
          <c:showLegendKey val="0"/>
          <c:showVal val="0"/>
          <c:showCatName val="0"/>
          <c:showSerName val="0"/>
          <c:showPercent val="0"/>
          <c:showBubbleSize val="0"/>
        </c:dLbls>
        <c:gapWidth val="78"/>
        <c:axId val="761073119"/>
        <c:axId val="761087263"/>
      </c:barChart>
      <c:catAx>
        <c:axId val="761073119"/>
        <c:scaling>
          <c:orientation val="maxMin"/>
        </c:scaling>
        <c:delete val="0"/>
        <c:axPos val="l"/>
        <c:numFmt formatCode="General" sourceLinked="1"/>
        <c:majorTickMark val="none"/>
        <c:minorTickMark val="none"/>
        <c:tickLblPos val="high"/>
        <c:spPr>
          <a:noFill/>
          <a:ln w="25400"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761087263"/>
        <c:crosses val="autoZero"/>
        <c:auto val="1"/>
        <c:lblAlgn val="ctr"/>
        <c:lblOffset val="100"/>
        <c:noMultiLvlLbl val="0"/>
      </c:catAx>
      <c:valAx>
        <c:axId val="761087263"/>
        <c:scaling>
          <c:orientation val="minMax"/>
        </c:scaling>
        <c:delete val="1"/>
        <c:axPos val="t"/>
        <c:numFmt formatCode="&quot;₹&quot;\ #,##0" sourceLinked="1"/>
        <c:majorTickMark val="none"/>
        <c:minorTickMark val="none"/>
        <c:tickLblPos val="nextTo"/>
        <c:crossAx val="76107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7979"/>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A61EE"/>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7973370624130656E-3"/>
              <c:y val="-1.7843441317968558E-17"/>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5885238004159105E-3"/>
              <c:y val="-5.906406025513676E-17"/>
            </c:manualLayout>
          </c:layout>
          <c:numFmt formatCode="&quot;₹&quot;\ #,##0" sourceLinked="0"/>
          <c:spPr>
            <a:noFill/>
            <a:ln>
              <a:noFill/>
            </a:ln>
            <a:effectLst/>
          </c:spPr>
          <c:txPr>
            <a:bodyPr rot="0" spcFirstLastPara="1" vertOverflow="ellipsis" vert="horz" wrap="square" lIns="38100" tIns="19050" rIns="38100" bIns="19050" anchor="ctr" anchorCtr="0">
              <a:sp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755382675166829"/>
                  <c:h val="0.25525659296976511"/>
                </c:manualLayout>
              </c15:layout>
            </c:ext>
          </c:extLst>
        </c:dLbl>
      </c:pivotFmt>
      <c:pivotFmt>
        <c:idx val="11"/>
        <c:dLbl>
          <c:idx val="0"/>
          <c:layout>
            <c:manualLayout>
              <c:x val="-9.5885238004159538E-3"/>
              <c:y val="0"/>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0707686542753E-2"/>
          <c:y val="8.5649455233905172E-2"/>
          <c:w val="0.89445858462691452"/>
          <c:h val="0.82870108953218968"/>
        </c:manualLayout>
      </c:layout>
      <c:barChart>
        <c:barDir val="col"/>
        <c:grouping val="percentStacked"/>
        <c:varyColors val="0"/>
        <c:dLbls>
          <c:dLblPos val="ctr"/>
          <c:showLegendKey val="0"/>
          <c:showVal val="1"/>
          <c:showCatName val="0"/>
          <c:showSerName val="0"/>
          <c:showPercent val="0"/>
          <c:showBubbleSize val="0"/>
        </c:dLbls>
        <c:gapWidth val="150"/>
        <c:overlap val="100"/>
        <c:axId val="777625087"/>
        <c:axId val="777625503"/>
      </c:barChart>
      <c:catAx>
        <c:axId val="777625087"/>
        <c:scaling>
          <c:orientation val="minMax"/>
        </c:scaling>
        <c:delete val="1"/>
        <c:axPos val="b"/>
        <c:numFmt formatCode="General" sourceLinked="1"/>
        <c:majorTickMark val="none"/>
        <c:minorTickMark val="none"/>
        <c:tickLblPos val="nextTo"/>
        <c:crossAx val="777625503"/>
        <c:crosses val="autoZero"/>
        <c:auto val="1"/>
        <c:lblAlgn val="ctr"/>
        <c:lblOffset val="100"/>
        <c:noMultiLvlLbl val="0"/>
      </c:catAx>
      <c:valAx>
        <c:axId val="777625503"/>
        <c:scaling>
          <c:orientation val="minMax"/>
        </c:scaling>
        <c:delete val="1"/>
        <c:axPos val="l"/>
        <c:numFmt formatCode="0%" sourceLinked="1"/>
        <c:majorTickMark val="none"/>
        <c:minorTickMark val="none"/>
        <c:tickLblPos val="nextTo"/>
        <c:crossAx val="77762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All  Expenditure.xlsx]Analysis!PivotTable9</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7979"/>
          </a:solidFill>
          <a:ln w="50800">
            <a:solidFill>
              <a:srgbClr val="FF7979"/>
            </a:solidFill>
          </a:ln>
          <a:effectLst/>
        </c:spPr>
      </c:pivotFmt>
      <c:pivotFmt>
        <c:idx val="8"/>
        <c:spPr>
          <a:solidFill>
            <a:srgbClr val="FFD058"/>
          </a:solidFill>
          <a:ln w="101600">
            <a:solidFill>
              <a:srgbClr val="FFD058"/>
            </a:solidFill>
          </a:ln>
          <a:effectLst/>
        </c:spPr>
      </c:pivotFmt>
      <c:pivotFmt>
        <c:idx val="9"/>
        <c:spPr>
          <a:solidFill>
            <a:schemeClr val="accent1"/>
          </a:solidFill>
          <a:ln w="19050">
            <a:noFill/>
          </a:ln>
          <a:effectLst/>
        </c:spPr>
      </c:pivotFmt>
      <c:pivotFmt>
        <c:idx val="10"/>
        <c:spPr>
          <a:solidFill>
            <a:srgbClr val="4A61EE"/>
          </a:solidFill>
          <a:ln w="25400">
            <a:solidFill>
              <a:srgbClr val="4A61EE"/>
            </a:solidFill>
          </a:ln>
          <a:effectLst/>
        </c:spPr>
      </c:pivotFmt>
    </c:pivotFmts>
    <c:plotArea>
      <c:layout>
        <c:manualLayout>
          <c:layoutTarget val="inner"/>
          <c:xMode val="edge"/>
          <c:yMode val="edge"/>
          <c:x val="0.28227571342714441"/>
          <c:y val="0.12474684516389431"/>
          <c:w val="0.43544857314571117"/>
          <c:h val="0.75050630967221132"/>
        </c:manualLayout>
      </c:layout>
      <c:doughnutChart>
        <c:varyColors val="1"/>
        <c:ser>
          <c:idx val="0"/>
          <c:order val="0"/>
          <c:tx>
            <c:strRef>
              <c:f>Analysis!$R$6</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980-4B00-8834-6B73672C16DA}"/>
              </c:ext>
            </c:extLst>
          </c:dPt>
          <c:dPt>
            <c:idx val="1"/>
            <c:bubble3D val="0"/>
            <c:spPr>
              <a:solidFill>
                <a:schemeClr val="accent2"/>
              </a:solidFill>
              <a:ln w="19050">
                <a:noFill/>
              </a:ln>
              <a:effectLst/>
            </c:spPr>
            <c:extLst>
              <c:ext xmlns:c16="http://schemas.microsoft.com/office/drawing/2014/chart" uri="{C3380CC4-5D6E-409C-BE32-E72D297353CC}">
                <c16:uniqueId val="{00000003-2980-4B00-8834-6B73672C16DA}"/>
              </c:ext>
            </c:extLst>
          </c:dPt>
          <c:dPt>
            <c:idx val="2"/>
            <c:bubble3D val="0"/>
            <c:spPr>
              <a:solidFill>
                <a:schemeClr val="accent3"/>
              </a:solidFill>
              <a:ln w="19050">
                <a:noFill/>
              </a:ln>
              <a:effectLst/>
            </c:spPr>
            <c:extLst>
              <c:ext xmlns:c16="http://schemas.microsoft.com/office/drawing/2014/chart" uri="{C3380CC4-5D6E-409C-BE32-E72D297353CC}">
                <c16:uniqueId val="{00000005-2980-4B00-8834-6B73672C16DA}"/>
              </c:ext>
            </c:extLst>
          </c:dPt>
          <c:dPt>
            <c:idx val="3"/>
            <c:bubble3D val="0"/>
            <c:spPr>
              <a:solidFill>
                <a:schemeClr val="accent4"/>
              </a:solidFill>
              <a:ln w="19050">
                <a:noFill/>
              </a:ln>
              <a:effectLst/>
            </c:spPr>
            <c:extLst>
              <c:ext xmlns:c16="http://schemas.microsoft.com/office/drawing/2014/chart" uri="{C3380CC4-5D6E-409C-BE32-E72D297353CC}">
                <c16:uniqueId val="{00000007-2980-4B00-8834-6B73672C16DA}"/>
              </c:ext>
            </c:extLst>
          </c:dPt>
          <c:cat>
            <c:strRef>
              <c:f>Analysis!$Q$7</c:f>
              <c:strCache>
                <c:ptCount val="1"/>
                <c:pt idx="0">
                  <c:v>Grand Total</c:v>
                </c:pt>
              </c:strCache>
            </c:strRef>
          </c:cat>
          <c:val>
            <c:numRef>
              <c:f>Analysis!$R$7</c:f>
              <c:numCache>
                <c:formatCode>"₹"\ #,##0</c:formatCode>
                <c:ptCount val="1"/>
              </c:numCache>
            </c:numRef>
          </c:val>
          <c:extLst>
            <c:ext xmlns:c16="http://schemas.microsoft.com/office/drawing/2014/chart" uri="{C3380CC4-5D6E-409C-BE32-E72D297353CC}">
              <c16:uniqueId val="{00000008-2980-4B00-8834-6B73672C16D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All  Expenditure.xlsx]Analysis!PivotTable4</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4A61EE"/>
          </a:solidFill>
          <a:ln>
            <a:solidFill>
              <a:srgbClr val="4A61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D058"/>
          </a:solidFill>
          <a:ln>
            <a:solidFill>
              <a:srgbClr val="FFD05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7979"/>
          </a:solidFill>
          <a:ln>
            <a:solidFill>
              <a:srgbClr val="FF797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0B0F0"/>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92D050"/>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62088679510583E-3"/>
          <c:y val="0.29609534441792379"/>
          <c:w val="0.96386396446522438"/>
          <c:h val="0.54462714526291878"/>
        </c:manualLayout>
      </c:layout>
      <c:barChart>
        <c:barDir val="col"/>
        <c:grouping val="percentStacked"/>
        <c:varyColors val="0"/>
        <c:ser>
          <c:idx val="0"/>
          <c:order val="0"/>
          <c:tx>
            <c:strRef>
              <c:f>Analysis!$H$21:$H$22</c:f>
              <c:strCache>
                <c:ptCount val="1"/>
                <c:pt idx="0">
                  <c:v>Living Expenses</c:v>
                </c:pt>
              </c:strCache>
            </c:strRef>
          </c:tx>
          <c:spPr>
            <a:solidFill>
              <a:srgbClr val="4A61EE"/>
            </a:solidFill>
            <a:ln>
              <a:solidFill>
                <a:srgbClr val="4A61EE"/>
              </a:solidFill>
            </a:ln>
            <a:effectLst/>
          </c:spPr>
          <c:invertIfNegative val="0"/>
          <c:cat>
            <c:strRef>
              <c:f>Analysis!$G$23:$G$30</c:f>
              <c:strCache>
                <c:ptCount val="7"/>
                <c:pt idx="0">
                  <c:v>Sun</c:v>
                </c:pt>
                <c:pt idx="1">
                  <c:v>Mon</c:v>
                </c:pt>
                <c:pt idx="2">
                  <c:v>Tue</c:v>
                </c:pt>
                <c:pt idx="3">
                  <c:v>Wed</c:v>
                </c:pt>
                <c:pt idx="4">
                  <c:v>Thu</c:v>
                </c:pt>
                <c:pt idx="5">
                  <c:v>Fri</c:v>
                </c:pt>
                <c:pt idx="6">
                  <c:v>Sat</c:v>
                </c:pt>
              </c:strCache>
            </c:strRef>
          </c:cat>
          <c:val>
            <c:numRef>
              <c:f>Analysis!$H$23:$H$30</c:f>
              <c:numCache>
                <c:formatCode>"₹"\ #,##0</c:formatCode>
                <c:ptCount val="7"/>
                <c:pt idx="0">
                  <c:v>56.1</c:v>
                </c:pt>
                <c:pt idx="1">
                  <c:v>240</c:v>
                </c:pt>
                <c:pt idx="2">
                  <c:v>900</c:v>
                </c:pt>
                <c:pt idx="4">
                  <c:v>690.1</c:v>
                </c:pt>
              </c:numCache>
            </c:numRef>
          </c:val>
          <c:extLst>
            <c:ext xmlns:c16="http://schemas.microsoft.com/office/drawing/2014/chart" uri="{C3380CC4-5D6E-409C-BE32-E72D297353CC}">
              <c16:uniqueId val="{00000000-13C2-4B3D-976C-31B2BC9911EC}"/>
            </c:ext>
          </c:extLst>
        </c:ser>
        <c:ser>
          <c:idx val="1"/>
          <c:order val="1"/>
          <c:tx>
            <c:strRef>
              <c:f>Analysis!$I$21:$I$22</c:f>
              <c:strCache>
                <c:ptCount val="1"/>
                <c:pt idx="0">
                  <c:v>Discretionary</c:v>
                </c:pt>
              </c:strCache>
            </c:strRef>
          </c:tx>
          <c:spPr>
            <a:solidFill>
              <a:srgbClr val="FFD058"/>
            </a:solidFill>
            <a:ln>
              <a:solidFill>
                <a:srgbClr val="FFD058"/>
              </a:solidFill>
            </a:ln>
            <a:effectLst/>
          </c:spPr>
          <c:invertIfNegative val="0"/>
          <c:cat>
            <c:strRef>
              <c:f>Analysis!$G$23:$G$30</c:f>
              <c:strCache>
                <c:ptCount val="7"/>
                <c:pt idx="0">
                  <c:v>Sun</c:v>
                </c:pt>
                <c:pt idx="1">
                  <c:v>Mon</c:v>
                </c:pt>
                <c:pt idx="2">
                  <c:v>Tue</c:v>
                </c:pt>
                <c:pt idx="3">
                  <c:v>Wed</c:v>
                </c:pt>
                <c:pt idx="4">
                  <c:v>Thu</c:v>
                </c:pt>
                <c:pt idx="5">
                  <c:v>Fri</c:v>
                </c:pt>
                <c:pt idx="6">
                  <c:v>Sat</c:v>
                </c:pt>
              </c:strCache>
            </c:strRef>
          </c:cat>
          <c:val>
            <c:numRef>
              <c:f>Analysis!$I$23:$I$30</c:f>
              <c:numCache>
                <c:formatCode>"₹"\ #,##0</c:formatCode>
                <c:ptCount val="7"/>
                <c:pt idx="2">
                  <c:v>86.1</c:v>
                </c:pt>
                <c:pt idx="5">
                  <c:v>461.8</c:v>
                </c:pt>
                <c:pt idx="6">
                  <c:v>151.19999999999999</c:v>
                </c:pt>
              </c:numCache>
            </c:numRef>
          </c:val>
          <c:extLst>
            <c:ext xmlns:c16="http://schemas.microsoft.com/office/drawing/2014/chart" uri="{C3380CC4-5D6E-409C-BE32-E72D297353CC}">
              <c16:uniqueId val="{00000001-13C2-4B3D-976C-31B2BC9911EC}"/>
            </c:ext>
          </c:extLst>
        </c:ser>
        <c:ser>
          <c:idx val="2"/>
          <c:order val="2"/>
          <c:tx>
            <c:strRef>
              <c:f>Analysis!$J$21:$J$22</c:f>
              <c:strCache>
                <c:ptCount val="1"/>
                <c:pt idx="0">
                  <c:v>Transport</c:v>
                </c:pt>
              </c:strCache>
            </c:strRef>
          </c:tx>
          <c:spPr>
            <a:solidFill>
              <a:srgbClr val="FF7979"/>
            </a:solidFill>
            <a:ln>
              <a:solidFill>
                <a:srgbClr val="FF7979"/>
              </a:solidFill>
            </a:ln>
            <a:effectLst/>
          </c:spPr>
          <c:invertIfNegative val="0"/>
          <c:cat>
            <c:strRef>
              <c:f>Analysis!$G$23:$G$30</c:f>
              <c:strCache>
                <c:ptCount val="7"/>
                <c:pt idx="0">
                  <c:v>Sun</c:v>
                </c:pt>
                <c:pt idx="1">
                  <c:v>Mon</c:v>
                </c:pt>
                <c:pt idx="2">
                  <c:v>Tue</c:v>
                </c:pt>
                <c:pt idx="3">
                  <c:v>Wed</c:v>
                </c:pt>
                <c:pt idx="4">
                  <c:v>Thu</c:v>
                </c:pt>
                <c:pt idx="5">
                  <c:v>Fri</c:v>
                </c:pt>
                <c:pt idx="6">
                  <c:v>Sat</c:v>
                </c:pt>
              </c:strCache>
            </c:strRef>
          </c:cat>
          <c:val>
            <c:numRef>
              <c:f>Analysis!$J$23:$J$30</c:f>
              <c:numCache>
                <c:formatCode>"₹"\ #,##0</c:formatCode>
                <c:ptCount val="7"/>
                <c:pt idx="0">
                  <c:v>68.800000000000011</c:v>
                </c:pt>
                <c:pt idx="2">
                  <c:v>83.1</c:v>
                </c:pt>
                <c:pt idx="6">
                  <c:v>63.500000000000007</c:v>
                </c:pt>
              </c:numCache>
            </c:numRef>
          </c:val>
          <c:extLst>
            <c:ext xmlns:c16="http://schemas.microsoft.com/office/drawing/2014/chart" uri="{C3380CC4-5D6E-409C-BE32-E72D297353CC}">
              <c16:uniqueId val="{00000002-13C2-4B3D-976C-31B2BC9911EC}"/>
            </c:ext>
          </c:extLst>
        </c:ser>
        <c:ser>
          <c:idx val="3"/>
          <c:order val="3"/>
          <c:tx>
            <c:strRef>
              <c:f>Analysis!$K$21:$K$22</c:f>
              <c:strCache>
                <c:ptCount val="1"/>
                <c:pt idx="0">
                  <c:v>Personal Development</c:v>
                </c:pt>
              </c:strCache>
            </c:strRef>
          </c:tx>
          <c:spPr>
            <a:solidFill>
              <a:schemeClr val="accent3"/>
            </a:solidFill>
            <a:ln>
              <a:solidFill>
                <a:schemeClr val="accent3"/>
              </a:solidFill>
            </a:ln>
            <a:effectLst/>
          </c:spPr>
          <c:invertIfNegative val="0"/>
          <c:cat>
            <c:strRef>
              <c:f>Analysis!$G$23:$G$30</c:f>
              <c:strCache>
                <c:ptCount val="7"/>
                <c:pt idx="0">
                  <c:v>Sun</c:v>
                </c:pt>
                <c:pt idx="1">
                  <c:v>Mon</c:v>
                </c:pt>
                <c:pt idx="2">
                  <c:v>Tue</c:v>
                </c:pt>
                <c:pt idx="3">
                  <c:v>Wed</c:v>
                </c:pt>
                <c:pt idx="4">
                  <c:v>Thu</c:v>
                </c:pt>
                <c:pt idx="5">
                  <c:v>Fri</c:v>
                </c:pt>
                <c:pt idx="6">
                  <c:v>Sat</c:v>
                </c:pt>
              </c:strCache>
            </c:strRef>
          </c:cat>
          <c:val>
            <c:numRef>
              <c:f>Analysis!$K$23:$K$30</c:f>
              <c:numCache>
                <c:formatCode>"₹"\ #,##0</c:formatCode>
                <c:ptCount val="7"/>
                <c:pt idx="2">
                  <c:v>150</c:v>
                </c:pt>
              </c:numCache>
            </c:numRef>
          </c:val>
          <c:extLst>
            <c:ext xmlns:c16="http://schemas.microsoft.com/office/drawing/2014/chart" uri="{C3380CC4-5D6E-409C-BE32-E72D297353CC}">
              <c16:uniqueId val="{00000003-13C2-4B3D-976C-31B2BC9911EC}"/>
            </c:ext>
          </c:extLst>
        </c:ser>
        <c:ser>
          <c:idx val="4"/>
          <c:order val="4"/>
          <c:tx>
            <c:strRef>
              <c:f>Analysis!$L$21:$L$22</c:f>
              <c:strCache>
                <c:ptCount val="1"/>
                <c:pt idx="0">
                  <c:v>Dining Out</c:v>
                </c:pt>
              </c:strCache>
            </c:strRef>
          </c:tx>
          <c:spPr>
            <a:solidFill>
              <a:srgbClr val="00B0F0"/>
            </a:solidFill>
            <a:ln>
              <a:solidFill>
                <a:srgbClr val="00B0F0"/>
              </a:solidFill>
            </a:ln>
            <a:effectLst/>
          </c:spPr>
          <c:invertIfNegative val="0"/>
          <c:cat>
            <c:strRef>
              <c:f>Analysis!$G$23:$G$30</c:f>
              <c:strCache>
                <c:ptCount val="7"/>
                <c:pt idx="0">
                  <c:v>Sun</c:v>
                </c:pt>
                <c:pt idx="1">
                  <c:v>Mon</c:v>
                </c:pt>
                <c:pt idx="2">
                  <c:v>Tue</c:v>
                </c:pt>
                <c:pt idx="3">
                  <c:v>Wed</c:v>
                </c:pt>
                <c:pt idx="4">
                  <c:v>Thu</c:v>
                </c:pt>
                <c:pt idx="5">
                  <c:v>Fri</c:v>
                </c:pt>
                <c:pt idx="6">
                  <c:v>Sat</c:v>
                </c:pt>
              </c:strCache>
            </c:strRef>
          </c:cat>
          <c:val>
            <c:numRef>
              <c:f>Analysis!$L$23:$L$30</c:f>
              <c:numCache>
                <c:formatCode>"₹"\ #,##0</c:formatCode>
                <c:ptCount val="7"/>
                <c:pt idx="0">
                  <c:v>25</c:v>
                </c:pt>
                <c:pt idx="1">
                  <c:v>15</c:v>
                </c:pt>
                <c:pt idx="2">
                  <c:v>35</c:v>
                </c:pt>
                <c:pt idx="3">
                  <c:v>20</c:v>
                </c:pt>
                <c:pt idx="4">
                  <c:v>20</c:v>
                </c:pt>
                <c:pt idx="5">
                  <c:v>111.1</c:v>
                </c:pt>
                <c:pt idx="6">
                  <c:v>33.200000000000003</c:v>
                </c:pt>
              </c:numCache>
            </c:numRef>
          </c:val>
          <c:extLst>
            <c:ext xmlns:c16="http://schemas.microsoft.com/office/drawing/2014/chart" uri="{C3380CC4-5D6E-409C-BE32-E72D297353CC}">
              <c16:uniqueId val="{00000004-13C2-4B3D-976C-31B2BC9911EC}"/>
            </c:ext>
          </c:extLst>
        </c:ser>
        <c:ser>
          <c:idx val="5"/>
          <c:order val="5"/>
          <c:tx>
            <c:strRef>
              <c:f>Analysis!$M$21:$M$22</c:f>
              <c:strCache>
                <c:ptCount val="1"/>
                <c:pt idx="0">
                  <c:v>Medical</c:v>
                </c:pt>
              </c:strCache>
            </c:strRef>
          </c:tx>
          <c:spPr>
            <a:solidFill>
              <a:schemeClr val="accent5">
                <a:lumMod val="50000"/>
              </a:schemeClr>
            </a:solidFill>
            <a:ln>
              <a:solidFill>
                <a:schemeClr val="accent5">
                  <a:lumMod val="50000"/>
                </a:schemeClr>
              </a:solidFill>
            </a:ln>
            <a:effectLst/>
          </c:spPr>
          <c:invertIfNegative val="0"/>
          <c:cat>
            <c:strRef>
              <c:f>Analysis!$G$23:$G$30</c:f>
              <c:strCache>
                <c:ptCount val="7"/>
                <c:pt idx="0">
                  <c:v>Sun</c:v>
                </c:pt>
                <c:pt idx="1">
                  <c:v>Mon</c:v>
                </c:pt>
                <c:pt idx="2">
                  <c:v>Tue</c:v>
                </c:pt>
                <c:pt idx="3">
                  <c:v>Wed</c:v>
                </c:pt>
                <c:pt idx="4">
                  <c:v>Thu</c:v>
                </c:pt>
                <c:pt idx="5">
                  <c:v>Fri</c:v>
                </c:pt>
                <c:pt idx="6">
                  <c:v>Sat</c:v>
                </c:pt>
              </c:strCache>
            </c:strRef>
          </c:cat>
          <c:val>
            <c:numRef>
              <c:f>Analysis!$M$23:$M$30</c:f>
              <c:numCache>
                <c:formatCode>"₹"\ #,##0</c:formatCode>
                <c:ptCount val="7"/>
                <c:pt idx="0">
                  <c:v>130</c:v>
                </c:pt>
              </c:numCache>
            </c:numRef>
          </c:val>
          <c:extLst>
            <c:ext xmlns:c16="http://schemas.microsoft.com/office/drawing/2014/chart" uri="{C3380CC4-5D6E-409C-BE32-E72D297353CC}">
              <c16:uniqueId val="{00000005-13C2-4B3D-976C-31B2BC9911EC}"/>
            </c:ext>
          </c:extLst>
        </c:ser>
        <c:dLbls>
          <c:showLegendKey val="0"/>
          <c:showVal val="0"/>
          <c:showCatName val="0"/>
          <c:showSerName val="0"/>
          <c:showPercent val="0"/>
          <c:showBubbleSize val="0"/>
        </c:dLbls>
        <c:gapWidth val="150"/>
        <c:overlap val="100"/>
        <c:axId val="1476124991"/>
        <c:axId val="1476122079"/>
      </c:barChart>
      <c:catAx>
        <c:axId val="14761249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lumMod val="75000"/>
                  </a:schemeClr>
                </a:solidFill>
                <a:latin typeface="+mn-lt"/>
                <a:ea typeface="+mn-ea"/>
                <a:cs typeface="+mn-cs"/>
              </a:defRPr>
            </a:pPr>
            <a:endParaRPr lang="en-US"/>
          </a:p>
        </c:txPr>
        <c:crossAx val="1476122079"/>
        <c:crosses val="autoZero"/>
        <c:auto val="1"/>
        <c:lblAlgn val="ctr"/>
        <c:lblOffset val="100"/>
        <c:noMultiLvlLbl val="0"/>
      </c:catAx>
      <c:valAx>
        <c:axId val="1476122079"/>
        <c:scaling>
          <c:orientation val="minMax"/>
        </c:scaling>
        <c:delete val="1"/>
        <c:axPos val="l"/>
        <c:numFmt formatCode="0%" sourceLinked="1"/>
        <c:majorTickMark val="none"/>
        <c:minorTickMark val="none"/>
        <c:tickLblPos val="nextTo"/>
        <c:crossAx val="1476124991"/>
        <c:crosses val="autoZero"/>
        <c:crossBetween val="between"/>
      </c:valAx>
      <c:spPr>
        <a:noFill/>
        <a:ln>
          <a:noFill/>
        </a:ln>
        <a:effectLst/>
      </c:spPr>
    </c:plotArea>
    <c:legend>
      <c:legendPos val="t"/>
      <c:layout>
        <c:manualLayout>
          <c:xMode val="edge"/>
          <c:yMode val="edge"/>
          <c:x val="0"/>
          <c:y val="0.10614989202783827"/>
          <c:w val="0.96467353660697064"/>
          <c:h val="0.1935682615485767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Analysis!$Y$20</c:f>
              <c:strCache>
                <c:ptCount val="1"/>
                <c:pt idx="0">
                  <c:v>Sum of Debit</c:v>
                </c:pt>
              </c:strCache>
            </c:strRef>
          </c:tx>
          <c:spPr>
            <a:solidFill>
              <a:srgbClr val="FFD058"/>
            </a:solidFill>
            <a:ln>
              <a:noFill/>
            </a:ln>
            <a:effectLst/>
          </c:spPr>
          <c:invertIfNegative val="0"/>
          <c:cat>
            <c:strRef>
              <c:f>Analysis!$X$21:$X$27</c:f>
              <c:strCache>
                <c:ptCount val="7"/>
                <c:pt idx="0">
                  <c:v>Jan</c:v>
                </c:pt>
                <c:pt idx="1">
                  <c:v>Feb</c:v>
                </c:pt>
                <c:pt idx="2">
                  <c:v>Mar</c:v>
                </c:pt>
                <c:pt idx="3">
                  <c:v>Apr</c:v>
                </c:pt>
                <c:pt idx="4">
                  <c:v>May</c:v>
                </c:pt>
                <c:pt idx="5">
                  <c:v>Jun</c:v>
                </c:pt>
                <c:pt idx="6">
                  <c:v>Jul</c:v>
                </c:pt>
              </c:strCache>
            </c:strRef>
          </c:cat>
          <c:val>
            <c:numRef>
              <c:f>Analysis!$Y$21:$Y$27</c:f>
              <c:numCache>
                <c:formatCode>General</c:formatCode>
                <c:ptCount val="7"/>
                <c:pt idx="0">
                  <c:v>1917</c:v>
                </c:pt>
                <c:pt idx="1">
                  <c:v>2008</c:v>
                </c:pt>
                <c:pt idx="2">
                  <c:v>1839</c:v>
                </c:pt>
                <c:pt idx="3">
                  <c:v>1702.3</c:v>
                </c:pt>
                <c:pt idx="4">
                  <c:v>1948</c:v>
                </c:pt>
                <c:pt idx="5">
                  <c:v>1680.1</c:v>
                </c:pt>
                <c:pt idx="6">
                  <c:v>2071.1999999999998</c:v>
                </c:pt>
              </c:numCache>
            </c:numRef>
          </c:val>
          <c:extLst>
            <c:ext xmlns:c16="http://schemas.microsoft.com/office/drawing/2014/chart" uri="{C3380CC4-5D6E-409C-BE32-E72D297353CC}">
              <c16:uniqueId val="{00000000-F7D6-4062-B22D-176D3EB9E047}"/>
            </c:ext>
          </c:extLst>
        </c:ser>
        <c:dLbls>
          <c:showLegendKey val="0"/>
          <c:showVal val="0"/>
          <c:showCatName val="0"/>
          <c:showSerName val="0"/>
          <c:showPercent val="0"/>
          <c:showBubbleSize val="0"/>
        </c:dLbls>
        <c:gapWidth val="40"/>
        <c:overlap val="-27"/>
        <c:axId val="1710317519"/>
        <c:axId val="1710302543"/>
      </c:barChart>
      <c:catAx>
        <c:axId val="1710317519"/>
        <c:scaling>
          <c:orientation val="minMax"/>
        </c:scaling>
        <c:delete val="0"/>
        <c:axPos val="b"/>
        <c:numFmt formatCode="General" sourceLinked="1"/>
        <c:majorTickMark val="none"/>
        <c:minorTickMark val="none"/>
        <c:tickLblPos val="nextTo"/>
        <c:spPr>
          <a:noFill/>
          <a:ln w="25400" cap="flat" cmpd="sng" algn="ctr">
            <a:solidFill>
              <a:schemeClr val="accent3">
                <a:lumMod val="75000"/>
              </a:schemeClr>
            </a:solidFill>
            <a:round/>
          </a:ln>
          <a:effectLst/>
        </c:spPr>
        <c:txPr>
          <a:bodyPr rot="-60000000" spcFirstLastPara="1" vertOverflow="ellipsis" vert="horz" wrap="square" anchor="ctr" anchorCtr="1"/>
          <a:lstStyle/>
          <a:p>
            <a:pPr>
              <a:defRPr sz="1000" b="1" i="0" u="none" strike="noStrike" kern="1200" baseline="0">
                <a:solidFill>
                  <a:schemeClr val="bg1">
                    <a:lumMod val="85000"/>
                  </a:schemeClr>
                </a:solidFill>
                <a:latin typeface="+mn-lt"/>
                <a:ea typeface="+mn-ea"/>
                <a:cs typeface="+mn-cs"/>
              </a:defRPr>
            </a:pPr>
            <a:endParaRPr lang="en-US"/>
          </a:p>
        </c:txPr>
        <c:crossAx val="1710302543"/>
        <c:crosses val="autoZero"/>
        <c:auto val="1"/>
        <c:lblAlgn val="ctr"/>
        <c:lblOffset val="100"/>
        <c:noMultiLvlLbl val="0"/>
      </c:catAx>
      <c:valAx>
        <c:axId val="1710302543"/>
        <c:scaling>
          <c:orientation val="minMax"/>
        </c:scaling>
        <c:delete val="1"/>
        <c:axPos val="l"/>
        <c:numFmt formatCode="General" sourceLinked="1"/>
        <c:majorTickMark val="none"/>
        <c:minorTickMark val="none"/>
        <c:tickLblPos val="nextTo"/>
        <c:crossAx val="171031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All  Expenditure.xlsx]Analysis!PivotTable3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7979"/>
          </a:solidFill>
          <a:ln>
            <a:solidFill>
              <a:srgbClr val="FF797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A61EE"/>
          </a:solidFill>
          <a:ln>
            <a:solidFill>
              <a:srgbClr val="4A61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65000"/>
            </a:schemeClr>
          </a:solidFill>
          <a:ln>
            <a:solidFill>
              <a:schemeClr val="bg1">
                <a:lumMod val="6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4576646179561099"/>
                  <c:h val="0.19502444887309187"/>
                </c:manualLayout>
              </c15:layout>
            </c:ext>
          </c:extLst>
        </c:dLbl>
      </c:pivotFmt>
      <c:pivotFmt>
        <c:idx val="10"/>
        <c:spPr>
          <a:solidFill>
            <a:srgbClr val="4A61EE"/>
          </a:solidFill>
          <a:ln>
            <a:solidFill>
              <a:srgbClr val="4A61EE"/>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4008691158836252"/>
                  <c:h val="0.19502444887309187"/>
                </c:manualLayout>
              </c15:layout>
            </c:ext>
          </c:extLst>
        </c:dLbl>
      </c:pivotFmt>
      <c:pivotFmt>
        <c:idx val="11"/>
        <c:spPr>
          <a:solidFill>
            <a:srgbClr val="FF7979"/>
          </a:solidFill>
          <a:ln>
            <a:solidFill>
              <a:srgbClr val="FF7979"/>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0841581411065664"/>
                  <c:h val="0.19502444887309187"/>
                </c:manualLayout>
              </c15:layout>
            </c:ext>
          </c:extLst>
        </c:dLbl>
      </c:pivotFmt>
    </c:pivotFmts>
    <c:plotArea>
      <c:layout>
        <c:manualLayout>
          <c:layoutTarget val="inner"/>
          <c:xMode val="edge"/>
          <c:yMode val="edge"/>
          <c:x val="5.7578354165816595E-2"/>
          <c:y val="0"/>
          <c:w val="0.88484329166836684"/>
          <c:h val="0.92746391628390945"/>
        </c:manualLayout>
      </c:layout>
      <c:barChart>
        <c:barDir val="col"/>
        <c:grouping val="percentStacked"/>
        <c:varyColors val="0"/>
        <c:ser>
          <c:idx val="0"/>
          <c:order val="0"/>
          <c:tx>
            <c:strRef>
              <c:f>Analysis!$M$4</c:f>
              <c:strCache>
                <c:ptCount val="1"/>
                <c:pt idx="0">
                  <c:v>Sum of Debit</c:v>
                </c:pt>
              </c:strCache>
            </c:strRef>
          </c:tx>
          <c:spPr>
            <a:solidFill>
              <a:srgbClr val="FF7979"/>
            </a:solidFill>
            <a:ln>
              <a:solidFill>
                <a:srgbClr val="FF7979"/>
              </a:solidFill>
            </a:ln>
            <a:effectLst/>
          </c:spPr>
          <c:invertIfNegative val="0"/>
          <c:dPt>
            <c:idx val="0"/>
            <c:invertIfNegative val="0"/>
            <c:bubble3D val="0"/>
            <c:spPr>
              <a:solidFill>
                <a:srgbClr val="FF7979"/>
              </a:solidFill>
              <a:ln>
                <a:solidFill>
                  <a:srgbClr val="FF7979"/>
                </a:solidFill>
              </a:ln>
              <a:effectLst/>
            </c:spPr>
            <c:extLst>
              <c:ext xmlns:c16="http://schemas.microsoft.com/office/drawing/2014/chart" uri="{C3380CC4-5D6E-409C-BE32-E72D297353CC}">
                <c16:uniqueId val="{00000002-A813-4FAE-B60D-F0D3C774CC3E}"/>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40841581411065664"/>
                      <c:h val="0.19502444887309187"/>
                    </c:manualLayout>
                  </c15:layout>
                </c:ext>
                <c:ext xmlns:c16="http://schemas.microsoft.com/office/drawing/2014/chart" uri="{C3380CC4-5D6E-409C-BE32-E72D297353CC}">
                  <c16:uniqueId val="{00000002-A813-4FAE-B60D-F0D3C774CC3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Analysis!$M$5</c:f>
              <c:strCache>
                <c:ptCount val="1"/>
                <c:pt idx="0">
                  <c:v>Total</c:v>
                </c:pt>
              </c:strCache>
            </c:strRef>
          </c:cat>
          <c:val>
            <c:numRef>
              <c:f>Analysis!$M$5</c:f>
              <c:numCache>
                <c:formatCode>"₹"\ #,##0</c:formatCode>
                <c:ptCount val="1"/>
                <c:pt idx="0">
                  <c:v>3394.9999999999995</c:v>
                </c:pt>
              </c:numCache>
            </c:numRef>
          </c:val>
          <c:extLst>
            <c:ext xmlns:c16="http://schemas.microsoft.com/office/drawing/2014/chart" uri="{C3380CC4-5D6E-409C-BE32-E72D297353CC}">
              <c16:uniqueId val="{00000000-5B7F-4AE9-9B00-FFD49CDDBEBE}"/>
            </c:ext>
          </c:extLst>
        </c:ser>
        <c:ser>
          <c:idx val="1"/>
          <c:order val="1"/>
          <c:tx>
            <c:strRef>
              <c:f>Analysis!$N$4</c:f>
              <c:strCache>
                <c:ptCount val="1"/>
                <c:pt idx="0">
                  <c:v>Sum of Amount</c:v>
                </c:pt>
              </c:strCache>
            </c:strRef>
          </c:tx>
          <c:spPr>
            <a:solidFill>
              <a:srgbClr val="4A61EE"/>
            </a:solidFill>
            <a:ln>
              <a:solidFill>
                <a:srgbClr val="4A61EE"/>
              </a:solidFill>
            </a:ln>
            <a:effectLst/>
          </c:spPr>
          <c:invertIfNegative val="0"/>
          <c:dPt>
            <c:idx val="0"/>
            <c:invertIfNegative val="0"/>
            <c:bubble3D val="0"/>
            <c:spPr>
              <a:solidFill>
                <a:srgbClr val="4A61EE"/>
              </a:solidFill>
              <a:ln>
                <a:solidFill>
                  <a:srgbClr val="4A61EE"/>
                </a:solidFill>
              </a:ln>
              <a:effectLst/>
            </c:spPr>
            <c:extLst>
              <c:ext xmlns:c16="http://schemas.microsoft.com/office/drawing/2014/chart" uri="{C3380CC4-5D6E-409C-BE32-E72D297353CC}">
                <c16:uniqueId val="{00000000-A813-4FAE-B60D-F0D3C774CC3E}"/>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4008691158836252"/>
                      <c:h val="0.19502444887309187"/>
                    </c:manualLayout>
                  </c15:layout>
                </c:ext>
                <c:ext xmlns:c16="http://schemas.microsoft.com/office/drawing/2014/chart" uri="{C3380CC4-5D6E-409C-BE32-E72D297353CC}">
                  <c16:uniqueId val="{00000000-A813-4FAE-B60D-F0D3C774CC3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Analysis!$M$5</c:f>
              <c:strCache>
                <c:ptCount val="1"/>
                <c:pt idx="0">
                  <c:v>Total</c:v>
                </c:pt>
              </c:strCache>
            </c:strRef>
          </c:cat>
          <c:val>
            <c:numRef>
              <c:f>Analysis!$N$5</c:f>
              <c:numCache>
                <c:formatCode>"₹"\ #,##0</c:formatCode>
                <c:ptCount val="1"/>
                <c:pt idx="0">
                  <c:v>-3394.9999999999995</c:v>
                </c:pt>
              </c:numCache>
            </c:numRef>
          </c:val>
          <c:extLst>
            <c:ext xmlns:c16="http://schemas.microsoft.com/office/drawing/2014/chart" uri="{C3380CC4-5D6E-409C-BE32-E72D297353CC}">
              <c16:uniqueId val="{00000001-5B7F-4AE9-9B00-FFD49CDDBEBE}"/>
            </c:ext>
          </c:extLst>
        </c:ser>
        <c:dLbls>
          <c:dLblPos val="ctr"/>
          <c:showLegendKey val="0"/>
          <c:showVal val="1"/>
          <c:showCatName val="0"/>
          <c:showSerName val="0"/>
          <c:showPercent val="0"/>
          <c:showBubbleSize val="0"/>
        </c:dLbls>
        <c:gapWidth val="150"/>
        <c:overlap val="100"/>
        <c:axId val="288417583"/>
        <c:axId val="288416751"/>
      </c:barChart>
      <c:catAx>
        <c:axId val="288417583"/>
        <c:scaling>
          <c:orientation val="minMax"/>
        </c:scaling>
        <c:delete val="1"/>
        <c:axPos val="b"/>
        <c:numFmt formatCode="General" sourceLinked="1"/>
        <c:majorTickMark val="none"/>
        <c:minorTickMark val="none"/>
        <c:tickLblPos val="nextTo"/>
        <c:crossAx val="288416751"/>
        <c:crosses val="autoZero"/>
        <c:auto val="1"/>
        <c:lblAlgn val="ctr"/>
        <c:lblOffset val="100"/>
        <c:noMultiLvlLbl val="0"/>
      </c:catAx>
      <c:valAx>
        <c:axId val="288416751"/>
        <c:scaling>
          <c:orientation val="minMax"/>
        </c:scaling>
        <c:delete val="1"/>
        <c:axPos val="l"/>
        <c:numFmt formatCode="0%" sourceLinked="1"/>
        <c:majorTickMark val="none"/>
        <c:minorTickMark val="none"/>
        <c:tickLblPos val="nextTo"/>
        <c:crossAx val="28841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_xlchart.v5.2</cx:f>
      </cx:numDim>
    </cx:data>
  </cx:chartData>
  <cx:chart>
    <cx:plotArea>
      <cx:plotAreaRegion>
        <cx:series layoutId="waterfall" uniqueId="{5DE9037A-6732-4250-9BA5-2932580E1EA3}">
          <cx:tx>
            <cx:txData>
              <cx:f>_xlchart.v5.1</cx:f>
              <cx:v>Sum of Amount</cx:v>
            </cx:txData>
          </cx:tx>
          <cx:dataLabels pos="outEnd">
            <cx:spPr>
              <a:noFill/>
            </cx:spPr>
            <cx:txPr>
              <a:bodyPr spcFirstLastPara="1" vertOverflow="ellipsis" horzOverflow="overflow" wrap="square" lIns="0" tIns="0" rIns="0" bIns="0" anchor="ctr" anchorCtr="1"/>
              <a:lstStyle/>
              <a:p>
                <a:pPr algn="ctr" rtl="0">
                  <a:defRPr sz="1100" b="1">
                    <a:solidFill>
                      <a:schemeClr val="bg1">
                        <a:lumMod val="95000"/>
                      </a:schemeClr>
                    </a:solidFill>
                  </a:defRPr>
                </a:pPr>
                <a:endParaRPr lang="en-US" sz="1100" b="1" i="0" u="none" strike="noStrike" baseline="0">
                  <a:solidFill>
                    <a:schemeClr val="bg1">
                      <a:lumMod val="95000"/>
                    </a:schemeClr>
                  </a:solidFill>
                  <a:latin typeface="Calibri" panose="020F0502020204030204"/>
                </a:endParaRPr>
              </a:p>
            </cx:txPr>
            <cx:visibility seriesName="0" categoryName="0" value="1"/>
          </cx:dataLabels>
          <cx:dataId val="0"/>
          <cx:layoutPr>
            <cx:subtotals>
              <cx:idx val="9"/>
            </cx:subtotals>
          </cx:layoutPr>
        </cx:series>
      </cx:plotAreaRegion>
      <cx:axis id="0">
        <cx:catScaling gapWidth="0.5"/>
        <cx:tickLabels/>
        <cx:spPr>
          <a:ln w="25400" cap="sq">
            <a:solidFill>
              <a:schemeClr val="accent3">
                <a:lumMod val="75000"/>
              </a:schemeClr>
            </a:solidFill>
            <a:round/>
          </a:ln>
        </cx:spPr>
        <cx:txPr>
          <a:bodyPr spcFirstLastPara="1" vertOverflow="ellipsis" horzOverflow="overflow" wrap="square" lIns="0" tIns="0" rIns="0" bIns="0" anchor="ctr" anchorCtr="1"/>
          <a:lstStyle/>
          <a:p>
            <a:pPr algn="ctr" rtl="0">
              <a:defRPr sz="900" b="1">
                <a:solidFill>
                  <a:schemeClr val="bg1">
                    <a:lumMod val="75000"/>
                  </a:schemeClr>
                </a:solidFill>
              </a:defRPr>
            </a:pPr>
            <a:endParaRPr lang="en-US" sz="900" b="1" i="0" u="none" strike="noStrike" baseline="0">
              <a:solidFill>
                <a:schemeClr val="bg1">
                  <a:lumMod val="75000"/>
                </a:schemeClr>
              </a:solidFill>
              <a:latin typeface="Calibri" panose="020F0502020204030204"/>
            </a:endParaRPr>
          </a:p>
        </cx:txPr>
      </cx:axis>
      <cx:axis id="1" hidden="1">
        <cx:valScaling/>
        <cx:tickLabels/>
      </cx:axis>
    </cx:plotArea>
    <cx:legend pos="t" align="ctr" overlay="0">
      <cx:txPr>
        <a:bodyPr spcFirstLastPara="1" vertOverflow="ellipsis" horzOverflow="overflow" wrap="square" lIns="0" tIns="0" rIns="0" bIns="0" anchor="ctr" anchorCtr="1"/>
        <a:lstStyle/>
        <a:p>
          <a:pPr algn="ctr" rtl="0">
            <a:defRPr b="0">
              <a:solidFill>
                <a:schemeClr val="bg1">
                  <a:lumMod val="75000"/>
                </a:schemeClr>
              </a:solidFill>
            </a:defRPr>
          </a:pPr>
          <a:endParaRPr lang="en-US" sz="900" b="0" i="0" u="none" strike="noStrike" baseline="0">
            <a:solidFill>
              <a:schemeClr val="bg1">
                <a:lumMod val="75000"/>
              </a:schemeClr>
            </a:solidFill>
            <a:latin typeface="Calibri" panose="020F0502020204030204"/>
          </a:endParaRPr>
        </a:p>
      </cx:txPr>
    </cx:legend>
  </cx:chart>
  <cx:spPr>
    <a:noFill/>
    <a:ln>
      <a:noFill/>
    </a:ln>
  </cx:spPr>
  <cx:fmtOvrs>
    <cx:fmtOvr idx="0">
      <cx:spPr>
        <a:solidFill>
          <a:srgbClr val="4A61EE"/>
        </a:solidFill>
      </cx:spPr>
    </cx:fmtOvr>
    <cx:fmtOvr idx="1">
      <cx:spPr>
        <a:solidFill>
          <a:srgbClr val="FF7979"/>
        </a:solidFill>
      </cx:spPr>
    </cx:fmtOvr>
    <cx:fmtOvr idx="2">
      <cx:spPr>
        <a:solidFill>
          <a:schemeClr val="bg1">
            <a:lumMod val="65000"/>
          </a:schemeClr>
        </a:solidFill>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Analysis!$X$19"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3" Type="http://schemas.openxmlformats.org/officeDocument/2006/relationships/chart" Target="../charts/chart2.xml"/><Relationship Id="rId18" Type="http://schemas.openxmlformats.org/officeDocument/2006/relationships/image" Target="../media/image13.png"/><Relationship Id="rId26" Type="http://schemas.openxmlformats.org/officeDocument/2006/relationships/image" Target="../media/image21.png"/><Relationship Id="rId21" Type="http://schemas.openxmlformats.org/officeDocument/2006/relationships/image" Target="../media/image16.svg"/><Relationship Id="rId34" Type="http://schemas.openxmlformats.org/officeDocument/2006/relationships/image" Target="../media/image27.png"/><Relationship Id="rId7" Type="http://schemas.openxmlformats.org/officeDocument/2006/relationships/image" Target="../media/image7.png"/><Relationship Id="rId12" Type="http://schemas.openxmlformats.org/officeDocument/2006/relationships/chart" Target="../charts/chart1.xml"/><Relationship Id="rId17" Type="http://schemas.openxmlformats.org/officeDocument/2006/relationships/image" Target="../media/image12.svg"/><Relationship Id="rId25" Type="http://schemas.openxmlformats.org/officeDocument/2006/relationships/image" Target="../media/image20.svg"/><Relationship Id="rId33" Type="http://schemas.openxmlformats.org/officeDocument/2006/relationships/image" Target="../media/image26.svg"/><Relationship Id="rId38" Type="http://schemas.openxmlformats.org/officeDocument/2006/relationships/image" Target="../media/image30.svg"/><Relationship Id="rId2" Type="http://schemas.openxmlformats.org/officeDocument/2006/relationships/image" Target="../media/image2.svg"/><Relationship Id="rId16" Type="http://schemas.openxmlformats.org/officeDocument/2006/relationships/image" Target="../media/image11.png"/><Relationship Id="rId20" Type="http://schemas.openxmlformats.org/officeDocument/2006/relationships/image" Target="../media/image15.png"/><Relationship Id="rId29" Type="http://schemas.openxmlformats.org/officeDocument/2006/relationships/image" Target="../media/image24.svg"/><Relationship Id="rId1" Type="http://schemas.openxmlformats.org/officeDocument/2006/relationships/image" Target="../media/image1.png"/><Relationship Id="rId6" Type="http://schemas.openxmlformats.org/officeDocument/2006/relationships/image" Target="../media/image6.svg"/><Relationship Id="rId11" Type="http://schemas.microsoft.com/office/2014/relationships/chartEx" Target="../charts/chartEx1.xml"/><Relationship Id="rId24" Type="http://schemas.openxmlformats.org/officeDocument/2006/relationships/image" Target="../media/image19.png"/><Relationship Id="rId32" Type="http://schemas.openxmlformats.org/officeDocument/2006/relationships/image" Target="../media/image25.png"/><Relationship Id="rId37" Type="http://schemas.openxmlformats.org/officeDocument/2006/relationships/image" Target="../media/image29.png"/><Relationship Id="rId5" Type="http://schemas.openxmlformats.org/officeDocument/2006/relationships/image" Target="../media/image5.png"/><Relationship Id="rId15" Type="http://schemas.openxmlformats.org/officeDocument/2006/relationships/chart" Target="../charts/chart4.xml"/><Relationship Id="rId23" Type="http://schemas.openxmlformats.org/officeDocument/2006/relationships/image" Target="../media/image18.svg"/><Relationship Id="rId28" Type="http://schemas.openxmlformats.org/officeDocument/2006/relationships/image" Target="../media/image23.png"/><Relationship Id="rId36" Type="http://schemas.openxmlformats.org/officeDocument/2006/relationships/hyperlink" Target="#Analysis!A1"/><Relationship Id="rId10" Type="http://schemas.openxmlformats.org/officeDocument/2006/relationships/image" Target="../media/image10.svg"/><Relationship Id="rId19" Type="http://schemas.openxmlformats.org/officeDocument/2006/relationships/image" Target="../media/image14.svg"/><Relationship Id="rId31"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3.xml"/><Relationship Id="rId22" Type="http://schemas.openxmlformats.org/officeDocument/2006/relationships/image" Target="../media/image17.png"/><Relationship Id="rId27" Type="http://schemas.openxmlformats.org/officeDocument/2006/relationships/image" Target="../media/image22.svg"/><Relationship Id="rId30" Type="http://schemas.openxmlformats.org/officeDocument/2006/relationships/chart" Target="../charts/chart5.xml"/><Relationship Id="rId35" Type="http://schemas.openxmlformats.org/officeDocument/2006/relationships/image" Target="../media/image28.svg"/><Relationship Id="rId8" Type="http://schemas.openxmlformats.org/officeDocument/2006/relationships/image" Target="../media/image8.sv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1</xdr:col>
      <xdr:colOff>10717</xdr:colOff>
      <xdr:row>1</xdr:row>
      <xdr:rowOff>20069</xdr:rowOff>
    </xdr:from>
    <xdr:to>
      <xdr:col>22</xdr:col>
      <xdr:colOff>1163</xdr:colOff>
      <xdr:row>5</xdr:row>
      <xdr:rowOff>61915</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201217" y="202405"/>
          <a:ext cx="13045139" cy="656889"/>
        </a:xfrm>
        <a:prstGeom prst="roundRect">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185738</xdr:colOff>
      <xdr:row>1</xdr:row>
      <xdr:rowOff>19258</xdr:rowOff>
    </xdr:from>
    <xdr:to>
      <xdr:col>2</xdr:col>
      <xdr:colOff>164726</xdr:colOff>
      <xdr:row>36</xdr:row>
      <xdr:rowOff>149679</xdr:rowOff>
    </xdr:to>
    <xdr:sp macro="" textlink="">
      <xdr:nvSpPr>
        <xdr:cNvPr id="2" name="Rectangle: Rounded Corners 1">
          <a:extLst>
            <a:ext uri="{FF2B5EF4-FFF2-40B4-BE49-F238E27FC236}">
              <a16:creationId xmlns:a16="http://schemas.microsoft.com/office/drawing/2014/main" id="{00000000-0008-0000-0200-000002000000}"/>
            </a:ext>
          </a:extLst>
        </xdr:cNvPr>
        <xdr:cNvSpPr/>
      </xdr:nvSpPr>
      <xdr:spPr>
        <a:xfrm>
          <a:off x="185738" y="201594"/>
          <a:ext cx="618524" cy="6318950"/>
        </a:xfrm>
        <a:prstGeom prst="roundRect">
          <a:avLst>
            <a:gd name="adj" fmla="val 12916"/>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300506</xdr:colOff>
      <xdr:row>1</xdr:row>
      <xdr:rowOff>26983</xdr:rowOff>
    </xdr:from>
    <xdr:to>
      <xdr:col>2</xdr:col>
      <xdr:colOff>197896</xdr:colOff>
      <xdr:row>36</xdr:row>
      <xdr:rowOff>144236</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491006" y="209319"/>
          <a:ext cx="346426" cy="6305782"/>
        </a:xfrm>
        <a:prstGeom prst="rect">
          <a:avLst/>
        </a:prstGeom>
        <a:solidFill>
          <a:srgbClr val="2C2C2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35548</xdr:colOff>
      <xdr:row>0</xdr:row>
      <xdr:rowOff>80409</xdr:rowOff>
    </xdr:from>
    <xdr:to>
      <xdr:col>4</xdr:col>
      <xdr:colOff>51400</xdr:colOff>
      <xdr:row>4</xdr:row>
      <xdr:rowOff>96796</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75084" y="80409"/>
          <a:ext cx="1311252" cy="631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75000"/>
                </a:schemeClr>
              </a:solidFill>
              <a:latin typeface="+mn-lt"/>
              <a:ea typeface="+mn-ea"/>
              <a:cs typeface="+mn-cs"/>
            </a:rPr>
            <a:t>Finance</a:t>
          </a:r>
        </a:p>
      </xdr:txBody>
    </xdr:sp>
    <xdr:clientData/>
  </xdr:twoCellAnchor>
  <xdr:twoCellAnchor>
    <xdr:from>
      <xdr:col>2</xdr:col>
      <xdr:colOff>204488</xdr:colOff>
      <xdr:row>2</xdr:row>
      <xdr:rowOff>119442</xdr:rowOff>
    </xdr:from>
    <xdr:to>
      <xdr:col>3</xdr:col>
      <xdr:colOff>585488</xdr:colOff>
      <xdr:row>5</xdr:row>
      <xdr:rowOff>128967</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844024" y="484113"/>
          <a:ext cx="1028700" cy="442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75000"/>
                </a:schemeClr>
              </a:solidFill>
            </a:rPr>
            <a:t>Dashboard</a:t>
          </a:r>
        </a:p>
      </xdr:txBody>
    </xdr:sp>
    <xdr:clientData/>
  </xdr:twoCellAnchor>
  <xdr:twoCellAnchor>
    <xdr:from>
      <xdr:col>2</xdr:col>
      <xdr:colOff>197877</xdr:colOff>
      <xdr:row>3</xdr:row>
      <xdr:rowOff>29106</xdr:rowOff>
    </xdr:from>
    <xdr:to>
      <xdr:col>2</xdr:col>
      <xdr:colOff>243596</xdr:colOff>
      <xdr:row>5</xdr:row>
      <xdr:rowOff>55841</xdr:rowOff>
    </xdr:to>
    <xdr:sp macro="" textlink="">
      <xdr:nvSpPr>
        <xdr:cNvPr id="9" name="Rectangle 8">
          <a:extLst>
            <a:ext uri="{FF2B5EF4-FFF2-40B4-BE49-F238E27FC236}">
              <a16:creationId xmlns:a16="http://schemas.microsoft.com/office/drawing/2014/main" id="{00000000-0008-0000-0200-000009000000}"/>
            </a:ext>
          </a:extLst>
        </xdr:cNvPr>
        <xdr:cNvSpPr/>
      </xdr:nvSpPr>
      <xdr:spPr>
        <a:xfrm>
          <a:off x="837413" y="576113"/>
          <a:ext cx="45719" cy="277107"/>
        </a:xfrm>
        <a:prstGeom prst="rect">
          <a:avLst/>
        </a:prstGeom>
        <a:solidFill>
          <a:srgbClr val="4A61EE"/>
        </a:solidFill>
        <a:ln w="2877" cap="flat">
          <a:noFill/>
          <a:prstDash val="solid"/>
          <a:miter/>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157745</xdr:colOff>
      <xdr:row>3</xdr:row>
      <xdr:rowOff>13436</xdr:rowOff>
    </xdr:from>
    <xdr:to>
      <xdr:col>2</xdr:col>
      <xdr:colOff>51722</xdr:colOff>
      <xdr:row>5</xdr:row>
      <xdr:rowOff>75930</xdr:rowOff>
    </xdr:to>
    <xdr:pic>
      <xdr:nvPicPr>
        <xdr:cNvPr id="10" name="Graphic 9" descr="Suburban scene">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8245" y="560443"/>
          <a:ext cx="343013" cy="312866"/>
        </a:xfrm>
        <a:prstGeom prst="rect">
          <a:avLst/>
        </a:prstGeom>
      </xdr:spPr>
    </xdr:pic>
    <xdr:clientData/>
  </xdr:twoCellAnchor>
  <xdr:twoCellAnchor editAs="oneCell">
    <xdr:from>
      <xdr:col>2</xdr:col>
      <xdr:colOff>111687</xdr:colOff>
      <xdr:row>1</xdr:row>
      <xdr:rowOff>126388</xdr:rowOff>
    </xdr:from>
    <xdr:to>
      <xdr:col>2</xdr:col>
      <xdr:colOff>338059</xdr:colOff>
      <xdr:row>2</xdr:row>
      <xdr:rowOff>138620</xdr:rowOff>
    </xdr:to>
    <xdr:pic>
      <xdr:nvPicPr>
        <xdr:cNvPr id="11" name="Graphic 10" descr="Server">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51223" y="308724"/>
          <a:ext cx="226372" cy="194567"/>
        </a:xfrm>
        <a:prstGeom prst="rect">
          <a:avLst/>
        </a:prstGeom>
      </xdr:spPr>
    </xdr:pic>
    <xdr:clientData/>
  </xdr:twoCellAnchor>
  <xdr:twoCellAnchor>
    <xdr:from>
      <xdr:col>7</xdr:col>
      <xdr:colOff>372349</xdr:colOff>
      <xdr:row>1</xdr:row>
      <xdr:rowOff>121957</xdr:rowOff>
    </xdr:from>
    <xdr:to>
      <xdr:col>15</xdr:col>
      <xdr:colOff>59718</xdr:colOff>
      <xdr:row>4</xdr:row>
      <xdr:rowOff>131482</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4243582" y="305654"/>
          <a:ext cx="4585940" cy="444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a:solidFill>
                <a:schemeClr val="bg1">
                  <a:lumMod val="75000"/>
                </a:schemeClr>
              </a:solidFill>
              <a:latin typeface="+mn-lt"/>
              <a:ea typeface="+mn-ea"/>
              <a:cs typeface="+mn-cs"/>
            </a:rPr>
            <a:t>PERSONAL</a:t>
          </a:r>
          <a:r>
            <a:rPr lang="en-IN" sz="2400" b="0" baseline="0">
              <a:solidFill>
                <a:schemeClr val="bg1">
                  <a:lumMod val="75000"/>
                </a:schemeClr>
              </a:solidFill>
              <a:latin typeface="+mn-lt"/>
              <a:ea typeface="+mn-ea"/>
              <a:cs typeface="+mn-cs"/>
            </a:rPr>
            <a:t> FINANCIAL ANALYSIS</a:t>
          </a:r>
          <a:endParaRPr lang="en-IN" sz="2400" b="0">
            <a:solidFill>
              <a:schemeClr val="bg1">
                <a:lumMod val="75000"/>
              </a:schemeClr>
            </a:solidFill>
            <a:latin typeface="+mn-lt"/>
            <a:ea typeface="+mn-ea"/>
            <a:cs typeface="+mn-cs"/>
          </a:endParaRPr>
        </a:p>
      </xdr:txBody>
    </xdr:sp>
    <xdr:clientData/>
  </xdr:twoCellAnchor>
  <xdr:twoCellAnchor editAs="oneCell">
    <xdr:from>
      <xdr:col>7</xdr:col>
      <xdr:colOff>327706</xdr:colOff>
      <xdr:row>2</xdr:row>
      <xdr:rowOff>46867</xdr:rowOff>
    </xdr:from>
    <xdr:to>
      <xdr:col>7</xdr:col>
      <xdr:colOff>580073</xdr:colOff>
      <xdr:row>4</xdr:row>
      <xdr:rowOff>38095</xdr:rowOff>
    </xdr:to>
    <xdr:pic>
      <xdr:nvPicPr>
        <xdr:cNvPr id="30" name="Graphic 29" descr="Scales of justice with solid fill">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205742" y="411538"/>
          <a:ext cx="252367" cy="241600"/>
        </a:xfrm>
        <a:prstGeom prst="rect">
          <a:avLst/>
        </a:prstGeom>
      </xdr:spPr>
    </xdr:pic>
    <xdr:clientData/>
  </xdr:twoCellAnchor>
  <xdr:twoCellAnchor editAs="absolute">
    <xdr:from>
      <xdr:col>2</xdr:col>
      <xdr:colOff>298676</xdr:colOff>
      <xdr:row>6</xdr:row>
      <xdr:rowOff>6850</xdr:rowOff>
    </xdr:from>
    <xdr:to>
      <xdr:col>13</xdr:col>
      <xdr:colOff>534761</xdr:colOff>
      <xdr:row>16</xdr:row>
      <xdr:rowOff>153427</xdr:rowOff>
    </xdr:to>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945015" y="1027386"/>
          <a:ext cx="7360785" cy="2036609"/>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18567</xdr:colOff>
      <xdr:row>0</xdr:row>
      <xdr:rowOff>151026</xdr:rowOff>
    </xdr:from>
    <xdr:to>
      <xdr:col>21</xdr:col>
      <xdr:colOff>27708</xdr:colOff>
      <xdr:row>5</xdr:row>
      <xdr:rowOff>110089</xdr:rowOff>
    </xdr:to>
    <xdr:grpSp>
      <xdr:nvGrpSpPr>
        <xdr:cNvPr id="75" name="Group 74">
          <a:extLst>
            <a:ext uri="{FF2B5EF4-FFF2-40B4-BE49-F238E27FC236}">
              <a16:creationId xmlns:a16="http://schemas.microsoft.com/office/drawing/2014/main" id="{00000000-0008-0000-0200-00004B000000}"/>
            </a:ext>
          </a:extLst>
        </xdr:cNvPr>
        <xdr:cNvGrpSpPr/>
      </xdr:nvGrpSpPr>
      <xdr:grpSpPr>
        <a:xfrm>
          <a:off x="9723484" y="151026"/>
          <a:ext cx="2506807" cy="742230"/>
          <a:chOff x="10449803" y="151026"/>
          <a:chExt cx="2599941" cy="756442"/>
        </a:xfrm>
      </xdr:grpSpPr>
      <xdr:sp macro="" textlink="">
        <xdr:nvSpPr>
          <xdr:cNvPr id="12" name="Rectangle: Rounded Corners 11">
            <a:extLst>
              <a:ext uri="{FF2B5EF4-FFF2-40B4-BE49-F238E27FC236}">
                <a16:creationId xmlns:a16="http://schemas.microsoft.com/office/drawing/2014/main" id="{00000000-0008-0000-0200-00000C000000}"/>
              </a:ext>
            </a:extLst>
          </xdr:cNvPr>
          <xdr:cNvSpPr/>
        </xdr:nvSpPr>
        <xdr:spPr>
          <a:xfrm>
            <a:off x="10450772" y="243833"/>
            <a:ext cx="980029" cy="269118"/>
          </a:xfrm>
          <a:prstGeom prst="roundRect">
            <a:avLst/>
          </a:prstGeom>
          <a:solidFill>
            <a:srgbClr val="4A61EE"/>
          </a:solidFill>
          <a:ln w="2877" cap="flat">
            <a:noFill/>
            <a:prstDash val="solid"/>
            <a:miter/>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Start date</a:t>
            </a:r>
          </a:p>
        </xdr:txBody>
      </xdr:sp>
      <xdr:grpSp>
        <xdr:nvGrpSpPr>
          <xdr:cNvPr id="19" name="Group 18">
            <a:extLst>
              <a:ext uri="{FF2B5EF4-FFF2-40B4-BE49-F238E27FC236}">
                <a16:creationId xmlns:a16="http://schemas.microsoft.com/office/drawing/2014/main" id="{00000000-0008-0000-0200-000013000000}"/>
              </a:ext>
            </a:extLst>
          </xdr:cNvPr>
          <xdr:cNvGrpSpPr/>
        </xdr:nvGrpSpPr>
        <xdr:grpSpPr>
          <a:xfrm>
            <a:off x="11546682" y="276092"/>
            <a:ext cx="224029" cy="212745"/>
            <a:chOff x="7023434" y="248150"/>
            <a:chExt cx="157414" cy="187994"/>
          </a:xfrm>
        </xdr:grpSpPr>
        <xdr:cxnSp macro="">
          <xdr:nvCxnSpPr>
            <xdr:cNvPr id="17" name="Straight Connector 16">
              <a:extLst>
                <a:ext uri="{FF2B5EF4-FFF2-40B4-BE49-F238E27FC236}">
                  <a16:creationId xmlns:a16="http://schemas.microsoft.com/office/drawing/2014/main" id="{00000000-0008-0000-0200-000011000000}"/>
                </a:ext>
              </a:extLst>
            </xdr:cNvPr>
            <xdr:cNvCxnSpPr/>
          </xdr:nvCxnSpPr>
          <xdr:spPr>
            <a:xfrm flipH="1">
              <a:off x="7023434" y="248150"/>
              <a:ext cx="2507" cy="1879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0200-000012000000}"/>
                </a:ext>
              </a:extLst>
            </xdr:cNvPr>
            <xdr:cNvCxnSpPr/>
          </xdr:nvCxnSpPr>
          <xdr:spPr>
            <a:xfrm flipH="1">
              <a:off x="7178341" y="248150"/>
              <a:ext cx="2507" cy="1879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grpSp>
      <xdr:sp macro="" textlink="Analysis!D5">
        <xdr:nvSpPr>
          <xdr:cNvPr id="23" name="TextBox 22">
            <a:extLst>
              <a:ext uri="{FF2B5EF4-FFF2-40B4-BE49-F238E27FC236}">
                <a16:creationId xmlns:a16="http://schemas.microsoft.com/office/drawing/2014/main" id="{00000000-0008-0000-0200-000017000000}"/>
              </a:ext>
            </a:extLst>
          </xdr:cNvPr>
          <xdr:cNvSpPr txBox="1"/>
        </xdr:nvSpPr>
        <xdr:spPr>
          <a:xfrm>
            <a:off x="11791903" y="151026"/>
            <a:ext cx="1121770" cy="442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3EA0876-5A20-4F32-AEBD-0086AC707390}" type="TxLink">
              <a:rPr lang="en-US" sz="1400" b="0" i="0" u="none" strike="noStrike">
                <a:solidFill>
                  <a:schemeClr val="bg1"/>
                </a:solidFill>
                <a:latin typeface="Calibri"/>
                <a:ea typeface="+mn-ea"/>
                <a:cs typeface="Calibri"/>
              </a:rPr>
              <a:pPr algn="l"/>
              <a:t>04-01-2022</a:t>
            </a:fld>
            <a:endParaRPr lang="en-US" sz="1800" b="1">
              <a:solidFill>
                <a:schemeClr val="bg1"/>
              </a:solidFill>
              <a:ea typeface="+mn-ea"/>
            </a:endParaRPr>
          </a:p>
        </xdr:txBody>
      </xdr:sp>
      <xdr:sp macro="" textlink="Analysis!D6">
        <xdr:nvSpPr>
          <xdr:cNvPr id="24" name="TextBox 23">
            <a:extLst>
              <a:ext uri="{FF2B5EF4-FFF2-40B4-BE49-F238E27FC236}">
                <a16:creationId xmlns:a16="http://schemas.microsoft.com/office/drawing/2014/main" id="{00000000-0008-0000-0200-000018000000}"/>
              </a:ext>
            </a:extLst>
          </xdr:cNvPr>
          <xdr:cNvSpPr txBox="1"/>
        </xdr:nvSpPr>
        <xdr:spPr>
          <a:xfrm>
            <a:off x="11789718" y="465235"/>
            <a:ext cx="1260026" cy="442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59443F3-3AB9-4296-A36C-AF3E084BD71D}" type="TxLink">
              <a:rPr lang="en-US" sz="1400" b="0" i="0" u="none" strike="noStrike">
                <a:solidFill>
                  <a:schemeClr val="bg1"/>
                </a:solidFill>
                <a:latin typeface="Calibri"/>
                <a:ea typeface="+mn-ea"/>
                <a:cs typeface="Calibri"/>
              </a:rPr>
              <a:pPr algn="l"/>
              <a:t>31-07-2022</a:t>
            </a:fld>
            <a:endParaRPr lang="en-US" sz="1800" b="1">
              <a:solidFill>
                <a:schemeClr val="bg1"/>
              </a:solidFill>
              <a:ea typeface="+mn-ea"/>
            </a:endParaRPr>
          </a:p>
        </xdr:txBody>
      </xdr:sp>
      <xdr:pic>
        <xdr:nvPicPr>
          <xdr:cNvPr id="26" name="Graphic 25" descr="Stopwatch with solid fill">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569201" y="289661"/>
            <a:ext cx="180749" cy="176893"/>
          </a:xfrm>
          <a:prstGeom prst="rect">
            <a:avLst/>
          </a:prstGeom>
        </xdr:spPr>
      </xdr:pic>
      <xdr:pic>
        <xdr:nvPicPr>
          <xdr:cNvPr id="27" name="Graphic 26" descr="Alarm clock">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555186" y="586185"/>
            <a:ext cx="203963" cy="199701"/>
          </a:xfrm>
          <a:prstGeom prst="rect">
            <a:avLst/>
          </a:prstGeom>
        </xdr:spPr>
      </xdr:pic>
      <xdr:sp macro="" textlink="">
        <xdr:nvSpPr>
          <xdr:cNvPr id="35" name="Rectangle: Rounded Corners 34">
            <a:extLst>
              <a:ext uri="{FF2B5EF4-FFF2-40B4-BE49-F238E27FC236}">
                <a16:creationId xmlns:a16="http://schemas.microsoft.com/office/drawing/2014/main" id="{00000000-0008-0000-0200-000023000000}"/>
              </a:ext>
            </a:extLst>
          </xdr:cNvPr>
          <xdr:cNvSpPr/>
        </xdr:nvSpPr>
        <xdr:spPr>
          <a:xfrm>
            <a:off x="10449803" y="553309"/>
            <a:ext cx="980029" cy="269511"/>
          </a:xfrm>
          <a:prstGeom prst="roundRect">
            <a:avLst/>
          </a:prstGeom>
          <a:solidFill>
            <a:srgbClr val="4A61EE"/>
          </a:solidFill>
          <a:ln w="2877" cap="flat">
            <a:noFill/>
            <a:prstDash val="solid"/>
            <a:miter/>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End date</a:t>
            </a:r>
          </a:p>
        </xdr:txBody>
      </xdr:sp>
      <xdr:grpSp>
        <xdr:nvGrpSpPr>
          <xdr:cNvPr id="36" name="Group 35">
            <a:extLst>
              <a:ext uri="{FF2B5EF4-FFF2-40B4-BE49-F238E27FC236}">
                <a16:creationId xmlns:a16="http://schemas.microsoft.com/office/drawing/2014/main" id="{00000000-0008-0000-0200-000024000000}"/>
              </a:ext>
            </a:extLst>
          </xdr:cNvPr>
          <xdr:cNvGrpSpPr/>
        </xdr:nvGrpSpPr>
        <xdr:grpSpPr>
          <a:xfrm>
            <a:off x="11544301" y="585655"/>
            <a:ext cx="224029" cy="214446"/>
            <a:chOff x="7023434" y="248150"/>
            <a:chExt cx="157414" cy="187994"/>
          </a:xfrm>
        </xdr:grpSpPr>
        <xdr:cxnSp macro="">
          <xdr:nvCxnSpPr>
            <xdr:cNvPr id="37" name="Straight Connector 36">
              <a:extLst>
                <a:ext uri="{FF2B5EF4-FFF2-40B4-BE49-F238E27FC236}">
                  <a16:creationId xmlns:a16="http://schemas.microsoft.com/office/drawing/2014/main" id="{00000000-0008-0000-0200-000025000000}"/>
                </a:ext>
              </a:extLst>
            </xdr:cNvPr>
            <xdr:cNvCxnSpPr/>
          </xdr:nvCxnSpPr>
          <xdr:spPr>
            <a:xfrm flipH="1">
              <a:off x="7023434" y="248150"/>
              <a:ext cx="2507" cy="1879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200-000026000000}"/>
                </a:ext>
              </a:extLst>
            </xdr:cNvPr>
            <xdr:cNvCxnSpPr/>
          </xdr:nvCxnSpPr>
          <xdr:spPr>
            <a:xfrm flipH="1">
              <a:off x="7178341" y="248150"/>
              <a:ext cx="2507" cy="1879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xdr:col>
      <xdr:colOff>323851</xdr:colOff>
      <xdr:row>5</xdr:row>
      <xdr:rowOff>77057</xdr:rowOff>
    </xdr:from>
    <xdr:to>
      <xdr:col>13</xdr:col>
      <xdr:colOff>504825</xdr:colOff>
      <xdr:row>16</xdr:row>
      <xdr:rowOff>157833</xdr:rowOff>
    </xdr:to>
    <mc:AlternateContent xmlns:mc="http://schemas.openxmlformats.org/markup-compatibility/2006">
      <mc:Choice xmlns:cx4="http://schemas.microsoft.com/office/drawing/2016/5/10/chartex" Requires="cx4">
        <xdr:graphicFrame macro="">
          <xdr:nvGraphicFramePr>
            <xdr:cNvPr id="39" name="Chart 38">
              <a:extLst>
                <a:ext uri="{FF2B5EF4-FFF2-40B4-BE49-F238E27FC236}">
                  <a16:creationId xmlns:a16="http://schemas.microsoft.com/office/drawing/2014/main" id="{00000000-0008-0000-0200-000027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933451" y="869537"/>
              <a:ext cx="7054214" cy="20924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83601</xdr:colOff>
      <xdr:row>6</xdr:row>
      <xdr:rowOff>8739</xdr:rowOff>
    </xdr:from>
    <xdr:to>
      <xdr:col>5</xdr:col>
      <xdr:colOff>359971</xdr:colOff>
      <xdr:row>8</xdr:row>
      <xdr:rowOff>88403</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721776" y="980289"/>
          <a:ext cx="2219470" cy="441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lumMod val="75000"/>
                </a:schemeClr>
              </a:solidFill>
              <a:latin typeface="+mn-lt"/>
              <a:ea typeface="+mn-ea"/>
              <a:cs typeface="+mn-cs"/>
            </a:rPr>
            <a:t>Expenses by categories</a:t>
          </a:r>
        </a:p>
      </xdr:txBody>
    </xdr:sp>
    <xdr:clientData/>
  </xdr:twoCellAnchor>
  <xdr:twoCellAnchor editAs="absolute">
    <xdr:from>
      <xdr:col>17</xdr:col>
      <xdr:colOff>367392</xdr:colOff>
      <xdr:row>6</xdr:row>
      <xdr:rowOff>46</xdr:rowOff>
    </xdr:from>
    <xdr:to>
      <xdr:col>21</xdr:col>
      <xdr:colOff>386194</xdr:colOff>
      <xdr:row>35</xdr:row>
      <xdr:rowOff>168852</xdr:rowOff>
    </xdr:to>
    <xdr:sp macro="" textlink="">
      <xdr:nvSpPr>
        <xdr:cNvPr id="41" name="Rectangle: Rounded Corners 40">
          <a:extLst>
            <a:ext uri="{FF2B5EF4-FFF2-40B4-BE49-F238E27FC236}">
              <a16:creationId xmlns:a16="http://schemas.microsoft.com/office/drawing/2014/main" id="{00000000-0008-0000-0200-000029000000}"/>
            </a:ext>
          </a:extLst>
        </xdr:cNvPr>
        <xdr:cNvSpPr/>
      </xdr:nvSpPr>
      <xdr:spPr>
        <a:xfrm>
          <a:off x="10449605" y="971596"/>
          <a:ext cx="2609602" cy="5340881"/>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341</xdr:colOff>
      <xdr:row>6</xdr:row>
      <xdr:rowOff>6850</xdr:rowOff>
    </xdr:from>
    <xdr:to>
      <xdr:col>17</xdr:col>
      <xdr:colOff>255334</xdr:colOff>
      <xdr:row>16</xdr:row>
      <xdr:rowOff>163286</xdr:rowOff>
    </xdr:to>
    <xdr:sp macro="" textlink="">
      <xdr:nvSpPr>
        <xdr:cNvPr id="42" name="Rectangle: Rounded Corners 41">
          <a:extLst>
            <a:ext uri="{FF2B5EF4-FFF2-40B4-BE49-F238E27FC236}">
              <a16:creationId xmlns:a16="http://schemas.microsoft.com/office/drawing/2014/main" id="{00000000-0008-0000-0200-00002A000000}"/>
            </a:ext>
          </a:extLst>
        </xdr:cNvPr>
        <xdr:cNvSpPr/>
      </xdr:nvSpPr>
      <xdr:spPr>
        <a:xfrm>
          <a:off x="8434296" y="985328"/>
          <a:ext cx="1926198" cy="1974845"/>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376140</xdr:colOff>
      <xdr:row>6</xdr:row>
      <xdr:rowOff>173614</xdr:rowOff>
    </xdr:from>
    <xdr:to>
      <xdr:col>17</xdr:col>
      <xdr:colOff>638858</xdr:colOff>
      <xdr:row>17</xdr:row>
      <xdr:rowOff>12423</xdr:rowOff>
    </xdr:to>
    <xdr:graphicFrame macro="">
      <xdr:nvGraphicFramePr>
        <xdr:cNvPr id="43" name="Chart 42">
          <a:extLst>
            <a:ext uri="{FF2B5EF4-FFF2-40B4-BE49-F238E27FC236}">
              <a16:creationId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30359</xdr:colOff>
      <xdr:row>5</xdr:row>
      <xdr:rowOff>43357</xdr:rowOff>
    </xdr:from>
    <xdr:to>
      <xdr:col>17</xdr:col>
      <xdr:colOff>222982</xdr:colOff>
      <xdr:row>8</xdr:row>
      <xdr:rowOff>126903</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8420642" y="838487"/>
          <a:ext cx="1861569" cy="630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lumMod val="75000"/>
                </a:schemeClr>
              </a:solidFill>
              <a:latin typeface="+mn-lt"/>
              <a:ea typeface="+mn-ea"/>
              <a:cs typeface="+mn-cs"/>
            </a:rPr>
            <a:t>Top  5 expenses out-flow</a:t>
          </a:r>
        </a:p>
      </xdr:txBody>
    </xdr:sp>
    <xdr:clientData/>
  </xdr:twoCellAnchor>
  <xdr:twoCellAnchor editAs="absolute">
    <xdr:from>
      <xdr:col>2</xdr:col>
      <xdr:colOff>288906</xdr:colOff>
      <xdr:row>17</xdr:row>
      <xdr:rowOff>101275</xdr:rowOff>
    </xdr:from>
    <xdr:to>
      <xdr:col>5</xdr:col>
      <xdr:colOff>377495</xdr:colOff>
      <xdr:row>29</xdr:row>
      <xdr:rowOff>32971</xdr:rowOff>
    </xdr:to>
    <xdr:sp macro="" textlink="">
      <xdr:nvSpPr>
        <xdr:cNvPr id="45" name="Rectangle: Rounded Corners 44">
          <a:extLst>
            <a:ext uri="{FF2B5EF4-FFF2-40B4-BE49-F238E27FC236}">
              <a16:creationId xmlns:a16="http://schemas.microsoft.com/office/drawing/2014/main" id="{00000000-0008-0000-0200-00002D000000}"/>
            </a:ext>
          </a:extLst>
        </xdr:cNvPr>
        <xdr:cNvSpPr/>
      </xdr:nvSpPr>
      <xdr:spPr>
        <a:xfrm>
          <a:off x="926348" y="3039371"/>
          <a:ext cx="2033888" cy="2012542"/>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29</xdr:row>
      <xdr:rowOff>77607</xdr:rowOff>
    </xdr:from>
    <xdr:to>
      <xdr:col>0</xdr:col>
      <xdr:colOff>0</xdr:colOff>
      <xdr:row>40</xdr:row>
      <xdr:rowOff>73144</xdr:rowOff>
    </xdr:to>
    <xdr:sp macro="" textlink="">
      <xdr:nvSpPr>
        <xdr:cNvPr id="46" name="Rectangle: Rounded Corners 45">
          <a:extLst>
            <a:ext uri="{FF2B5EF4-FFF2-40B4-BE49-F238E27FC236}">
              <a16:creationId xmlns:a16="http://schemas.microsoft.com/office/drawing/2014/main" id="{00000000-0008-0000-0200-00002E000000}"/>
            </a:ext>
          </a:extLst>
        </xdr:cNvPr>
        <xdr:cNvSpPr/>
      </xdr:nvSpPr>
      <xdr:spPr>
        <a:xfrm>
          <a:off x="0" y="5429299"/>
          <a:ext cx="0" cy="2066544"/>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496661</xdr:colOff>
      <xdr:row>17</xdr:row>
      <xdr:rowOff>102809</xdr:rowOff>
    </xdr:from>
    <xdr:to>
      <xdr:col>9</xdr:col>
      <xdr:colOff>336212</xdr:colOff>
      <xdr:row>29</xdr:row>
      <xdr:rowOff>33793</xdr:rowOff>
    </xdr:to>
    <xdr:sp macro="" textlink="">
      <xdr:nvSpPr>
        <xdr:cNvPr id="47" name="Rectangle: Rounded Corners 46">
          <a:extLst>
            <a:ext uri="{FF2B5EF4-FFF2-40B4-BE49-F238E27FC236}">
              <a16:creationId xmlns:a16="http://schemas.microsoft.com/office/drawing/2014/main" id="{00000000-0008-0000-0200-00002F000000}"/>
            </a:ext>
          </a:extLst>
        </xdr:cNvPr>
        <xdr:cNvSpPr/>
      </xdr:nvSpPr>
      <xdr:spPr>
        <a:xfrm>
          <a:off x="3074980" y="3058843"/>
          <a:ext cx="2427724" cy="2023200"/>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464126</xdr:colOff>
      <xdr:row>17</xdr:row>
      <xdr:rowOff>94703</xdr:rowOff>
    </xdr:from>
    <xdr:to>
      <xdr:col>17</xdr:col>
      <xdr:colOff>257734</xdr:colOff>
      <xdr:row>29</xdr:row>
      <xdr:rowOff>21824</xdr:rowOff>
    </xdr:to>
    <xdr:sp macro="" textlink="">
      <xdr:nvSpPr>
        <xdr:cNvPr id="48" name="Rectangle: Rounded Corners 47">
          <a:extLst>
            <a:ext uri="{FF2B5EF4-FFF2-40B4-BE49-F238E27FC236}">
              <a16:creationId xmlns:a16="http://schemas.microsoft.com/office/drawing/2014/main" id="{00000000-0008-0000-0200-000030000000}"/>
            </a:ext>
          </a:extLst>
        </xdr:cNvPr>
        <xdr:cNvSpPr/>
      </xdr:nvSpPr>
      <xdr:spPr>
        <a:xfrm>
          <a:off x="5636201" y="3056978"/>
          <a:ext cx="4703746" cy="2022621"/>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16839</xdr:colOff>
      <xdr:row>17</xdr:row>
      <xdr:rowOff>173494</xdr:rowOff>
    </xdr:from>
    <xdr:to>
      <xdr:col>5</xdr:col>
      <xdr:colOff>275371</xdr:colOff>
      <xdr:row>29</xdr:row>
      <xdr:rowOff>63649</xdr:rowOff>
    </xdr:to>
    <xdr:graphicFrame macro="">
      <xdr:nvGraphicFramePr>
        <xdr:cNvPr id="49" name="Chart 48">
          <a:extLst>
            <a:ext uri="{FF2B5EF4-FFF2-40B4-BE49-F238E27FC236}">
              <a16:creationId xmlns:a16="http://schemas.microsoft.com/office/drawing/2014/main"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150299</xdr:colOff>
      <xdr:row>20</xdr:row>
      <xdr:rowOff>92153</xdr:rowOff>
    </xdr:from>
    <xdr:to>
      <xdr:col>5</xdr:col>
      <xdr:colOff>357260</xdr:colOff>
      <xdr:row>26</xdr:row>
      <xdr:rowOff>125058</xdr:rowOff>
    </xdr:to>
    <xdr:grpSp>
      <xdr:nvGrpSpPr>
        <xdr:cNvPr id="77" name="Group 76">
          <a:extLst>
            <a:ext uri="{FF2B5EF4-FFF2-40B4-BE49-F238E27FC236}">
              <a16:creationId xmlns:a16="http://schemas.microsoft.com/office/drawing/2014/main" id="{00000000-0008-0000-0200-00004D000000}"/>
            </a:ext>
          </a:extLst>
        </xdr:cNvPr>
        <xdr:cNvGrpSpPr/>
      </xdr:nvGrpSpPr>
      <xdr:grpSpPr>
        <a:xfrm>
          <a:off x="2002382" y="3574070"/>
          <a:ext cx="831378" cy="1112405"/>
          <a:chOff x="2108730" y="3445249"/>
          <a:chExt cx="855126" cy="1120149"/>
        </a:xfrm>
      </xdr:grpSpPr>
      <xdr:sp macro="" textlink="">
        <xdr:nvSpPr>
          <xdr:cNvPr id="51" name="Oval 50">
            <a:extLst>
              <a:ext uri="{FF2B5EF4-FFF2-40B4-BE49-F238E27FC236}">
                <a16:creationId xmlns:a16="http://schemas.microsoft.com/office/drawing/2014/main" id="{00000000-0008-0000-0200-000033000000}"/>
              </a:ext>
            </a:extLst>
          </xdr:cNvPr>
          <xdr:cNvSpPr/>
        </xdr:nvSpPr>
        <xdr:spPr>
          <a:xfrm>
            <a:off x="2110305" y="3602399"/>
            <a:ext cx="135711" cy="130866"/>
          </a:xfrm>
          <a:prstGeom prst="ellipse">
            <a:avLst/>
          </a:prstGeom>
          <a:solidFill>
            <a:srgbClr val="4A61EE"/>
          </a:solidFill>
          <a:ln>
            <a:solidFill>
              <a:srgbClr val="4A61E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76" name="Group 75">
            <a:extLst>
              <a:ext uri="{FF2B5EF4-FFF2-40B4-BE49-F238E27FC236}">
                <a16:creationId xmlns:a16="http://schemas.microsoft.com/office/drawing/2014/main" id="{00000000-0008-0000-0200-00004C000000}"/>
              </a:ext>
            </a:extLst>
          </xdr:cNvPr>
          <xdr:cNvGrpSpPr/>
        </xdr:nvGrpSpPr>
        <xdr:grpSpPr>
          <a:xfrm>
            <a:off x="2108730" y="3445249"/>
            <a:ext cx="855126" cy="1120149"/>
            <a:chOff x="2108730" y="3445249"/>
            <a:chExt cx="855126" cy="1120149"/>
          </a:xfrm>
        </xdr:grpSpPr>
        <xdr:sp macro="" textlink="">
          <xdr:nvSpPr>
            <xdr:cNvPr id="52" name="Oval 51">
              <a:extLst>
                <a:ext uri="{FF2B5EF4-FFF2-40B4-BE49-F238E27FC236}">
                  <a16:creationId xmlns:a16="http://schemas.microsoft.com/office/drawing/2014/main" id="{00000000-0008-0000-0200-000034000000}"/>
                </a:ext>
              </a:extLst>
            </xdr:cNvPr>
            <xdr:cNvSpPr/>
          </xdr:nvSpPr>
          <xdr:spPr>
            <a:xfrm>
              <a:off x="2108730" y="3940323"/>
              <a:ext cx="135711" cy="130864"/>
            </a:xfrm>
            <a:prstGeom prst="ellipse">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Oval 52">
              <a:extLst>
                <a:ext uri="{FF2B5EF4-FFF2-40B4-BE49-F238E27FC236}">
                  <a16:creationId xmlns:a16="http://schemas.microsoft.com/office/drawing/2014/main" id="{00000000-0008-0000-0200-000035000000}"/>
                </a:ext>
              </a:extLst>
            </xdr:cNvPr>
            <xdr:cNvSpPr/>
          </xdr:nvSpPr>
          <xdr:spPr>
            <a:xfrm>
              <a:off x="2110380" y="4277529"/>
              <a:ext cx="135711" cy="135657"/>
            </a:xfrm>
            <a:prstGeom prst="ellipse">
              <a:avLst/>
            </a:prstGeom>
            <a:solidFill>
              <a:srgbClr val="FF7979"/>
            </a:solidFill>
            <a:ln>
              <a:solidFill>
                <a:srgbClr val="FF797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2218935" y="3445249"/>
              <a:ext cx="743415" cy="437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0">
                  <a:solidFill>
                    <a:schemeClr val="bg1">
                      <a:lumMod val="75000"/>
                    </a:schemeClr>
                  </a:solidFill>
                  <a:latin typeface="+mn-lt"/>
                  <a:ea typeface="+mn-ea"/>
                  <a:cs typeface="+mn-cs"/>
                </a:rPr>
                <a:t>Amount</a:t>
              </a:r>
              <a:r>
                <a:rPr lang="en-IN" sz="900" b="0" baseline="0">
                  <a:solidFill>
                    <a:schemeClr val="bg1">
                      <a:lumMod val="75000"/>
                    </a:schemeClr>
                  </a:solidFill>
                  <a:latin typeface="+mn-lt"/>
                  <a:ea typeface="+mn-ea"/>
                  <a:cs typeface="+mn-cs"/>
                </a:rPr>
                <a:t> left</a:t>
              </a:r>
              <a:endParaRPr lang="en-IN" sz="900" b="0">
                <a:solidFill>
                  <a:schemeClr val="bg1">
                    <a:lumMod val="75000"/>
                  </a:schemeClr>
                </a:solidFill>
                <a:latin typeface="+mn-lt"/>
                <a:ea typeface="+mn-ea"/>
                <a:cs typeface="+mn-cs"/>
              </a:endParaRPr>
            </a:p>
          </xdr:txBody>
        </xdr:sp>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2218432" y="3783686"/>
              <a:ext cx="743415" cy="439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0">
                  <a:solidFill>
                    <a:schemeClr val="bg1">
                      <a:lumMod val="75000"/>
                    </a:schemeClr>
                  </a:solidFill>
                  <a:latin typeface="+mn-lt"/>
                  <a:ea typeface="+mn-ea"/>
                  <a:cs typeface="+mn-cs"/>
                </a:rPr>
                <a:t>Credit</a:t>
              </a:r>
            </a:p>
          </xdr:txBody>
        </xdr:sp>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2220441" y="4125548"/>
              <a:ext cx="743415" cy="439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0">
                  <a:solidFill>
                    <a:schemeClr val="bg1">
                      <a:lumMod val="75000"/>
                    </a:schemeClr>
                  </a:solidFill>
                  <a:latin typeface="+mn-lt"/>
                  <a:ea typeface="+mn-ea"/>
                  <a:cs typeface="+mn-cs"/>
                </a:rPr>
                <a:t>Debit</a:t>
              </a:r>
            </a:p>
          </xdr:txBody>
        </xdr:sp>
      </xdr:grpSp>
    </xdr:grpSp>
    <xdr:clientData/>
  </xdr:twoCellAnchor>
  <xdr:twoCellAnchor>
    <xdr:from>
      <xdr:col>5</xdr:col>
      <xdr:colOff>413233</xdr:colOff>
      <xdr:row>18</xdr:row>
      <xdr:rowOff>29562</xdr:rowOff>
    </xdr:from>
    <xdr:to>
      <xdr:col>9</xdr:col>
      <xdr:colOff>384288</xdr:colOff>
      <xdr:row>27</xdr:row>
      <xdr:rowOff>50293</xdr:rowOff>
    </xdr:to>
    <xdr:graphicFrame macro="">
      <xdr:nvGraphicFramePr>
        <xdr:cNvPr id="58" name="Chart 57">
          <a:extLst>
            <a:ext uri="{FF2B5EF4-FFF2-40B4-BE49-F238E27FC236}">
              <a16:creationId xmlns:a16="http://schemas.microsoft.com/office/drawing/2014/main" id="{00000000-0008-0000-02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465928</xdr:colOff>
      <xdr:row>21</xdr:row>
      <xdr:rowOff>170143</xdr:rowOff>
    </xdr:from>
    <xdr:to>
      <xdr:col>9</xdr:col>
      <xdr:colOff>334602</xdr:colOff>
      <xdr:row>29</xdr:row>
      <xdr:rowOff>65478</xdr:rowOff>
    </xdr:to>
    <xdr:grpSp>
      <xdr:nvGrpSpPr>
        <xdr:cNvPr id="80" name="Group 79">
          <a:extLst>
            <a:ext uri="{FF2B5EF4-FFF2-40B4-BE49-F238E27FC236}">
              <a16:creationId xmlns:a16="http://schemas.microsoft.com/office/drawing/2014/main" id="{00000000-0008-0000-0200-000050000000}"/>
            </a:ext>
          </a:extLst>
        </xdr:cNvPr>
        <xdr:cNvGrpSpPr/>
      </xdr:nvGrpSpPr>
      <xdr:grpSpPr>
        <a:xfrm>
          <a:off x="2942428" y="3831976"/>
          <a:ext cx="2366341" cy="1250002"/>
          <a:chOff x="3062616" y="3538841"/>
          <a:chExt cx="2459474" cy="1265921"/>
        </a:xfrm>
      </xdr:grpSpPr>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3062616" y="4195317"/>
            <a:ext cx="742643" cy="479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a:solidFill>
                  <a:schemeClr val="bg1">
                    <a:lumMod val="65000"/>
                  </a:schemeClr>
                </a:solidFill>
                <a:latin typeface="+mn-lt"/>
                <a:ea typeface="+mn-ea"/>
                <a:cs typeface="+mn-cs"/>
              </a:rPr>
              <a:t>Emcee</a:t>
            </a:r>
          </a:p>
        </xdr:txBody>
      </xdr:sp>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3583730" y="4219997"/>
            <a:ext cx="742642" cy="437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a:solidFill>
                  <a:schemeClr val="bg1">
                    <a:lumMod val="65000"/>
                  </a:schemeClr>
                </a:solidFill>
                <a:latin typeface="+mn-lt"/>
                <a:ea typeface="+mn-ea"/>
                <a:cs typeface="+mn-cs"/>
              </a:rPr>
              <a:t>Painting</a:t>
            </a:r>
          </a:p>
        </xdr:txBody>
      </xdr:sp>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4183098" y="4223997"/>
            <a:ext cx="742645" cy="437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a:solidFill>
                  <a:schemeClr val="bg1">
                    <a:lumMod val="65000"/>
                  </a:schemeClr>
                </a:solidFill>
                <a:latin typeface="+mn-lt"/>
                <a:ea typeface="+mn-ea"/>
                <a:cs typeface="+mn-cs"/>
              </a:rPr>
              <a:t>Transcribe</a:t>
            </a:r>
          </a:p>
        </xdr:txBody>
      </xdr:sp>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4770913" y="4222460"/>
            <a:ext cx="742640" cy="437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a:solidFill>
                  <a:schemeClr val="bg1">
                    <a:lumMod val="65000"/>
                  </a:schemeClr>
                </a:solidFill>
                <a:latin typeface="+mn-lt"/>
                <a:ea typeface="+mn-ea"/>
                <a:cs typeface="+mn-cs"/>
              </a:rPr>
              <a:t>Tutoring</a:t>
            </a:r>
          </a:p>
        </xdr:txBody>
      </xdr:sp>
      <xdr:sp macro="" textlink="Analysis!H69">
        <xdr:nvSpPr>
          <xdr:cNvPr id="67" name="TextBox 66">
            <a:extLst>
              <a:ext uri="{FF2B5EF4-FFF2-40B4-BE49-F238E27FC236}">
                <a16:creationId xmlns:a16="http://schemas.microsoft.com/office/drawing/2014/main" id="{00000000-0008-0000-0200-000043000000}"/>
              </a:ext>
            </a:extLst>
          </xdr:cNvPr>
          <xdr:cNvSpPr txBox="1"/>
        </xdr:nvSpPr>
        <xdr:spPr>
          <a:xfrm>
            <a:off x="3583364" y="4343546"/>
            <a:ext cx="742642" cy="439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78C277-3FD6-4F3F-AFCB-4C6E18E617E6}" type="TxLink">
              <a:rPr lang="en-US" sz="900" b="0" i="0" u="none" strike="noStrike">
                <a:solidFill>
                  <a:schemeClr val="bg1"/>
                </a:solidFill>
                <a:latin typeface="Calibri"/>
                <a:ea typeface="+mn-ea"/>
                <a:cs typeface="Calibri"/>
              </a:rPr>
              <a:pPr algn="ctr"/>
              <a:t>₹ 8,140</a:t>
            </a:fld>
            <a:endParaRPr lang="en-IN" sz="600" b="0">
              <a:solidFill>
                <a:schemeClr val="bg1"/>
              </a:solidFill>
              <a:latin typeface="+mn-lt"/>
              <a:ea typeface="+mn-ea"/>
              <a:cs typeface="+mn-cs"/>
            </a:endParaRPr>
          </a:p>
        </xdr:txBody>
      </xdr:sp>
      <xdr:sp macro="" textlink="Analysis!H70">
        <xdr:nvSpPr>
          <xdr:cNvPr id="68" name="TextBox 67">
            <a:extLst>
              <a:ext uri="{FF2B5EF4-FFF2-40B4-BE49-F238E27FC236}">
                <a16:creationId xmlns:a16="http://schemas.microsoft.com/office/drawing/2014/main" id="{00000000-0008-0000-0200-000044000000}"/>
              </a:ext>
            </a:extLst>
          </xdr:cNvPr>
          <xdr:cNvSpPr txBox="1"/>
        </xdr:nvSpPr>
        <xdr:spPr>
          <a:xfrm>
            <a:off x="4183831" y="4344093"/>
            <a:ext cx="740456" cy="439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3EB20-444C-4A11-A875-3BE2C3DEC784}" type="TxLink">
              <a:rPr lang="en-US" sz="900" b="0" i="0" u="none" strike="noStrike">
                <a:solidFill>
                  <a:schemeClr val="bg1"/>
                </a:solidFill>
                <a:latin typeface="Calibri"/>
                <a:ea typeface="+mn-ea"/>
                <a:cs typeface="Calibri"/>
              </a:rPr>
              <a:pPr algn="ctr"/>
              <a:t>₹ 1,800</a:t>
            </a:fld>
            <a:endParaRPr lang="en-IN" sz="600" b="0">
              <a:solidFill>
                <a:schemeClr val="bg1"/>
              </a:solidFill>
              <a:latin typeface="+mn-lt"/>
              <a:ea typeface="+mn-ea"/>
              <a:cs typeface="+mn-cs"/>
            </a:endParaRPr>
          </a:p>
        </xdr:txBody>
      </xdr:sp>
      <xdr:sp macro="" textlink="Analysis!H71">
        <xdr:nvSpPr>
          <xdr:cNvPr id="69" name="TextBox 68">
            <a:extLst>
              <a:ext uri="{FF2B5EF4-FFF2-40B4-BE49-F238E27FC236}">
                <a16:creationId xmlns:a16="http://schemas.microsoft.com/office/drawing/2014/main" id="{00000000-0008-0000-0200-000045000000}"/>
              </a:ext>
            </a:extLst>
          </xdr:cNvPr>
          <xdr:cNvSpPr txBox="1"/>
        </xdr:nvSpPr>
        <xdr:spPr>
          <a:xfrm>
            <a:off x="4779450" y="4345449"/>
            <a:ext cx="742640" cy="439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D7EF2-0A23-4F91-990D-2E9A6DEFCF20}" type="TxLink">
              <a:rPr lang="en-US" sz="900" b="0" i="0" u="none" strike="noStrike">
                <a:solidFill>
                  <a:schemeClr val="bg1"/>
                </a:solidFill>
                <a:latin typeface="Calibri"/>
                <a:ea typeface="+mn-ea"/>
                <a:cs typeface="Calibri"/>
              </a:rPr>
              <a:pPr algn="ctr"/>
              <a:t>₹ 35,000</a:t>
            </a:fld>
            <a:endParaRPr lang="en-IN" sz="600" b="0">
              <a:solidFill>
                <a:schemeClr val="bg1"/>
              </a:solidFill>
              <a:latin typeface="+mn-lt"/>
              <a:ea typeface="+mn-ea"/>
              <a:cs typeface="+mn-cs"/>
            </a:endParaRPr>
          </a:p>
        </xdr:txBody>
      </xdr:sp>
      <xdr:sp macro="" textlink="Analysis!H68">
        <xdr:nvSpPr>
          <xdr:cNvPr id="70" name="TextBox 69">
            <a:extLst>
              <a:ext uri="{FF2B5EF4-FFF2-40B4-BE49-F238E27FC236}">
                <a16:creationId xmlns:a16="http://schemas.microsoft.com/office/drawing/2014/main" id="{00000000-0008-0000-0200-000046000000}"/>
              </a:ext>
            </a:extLst>
          </xdr:cNvPr>
          <xdr:cNvSpPr txBox="1"/>
        </xdr:nvSpPr>
        <xdr:spPr>
          <a:xfrm>
            <a:off x="3063209" y="4323464"/>
            <a:ext cx="742644" cy="481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605E15-5999-485A-8FF7-AEFCC3CFA3EC}" type="TxLink">
              <a:rPr lang="en-US" sz="900" b="0" i="0" u="none" strike="noStrike">
                <a:solidFill>
                  <a:schemeClr val="bg1"/>
                </a:solidFill>
                <a:latin typeface="Calibri"/>
                <a:ea typeface="+mn-ea"/>
                <a:cs typeface="Calibri"/>
              </a:rPr>
              <a:pPr algn="ctr"/>
              <a:t>₹ 4,500</a:t>
            </a:fld>
            <a:endParaRPr lang="en-IN" sz="600" b="0">
              <a:solidFill>
                <a:schemeClr val="bg1"/>
              </a:solidFill>
              <a:latin typeface="+mn-lt"/>
              <a:ea typeface="+mn-ea"/>
              <a:cs typeface="+mn-cs"/>
            </a:endParaRP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a:off x="5008260" y="4667703"/>
            <a:ext cx="289777" cy="36065"/>
          </a:xfrm>
          <a:prstGeom prst="rect">
            <a:avLst/>
          </a:prstGeom>
          <a:solidFill>
            <a:srgbClr val="4A61EE"/>
          </a:solidFill>
          <a:ln>
            <a:solidFill>
              <a:srgbClr val="4A61E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a:off x="3295484" y="4665655"/>
            <a:ext cx="287313" cy="36065"/>
          </a:xfrm>
          <a:prstGeom prst="rect">
            <a:avLst/>
          </a:prstGeom>
          <a:solidFill>
            <a:srgbClr val="FF7979"/>
          </a:solidFill>
          <a:ln>
            <a:solidFill>
              <a:srgbClr val="FF797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00000000-0008-0000-0200-000010000000}"/>
              </a:ext>
            </a:extLst>
          </xdr:cNvPr>
          <xdr:cNvSpPr/>
        </xdr:nvSpPr>
        <xdr:spPr>
          <a:xfrm>
            <a:off x="3812916" y="4667719"/>
            <a:ext cx="289777" cy="36065"/>
          </a:xfrm>
          <a:prstGeom prst="rect">
            <a:avLst/>
          </a:prstGeom>
          <a:solidFill>
            <a:srgbClr val="FFD058"/>
          </a:solidFill>
          <a:ln>
            <a:solidFill>
              <a:srgbClr val="FFD05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19">
            <a:extLst>
              <a:ext uri="{FF2B5EF4-FFF2-40B4-BE49-F238E27FC236}">
                <a16:creationId xmlns:a16="http://schemas.microsoft.com/office/drawing/2014/main" id="{00000000-0008-0000-0200-000014000000}"/>
              </a:ext>
            </a:extLst>
          </xdr:cNvPr>
          <xdr:cNvSpPr/>
        </xdr:nvSpPr>
        <xdr:spPr>
          <a:xfrm>
            <a:off x="4418851" y="4665424"/>
            <a:ext cx="289780" cy="36065"/>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H72">
        <xdr:nvSpPr>
          <xdr:cNvPr id="82" name="TextBox 81">
            <a:extLst>
              <a:ext uri="{FF2B5EF4-FFF2-40B4-BE49-F238E27FC236}">
                <a16:creationId xmlns:a16="http://schemas.microsoft.com/office/drawing/2014/main" id="{00000000-0008-0000-0200-000052000000}"/>
              </a:ext>
            </a:extLst>
          </xdr:cNvPr>
          <xdr:cNvSpPr txBox="1"/>
        </xdr:nvSpPr>
        <xdr:spPr>
          <a:xfrm>
            <a:off x="3906507" y="3538841"/>
            <a:ext cx="727373" cy="286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9BCD4F-FA18-4E89-8ABC-D967517283BA}" type="TxLink">
              <a:rPr lang="en-US" sz="1100" b="1" i="0" u="none" strike="noStrike">
                <a:solidFill>
                  <a:schemeClr val="bg1"/>
                </a:solidFill>
                <a:latin typeface="Calibri"/>
                <a:ea typeface="+mn-ea"/>
                <a:cs typeface="Calibri"/>
              </a:rPr>
              <a:pPr algn="ctr"/>
              <a:t>₹ 49,440</a:t>
            </a:fld>
            <a:endParaRPr lang="en-IN" sz="600" b="0">
              <a:solidFill>
                <a:schemeClr val="bg1"/>
              </a:solidFill>
              <a:latin typeface="+mn-lt"/>
              <a:ea typeface="+mn-ea"/>
              <a:cs typeface="+mn-cs"/>
            </a:endParaRPr>
          </a:p>
        </xdr:txBody>
      </xdr:sp>
    </xdr:grpSp>
    <xdr:clientData/>
  </xdr:twoCellAnchor>
  <xdr:twoCellAnchor>
    <xdr:from>
      <xdr:col>3</xdr:col>
      <xdr:colOff>636453</xdr:colOff>
      <xdr:row>17</xdr:row>
      <xdr:rowOff>27411</xdr:rowOff>
    </xdr:from>
    <xdr:to>
      <xdr:col>5</xdr:col>
      <xdr:colOff>418770</xdr:colOff>
      <xdr:row>21</xdr:row>
      <xdr:rowOff>19587</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922328" y="2965507"/>
          <a:ext cx="1079183" cy="710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lumMod val="75000"/>
                </a:schemeClr>
              </a:solidFill>
              <a:latin typeface="+mn-lt"/>
              <a:ea typeface="+mn-ea"/>
              <a:cs typeface="+mn-cs"/>
            </a:rPr>
            <a:t>Inflow &amp; Outflow</a:t>
          </a:r>
        </a:p>
      </xdr:txBody>
    </xdr:sp>
    <xdr:clientData/>
  </xdr:twoCellAnchor>
  <xdr:twoCellAnchor>
    <xdr:from>
      <xdr:col>5</xdr:col>
      <xdr:colOff>407469</xdr:colOff>
      <xdr:row>16</xdr:row>
      <xdr:rowOff>93499</xdr:rowOff>
    </xdr:from>
    <xdr:to>
      <xdr:col>9</xdr:col>
      <xdr:colOff>433552</xdr:colOff>
      <xdr:row>20</xdr:row>
      <xdr:rowOff>85677</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2985788" y="2868887"/>
          <a:ext cx="2614256" cy="714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lumMod val="75000"/>
                </a:schemeClr>
              </a:solidFill>
              <a:latin typeface="+mn-lt"/>
              <a:ea typeface="+mn-ea"/>
              <a:cs typeface="+mn-cs"/>
            </a:rPr>
            <a:t>Income Sources</a:t>
          </a:r>
        </a:p>
      </xdr:txBody>
    </xdr:sp>
    <xdr:clientData/>
  </xdr:twoCellAnchor>
  <xdr:twoCellAnchor>
    <xdr:from>
      <xdr:col>9</xdr:col>
      <xdr:colOff>475019</xdr:colOff>
      <xdr:row>17</xdr:row>
      <xdr:rowOff>170793</xdr:rowOff>
    </xdr:from>
    <xdr:to>
      <xdr:col>17</xdr:col>
      <xdr:colOff>379770</xdr:colOff>
      <xdr:row>29</xdr:row>
      <xdr:rowOff>32742</xdr:rowOff>
    </xdr:to>
    <xdr:graphicFrame macro="">
      <xdr:nvGraphicFramePr>
        <xdr:cNvPr id="83" name="Chart 82">
          <a:extLst>
            <a:ext uri="{FF2B5EF4-FFF2-40B4-BE49-F238E27FC236}">
              <a16:creationId xmlns:a16="http://schemas.microsoft.com/office/drawing/2014/main" id="{00000000-0008-0000-02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201799</xdr:colOff>
      <xdr:row>16</xdr:row>
      <xdr:rowOff>90730</xdr:rowOff>
    </xdr:from>
    <xdr:to>
      <xdr:col>15</xdr:col>
      <xdr:colOff>504973</xdr:colOff>
      <xdr:row>20</xdr:row>
      <xdr:rowOff>82907</xdr:rowOff>
    </xdr:to>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6669274" y="2872030"/>
          <a:ext cx="2622512" cy="716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lumMod val="75000"/>
                </a:schemeClr>
              </a:solidFill>
              <a:latin typeface="+mn-lt"/>
              <a:ea typeface="+mn-ea"/>
              <a:cs typeface="+mn-cs"/>
            </a:rPr>
            <a:t>Weekly Expenses</a:t>
          </a:r>
        </a:p>
      </xdr:txBody>
    </xdr:sp>
    <xdr:clientData/>
  </xdr:twoCellAnchor>
  <xdr:twoCellAnchor>
    <xdr:from>
      <xdr:col>7</xdr:col>
      <xdr:colOff>421667</xdr:colOff>
      <xdr:row>29</xdr:row>
      <xdr:rowOff>167800</xdr:rowOff>
    </xdr:from>
    <xdr:to>
      <xdr:col>9</xdr:col>
      <xdr:colOff>204593</xdr:colOff>
      <xdr:row>35</xdr:row>
      <xdr:rowOff>151123</xdr:rowOff>
    </xdr:to>
    <xdr:grpSp>
      <xdr:nvGrpSpPr>
        <xdr:cNvPr id="93" name="Group 92">
          <a:extLst>
            <a:ext uri="{FF2B5EF4-FFF2-40B4-BE49-F238E27FC236}">
              <a16:creationId xmlns:a16="http://schemas.microsoft.com/office/drawing/2014/main" id="{00000000-0008-0000-0200-00005D000000}"/>
            </a:ext>
          </a:extLst>
        </xdr:cNvPr>
        <xdr:cNvGrpSpPr/>
      </xdr:nvGrpSpPr>
      <xdr:grpSpPr>
        <a:xfrm>
          <a:off x="4147000" y="5184300"/>
          <a:ext cx="1031760" cy="1062823"/>
          <a:chOff x="4328182" y="5225575"/>
          <a:chExt cx="1078326" cy="1069173"/>
        </a:xfrm>
      </xdr:grpSpPr>
      <xdr:sp macro="" textlink="">
        <xdr:nvSpPr>
          <xdr:cNvPr id="89" name="Rectangle: Rounded Corners 88">
            <a:extLst>
              <a:ext uri="{FF2B5EF4-FFF2-40B4-BE49-F238E27FC236}">
                <a16:creationId xmlns:a16="http://schemas.microsoft.com/office/drawing/2014/main" id="{00000000-0008-0000-0200-000059000000}"/>
              </a:ext>
            </a:extLst>
          </xdr:cNvPr>
          <xdr:cNvSpPr/>
        </xdr:nvSpPr>
        <xdr:spPr>
          <a:xfrm>
            <a:off x="4328182" y="5225575"/>
            <a:ext cx="1078326" cy="1069173"/>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7" name="Graphic 106" descr="Money">
            <a:extLst>
              <a:ext uri="{FF2B5EF4-FFF2-40B4-BE49-F238E27FC236}">
                <a16:creationId xmlns:a16="http://schemas.microsoft.com/office/drawing/2014/main" id="{00000000-0008-0000-0200-00006B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621604" y="5225575"/>
            <a:ext cx="468000" cy="412206"/>
          </a:xfrm>
          <a:prstGeom prst="rect">
            <a:avLst/>
          </a:prstGeom>
        </xdr:spPr>
      </xdr:pic>
      <xdr:sp macro="" textlink="[1]Analysis!N7">
        <xdr:nvSpPr>
          <xdr:cNvPr id="114" name="TextBox 113">
            <a:extLst>
              <a:ext uri="{FF2B5EF4-FFF2-40B4-BE49-F238E27FC236}">
                <a16:creationId xmlns:a16="http://schemas.microsoft.com/office/drawing/2014/main" id="{00000000-0008-0000-0200-000072000000}"/>
              </a:ext>
            </a:extLst>
          </xdr:cNvPr>
          <xdr:cNvSpPr txBox="1"/>
        </xdr:nvSpPr>
        <xdr:spPr>
          <a:xfrm>
            <a:off x="4329162" y="5637309"/>
            <a:ext cx="1054524" cy="24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64E0205-35B3-4A66-A32B-CC1798BCE34C}" type="TxLink">
              <a:rPr lang="en-US" sz="1200" b="1" i="0" u="none" strike="noStrike">
                <a:solidFill>
                  <a:schemeClr val="bg1">
                    <a:lumMod val="85000"/>
                  </a:schemeClr>
                </a:solidFill>
                <a:latin typeface="Calibri"/>
                <a:ea typeface="+mn-ea"/>
                <a:cs typeface="Calibri"/>
              </a:rPr>
              <a:pPr marL="0" indent="0" algn="ctr"/>
              <a:t>Charity</a:t>
            </a:fld>
            <a:endParaRPr lang="en-US" sz="1200" b="1" i="0" u="none" strike="noStrike">
              <a:solidFill>
                <a:schemeClr val="bg1">
                  <a:lumMod val="85000"/>
                </a:schemeClr>
              </a:solidFill>
              <a:latin typeface="Calibri"/>
              <a:ea typeface="+mn-ea"/>
              <a:cs typeface="Calibri"/>
            </a:endParaRPr>
          </a:p>
        </xdr:txBody>
      </xdr:sp>
      <xdr:sp macro="" textlink="Analysis!R62">
        <xdr:nvSpPr>
          <xdr:cNvPr id="135" name="TextBox 134">
            <a:extLst>
              <a:ext uri="{FF2B5EF4-FFF2-40B4-BE49-F238E27FC236}">
                <a16:creationId xmlns:a16="http://schemas.microsoft.com/office/drawing/2014/main" id="{00000000-0008-0000-0200-000087000000}"/>
              </a:ext>
            </a:extLst>
          </xdr:cNvPr>
          <xdr:cNvSpPr txBox="1"/>
        </xdr:nvSpPr>
        <xdr:spPr>
          <a:xfrm>
            <a:off x="4328506" y="5893203"/>
            <a:ext cx="1054524" cy="24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C740E4-0EE5-4155-94E0-24A50EE11E10}" type="TxLink">
              <a:rPr lang="en-US" sz="2400" b="0" i="0" u="none" strike="noStrike">
                <a:solidFill>
                  <a:schemeClr val="bg1">
                    <a:lumMod val="95000"/>
                  </a:schemeClr>
                </a:solidFill>
                <a:latin typeface="Agency FB" panose="020B0503020202020204" pitchFamily="34" charset="0"/>
                <a:ea typeface="+mn-ea"/>
                <a:cs typeface="Calibri"/>
              </a:rPr>
              <a:pPr marL="0" indent="0" algn="ctr"/>
              <a:t>₹ 385</a:t>
            </a:fld>
            <a:endParaRPr lang="en-US" sz="2800" b="1" i="0" u="none" strike="noStrike">
              <a:solidFill>
                <a:schemeClr val="bg1">
                  <a:lumMod val="95000"/>
                </a:schemeClr>
              </a:solidFill>
              <a:latin typeface="Agency FB" panose="020B0503020202020204" pitchFamily="34" charset="0"/>
              <a:ea typeface="+mn-ea"/>
              <a:cs typeface="Calibri"/>
            </a:endParaRPr>
          </a:p>
        </xdr:txBody>
      </xdr:sp>
    </xdr:grpSp>
    <xdr:clientData/>
  </xdr:twoCellAnchor>
  <xdr:twoCellAnchor>
    <xdr:from>
      <xdr:col>5</xdr:col>
      <xdr:colOff>96753</xdr:colOff>
      <xdr:row>29</xdr:row>
      <xdr:rowOff>167800</xdr:rowOff>
    </xdr:from>
    <xdr:to>
      <xdr:col>6</xdr:col>
      <xdr:colOff>542409</xdr:colOff>
      <xdr:row>35</xdr:row>
      <xdr:rowOff>151123</xdr:rowOff>
    </xdr:to>
    <xdr:grpSp>
      <xdr:nvGrpSpPr>
        <xdr:cNvPr id="94" name="Group 93">
          <a:extLst>
            <a:ext uri="{FF2B5EF4-FFF2-40B4-BE49-F238E27FC236}">
              <a16:creationId xmlns:a16="http://schemas.microsoft.com/office/drawing/2014/main" id="{00000000-0008-0000-0200-00005E000000}"/>
            </a:ext>
          </a:extLst>
        </xdr:cNvPr>
        <xdr:cNvGrpSpPr/>
      </xdr:nvGrpSpPr>
      <xdr:grpSpPr>
        <a:xfrm>
          <a:off x="2573253" y="5184300"/>
          <a:ext cx="1070073" cy="1062823"/>
          <a:chOff x="2639969" y="5225575"/>
          <a:chExt cx="1093356" cy="1069173"/>
        </a:xfrm>
      </xdr:grpSpPr>
      <xdr:sp macro="" textlink="">
        <xdr:nvSpPr>
          <xdr:cNvPr id="90" name="Rectangle: Rounded Corners 89">
            <a:extLst>
              <a:ext uri="{FF2B5EF4-FFF2-40B4-BE49-F238E27FC236}">
                <a16:creationId xmlns:a16="http://schemas.microsoft.com/office/drawing/2014/main" id="{00000000-0008-0000-0200-00005A000000}"/>
              </a:ext>
            </a:extLst>
          </xdr:cNvPr>
          <xdr:cNvSpPr/>
        </xdr:nvSpPr>
        <xdr:spPr>
          <a:xfrm>
            <a:off x="2646431" y="5225575"/>
            <a:ext cx="1080057" cy="1069173"/>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03" name="Group 102">
            <a:extLst>
              <a:ext uri="{FF2B5EF4-FFF2-40B4-BE49-F238E27FC236}">
                <a16:creationId xmlns:a16="http://schemas.microsoft.com/office/drawing/2014/main" id="{00000000-0008-0000-0200-000067000000}"/>
              </a:ext>
            </a:extLst>
          </xdr:cNvPr>
          <xdr:cNvGrpSpPr/>
        </xdr:nvGrpSpPr>
        <xdr:grpSpPr>
          <a:xfrm>
            <a:off x="2955873" y="5260874"/>
            <a:ext cx="465759" cy="417362"/>
            <a:chOff x="2744008" y="5556542"/>
            <a:chExt cx="534907" cy="550489"/>
          </a:xfrm>
        </xdr:grpSpPr>
        <xdr:pic>
          <xdr:nvPicPr>
            <xdr:cNvPr id="104" name="Graphic 103" descr="Fruit bowl">
              <a:extLst>
                <a:ext uri="{FF2B5EF4-FFF2-40B4-BE49-F238E27FC236}">
                  <a16:creationId xmlns:a16="http://schemas.microsoft.com/office/drawing/2014/main" id="{00000000-0008-0000-0200-000068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877303" y="5556542"/>
              <a:ext cx="228600" cy="228600"/>
            </a:xfrm>
            <a:prstGeom prst="rect">
              <a:avLst/>
            </a:prstGeom>
          </xdr:spPr>
        </xdr:pic>
        <xdr:pic>
          <xdr:nvPicPr>
            <xdr:cNvPr id="105" name="Graphic 104" descr="Table and chairs with solid fill">
              <a:extLst>
                <a:ext uri="{FF2B5EF4-FFF2-40B4-BE49-F238E27FC236}">
                  <a16:creationId xmlns:a16="http://schemas.microsoft.com/office/drawing/2014/main" id="{00000000-0008-0000-0200-000069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744008" y="5572124"/>
              <a:ext cx="534907" cy="534907"/>
            </a:xfrm>
            <a:prstGeom prst="rect">
              <a:avLst/>
            </a:prstGeom>
          </xdr:spPr>
        </xdr:pic>
      </xdr:grpSp>
      <xdr:sp macro="" textlink="[1]Analysis!N8">
        <xdr:nvSpPr>
          <xdr:cNvPr id="115" name="TextBox 114">
            <a:extLst>
              <a:ext uri="{FF2B5EF4-FFF2-40B4-BE49-F238E27FC236}">
                <a16:creationId xmlns:a16="http://schemas.microsoft.com/office/drawing/2014/main" id="{00000000-0008-0000-0200-000073000000}"/>
              </a:ext>
            </a:extLst>
          </xdr:cNvPr>
          <xdr:cNvSpPr txBox="1"/>
        </xdr:nvSpPr>
        <xdr:spPr>
          <a:xfrm>
            <a:off x="2640625" y="5637309"/>
            <a:ext cx="1092700" cy="24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B7BD3E-A7C1-4170-860F-6ED20500DCEF}" type="TxLink">
              <a:rPr lang="en-US" sz="1200" b="1" i="0" u="none" strike="noStrike">
                <a:solidFill>
                  <a:schemeClr val="bg1">
                    <a:lumMod val="85000"/>
                  </a:schemeClr>
                </a:solidFill>
                <a:latin typeface="Calibri"/>
                <a:ea typeface="+mn-ea"/>
                <a:cs typeface="Calibri"/>
              </a:rPr>
              <a:pPr marL="0" indent="0" algn="ctr"/>
              <a:t>Dining Out</a:t>
            </a:fld>
            <a:endParaRPr lang="en-US" sz="1200" b="1" i="0" u="none" strike="noStrike">
              <a:solidFill>
                <a:schemeClr val="bg1">
                  <a:lumMod val="85000"/>
                </a:schemeClr>
              </a:solidFill>
              <a:latin typeface="Calibri"/>
              <a:ea typeface="+mn-ea"/>
              <a:cs typeface="Calibri"/>
            </a:endParaRPr>
          </a:p>
        </xdr:txBody>
      </xdr:sp>
      <xdr:sp macro="" textlink="Analysis!R61">
        <xdr:nvSpPr>
          <xdr:cNvPr id="136" name="TextBox 135">
            <a:extLst>
              <a:ext uri="{FF2B5EF4-FFF2-40B4-BE49-F238E27FC236}">
                <a16:creationId xmlns:a16="http://schemas.microsoft.com/office/drawing/2014/main" id="{00000000-0008-0000-0200-000088000000}"/>
              </a:ext>
            </a:extLst>
          </xdr:cNvPr>
          <xdr:cNvSpPr txBox="1"/>
        </xdr:nvSpPr>
        <xdr:spPr>
          <a:xfrm>
            <a:off x="2639969" y="5893203"/>
            <a:ext cx="1092700" cy="24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800A91-661A-4BBA-BA3A-1374176BE061}" type="TxLink">
              <a:rPr lang="en-US" sz="2400" b="0" i="0" u="none" strike="noStrike">
                <a:solidFill>
                  <a:schemeClr val="bg1">
                    <a:lumMod val="95000"/>
                  </a:schemeClr>
                </a:solidFill>
                <a:latin typeface="Agency FB" panose="020B0503020202020204" pitchFamily="34" charset="0"/>
                <a:ea typeface="+mn-ea"/>
                <a:cs typeface="Calibri"/>
              </a:rPr>
              <a:pPr marL="0" indent="0" algn="ctr"/>
              <a:t>₹ 1,713</a:t>
            </a:fld>
            <a:endParaRPr lang="en-US" sz="2800" b="1" i="0" u="none" strike="noStrike">
              <a:solidFill>
                <a:schemeClr val="bg1">
                  <a:lumMod val="95000"/>
                </a:schemeClr>
              </a:solidFill>
              <a:latin typeface="Agency FB" panose="020B0503020202020204" pitchFamily="34" charset="0"/>
              <a:ea typeface="+mn-ea"/>
              <a:cs typeface="Calibri"/>
            </a:endParaRPr>
          </a:p>
        </xdr:txBody>
      </xdr:sp>
    </xdr:grpSp>
    <xdr:clientData/>
  </xdr:twoCellAnchor>
  <xdr:twoCellAnchor>
    <xdr:from>
      <xdr:col>12</xdr:col>
      <xdr:colOff>416118</xdr:colOff>
      <xdr:row>29</xdr:row>
      <xdr:rowOff>167799</xdr:rowOff>
    </xdr:from>
    <xdr:to>
      <xdr:col>14</xdr:col>
      <xdr:colOff>307059</xdr:colOff>
      <xdr:row>35</xdr:row>
      <xdr:rowOff>151123</xdr:rowOff>
    </xdr:to>
    <xdr:grpSp>
      <xdr:nvGrpSpPr>
        <xdr:cNvPr id="84" name="Group 83">
          <a:extLst>
            <a:ext uri="{FF2B5EF4-FFF2-40B4-BE49-F238E27FC236}">
              <a16:creationId xmlns:a16="http://schemas.microsoft.com/office/drawing/2014/main" id="{00000000-0008-0000-0200-000054000000}"/>
            </a:ext>
          </a:extLst>
        </xdr:cNvPr>
        <xdr:cNvGrpSpPr/>
      </xdr:nvGrpSpPr>
      <xdr:grpSpPr>
        <a:xfrm>
          <a:off x="7263535" y="5184299"/>
          <a:ext cx="1139774" cy="1062824"/>
          <a:chOff x="7641429" y="5225574"/>
          <a:chExt cx="1186341" cy="1069174"/>
        </a:xfrm>
      </xdr:grpSpPr>
      <xdr:sp macro="" textlink="">
        <xdr:nvSpPr>
          <xdr:cNvPr id="92" name="Rectangle: Rounded Corners 91">
            <a:extLst>
              <a:ext uri="{FF2B5EF4-FFF2-40B4-BE49-F238E27FC236}">
                <a16:creationId xmlns:a16="http://schemas.microsoft.com/office/drawing/2014/main" id="{00000000-0008-0000-0200-00005C000000}"/>
              </a:ext>
            </a:extLst>
          </xdr:cNvPr>
          <xdr:cNvSpPr/>
        </xdr:nvSpPr>
        <xdr:spPr>
          <a:xfrm>
            <a:off x="7693342" y="5225574"/>
            <a:ext cx="1073805" cy="1069174"/>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6" name="Graphic 105" descr="Shopping bag with solid fill">
            <a:extLst>
              <a:ext uri="{FF2B5EF4-FFF2-40B4-BE49-F238E27FC236}">
                <a16:creationId xmlns:a16="http://schemas.microsoft.com/office/drawing/2014/main" id="{00000000-0008-0000-0200-00006A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7996937" y="5260873"/>
            <a:ext cx="453919" cy="362237"/>
          </a:xfrm>
          <a:prstGeom prst="rect">
            <a:avLst/>
          </a:prstGeom>
        </xdr:spPr>
      </xdr:pic>
      <xdr:sp macro="" textlink="[1]Analysis!N9">
        <xdr:nvSpPr>
          <xdr:cNvPr id="116" name="TextBox 115">
            <a:extLst>
              <a:ext uri="{FF2B5EF4-FFF2-40B4-BE49-F238E27FC236}">
                <a16:creationId xmlns:a16="http://schemas.microsoft.com/office/drawing/2014/main" id="{00000000-0008-0000-0200-000074000000}"/>
              </a:ext>
            </a:extLst>
          </xdr:cNvPr>
          <xdr:cNvSpPr txBox="1"/>
        </xdr:nvSpPr>
        <xdr:spPr>
          <a:xfrm>
            <a:off x="7656374" y="5637955"/>
            <a:ext cx="1171396" cy="243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111295-C9E7-4B90-B297-92A54466C5F8}" type="TxLink">
              <a:rPr lang="en-US" sz="1200" b="1" i="0" u="none" strike="noStrike">
                <a:solidFill>
                  <a:schemeClr val="bg1">
                    <a:lumMod val="85000"/>
                  </a:schemeClr>
                </a:solidFill>
                <a:latin typeface="Calibri"/>
                <a:ea typeface="+mn-ea"/>
                <a:cs typeface="Calibri"/>
              </a:rPr>
              <a:pPr marL="0" indent="0" algn="ctr"/>
              <a:t>Discretionary</a:t>
            </a:fld>
            <a:endParaRPr lang="en-US" sz="1200" b="1" i="0" u="none" strike="noStrike">
              <a:solidFill>
                <a:schemeClr val="bg1">
                  <a:lumMod val="85000"/>
                </a:schemeClr>
              </a:solidFill>
              <a:latin typeface="Calibri"/>
              <a:ea typeface="+mn-ea"/>
              <a:cs typeface="Calibri"/>
            </a:endParaRPr>
          </a:p>
        </xdr:txBody>
      </xdr:sp>
      <xdr:sp macro="" textlink="Analysis!R58">
        <xdr:nvSpPr>
          <xdr:cNvPr id="137" name="TextBox 136">
            <a:extLst>
              <a:ext uri="{FF2B5EF4-FFF2-40B4-BE49-F238E27FC236}">
                <a16:creationId xmlns:a16="http://schemas.microsoft.com/office/drawing/2014/main" id="{00000000-0008-0000-0200-000089000000}"/>
              </a:ext>
            </a:extLst>
          </xdr:cNvPr>
          <xdr:cNvSpPr txBox="1"/>
        </xdr:nvSpPr>
        <xdr:spPr>
          <a:xfrm>
            <a:off x="7641429" y="5893849"/>
            <a:ext cx="1171396" cy="243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A86109D-C8D1-4546-9F3B-3C6267CFDDB1}" type="TxLink">
              <a:rPr lang="en-US" sz="2400" b="0" i="0" u="none" strike="noStrike">
                <a:solidFill>
                  <a:schemeClr val="bg1">
                    <a:lumMod val="95000"/>
                  </a:schemeClr>
                </a:solidFill>
                <a:latin typeface="Agency FB" panose="020B0503020202020204" pitchFamily="34" charset="0"/>
                <a:ea typeface="+mn-ea"/>
                <a:cs typeface="Calibri"/>
              </a:rPr>
              <a:pPr marL="0" indent="0" algn="ctr"/>
              <a:t>₹ 4,799</a:t>
            </a:fld>
            <a:endParaRPr lang="en-US" sz="2800" b="1" i="0" u="none" strike="noStrike">
              <a:solidFill>
                <a:schemeClr val="bg1">
                  <a:lumMod val="95000"/>
                </a:schemeClr>
              </a:solidFill>
              <a:latin typeface="Agency FB" panose="020B0503020202020204" pitchFamily="34" charset="0"/>
              <a:ea typeface="+mn-ea"/>
              <a:cs typeface="Calibri"/>
            </a:endParaRPr>
          </a:p>
        </xdr:txBody>
      </xdr:sp>
    </xdr:grpSp>
    <xdr:clientData/>
  </xdr:twoCellAnchor>
  <xdr:twoCellAnchor>
    <xdr:from>
      <xdr:col>2</xdr:col>
      <xdr:colOff>212228</xdr:colOff>
      <xdr:row>29</xdr:row>
      <xdr:rowOff>161110</xdr:rowOff>
    </xdr:from>
    <xdr:to>
      <xdr:col>4</xdr:col>
      <xdr:colOff>226154</xdr:colOff>
      <xdr:row>35</xdr:row>
      <xdr:rowOff>144434</xdr:rowOff>
    </xdr:to>
    <xdr:grpSp>
      <xdr:nvGrpSpPr>
        <xdr:cNvPr id="120" name="Group 119">
          <a:extLst>
            <a:ext uri="{FF2B5EF4-FFF2-40B4-BE49-F238E27FC236}">
              <a16:creationId xmlns:a16="http://schemas.microsoft.com/office/drawing/2014/main" id="{00000000-0008-0000-0200-000078000000}"/>
            </a:ext>
          </a:extLst>
        </xdr:cNvPr>
        <xdr:cNvGrpSpPr/>
      </xdr:nvGrpSpPr>
      <xdr:grpSpPr>
        <a:xfrm>
          <a:off x="815478" y="5177610"/>
          <a:ext cx="1262759" cy="1062824"/>
          <a:chOff x="849387" y="5209360"/>
          <a:chExt cx="1308012" cy="1067204"/>
        </a:xfrm>
      </xdr:grpSpPr>
      <xdr:sp macro="" textlink="">
        <xdr:nvSpPr>
          <xdr:cNvPr id="87" name="Rectangle: Rounded Corners 86">
            <a:extLst>
              <a:ext uri="{FF2B5EF4-FFF2-40B4-BE49-F238E27FC236}">
                <a16:creationId xmlns:a16="http://schemas.microsoft.com/office/drawing/2014/main" id="{00000000-0008-0000-0200-000057000000}"/>
              </a:ext>
            </a:extLst>
          </xdr:cNvPr>
          <xdr:cNvSpPr/>
        </xdr:nvSpPr>
        <xdr:spPr>
          <a:xfrm>
            <a:off x="962038" y="5209360"/>
            <a:ext cx="1080400" cy="1067204"/>
          </a:xfrm>
          <a:prstGeom prst="roundRect">
            <a:avLst>
              <a:gd name="adj" fmla="val 10412"/>
            </a:avLst>
          </a:prstGeom>
          <a:solidFill>
            <a:srgbClr val="4A61EE"/>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2" name="Graphic 101" descr="Suburban scene">
            <a:extLst>
              <a:ext uri="{FF2B5EF4-FFF2-40B4-BE49-F238E27FC236}">
                <a16:creationId xmlns:a16="http://schemas.microsoft.com/office/drawing/2014/main" id="{00000000-0008-0000-0200-000066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280300" y="5209360"/>
            <a:ext cx="466701" cy="416508"/>
          </a:xfrm>
          <a:prstGeom prst="rect">
            <a:avLst/>
          </a:prstGeom>
        </xdr:spPr>
      </xdr:pic>
      <xdr:sp macro="" textlink="[1]Analysis!N10">
        <xdr:nvSpPr>
          <xdr:cNvPr id="117" name="TextBox 116">
            <a:extLst>
              <a:ext uri="{FF2B5EF4-FFF2-40B4-BE49-F238E27FC236}">
                <a16:creationId xmlns:a16="http://schemas.microsoft.com/office/drawing/2014/main" id="{00000000-0008-0000-0200-000075000000}"/>
              </a:ext>
            </a:extLst>
          </xdr:cNvPr>
          <xdr:cNvSpPr txBox="1"/>
        </xdr:nvSpPr>
        <xdr:spPr>
          <a:xfrm>
            <a:off x="864333" y="5623034"/>
            <a:ext cx="1293066" cy="241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659401-4057-4ECB-B180-991670454E61}" type="TxLink">
              <a:rPr lang="en-US" sz="1200" b="1" i="0" u="none" strike="noStrike">
                <a:solidFill>
                  <a:schemeClr val="bg1">
                    <a:lumMod val="85000"/>
                  </a:schemeClr>
                </a:solidFill>
                <a:latin typeface="Calibri"/>
                <a:ea typeface="+mn-ea"/>
                <a:cs typeface="Calibri"/>
              </a:rPr>
              <a:pPr marL="0" indent="0" algn="ctr"/>
              <a:t>Living Expenses</a:t>
            </a:fld>
            <a:endParaRPr lang="en-US" sz="1200" b="1" i="0" u="none" strike="noStrike">
              <a:solidFill>
                <a:schemeClr val="bg1">
                  <a:lumMod val="85000"/>
                </a:schemeClr>
              </a:solidFill>
              <a:latin typeface="Calibri"/>
              <a:ea typeface="+mn-ea"/>
              <a:cs typeface="Calibri"/>
            </a:endParaRPr>
          </a:p>
        </xdr:txBody>
      </xdr:sp>
      <xdr:sp macro="" textlink="Analysis!R57">
        <xdr:nvSpPr>
          <xdr:cNvPr id="138" name="TextBox 137">
            <a:extLst>
              <a:ext uri="{FF2B5EF4-FFF2-40B4-BE49-F238E27FC236}">
                <a16:creationId xmlns:a16="http://schemas.microsoft.com/office/drawing/2014/main" id="{00000000-0008-0000-0200-00008A000000}"/>
              </a:ext>
            </a:extLst>
          </xdr:cNvPr>
          <xdr:cNvSpPr txBox="1"/>
        </xdr:nvSpPr>
        <xdr:spPr>
          <a:xfrm>
            <a:off x="849387" y="5878600"/>
            <a:ext cx="1293066" cy="241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6C1FDB-0886-45E9-90B0-01A5767A75FB}" type="TxLink">
              <a:rPr lang="en-US" sz="2400" b="0" i="0" u="none" strike="noStrike">
                <a:solidFill>
                  <a:schemeClr val="bg1">
                    <a:lumMod val="95000"/>
                  </a:schemeClr>
                </a:solidFill>
                <a:latin typeface="Agency FB" panose="020B0503020202020204" pitchFamily="34" charset="0"/>
                <a:ea typeface="+mn-ea"/>
                <a:cs typeface="Calibri"/>
              </a:rPr>
              <a:pPr marL="0" indent="0" algn="ctr"/>
              <a:t>₹ 10,471</a:t>
            </a:fld>
            <a:endParaRPr lang="en-US" sz="2800" b="1" i="0" u="none" strike="noStrike">
              <a:solidFill>
                <a:schemeClr val="bg1">
                  <a:lumMod val="95000"/>
                </a:schemeClr>
              </a:solidFill>
              <a:latin typeface="Agency FB" panose="020B0503020202020204" pitchFamily="34" charset="0"/>
              <a:ea typeface="+mn-ea"/>
              <a:cs typeface="Calibri"/>
            </a:endParaRPr>
          </a:p>
        </xdr:txBody>
      </xdr:sp>
    </xdr:grpSp>
    <xdr:clientData/>
  </xdr:twoCellAnchor>
  <xdr:twoCellAnchor>
    <xdr:from>
      <xdr:col>10</xdr:col>
      <xdr:colOff>79309</xdr:colOff>
      <xdr:row>29</xdr:row>
      <xdr:rowOff>167799</xdr:rowOff>
    </xdr:from>
    <xdr:to>
      <xdr:col>11</xdr:col>
      <xdr:colOff>532747</xdr:colOff>
      <xdr:row>35</xdr:row>
      <xdr:rowOff>151123</xdr:rowOff>
    </xdr:to>
    <xdr:grpSp>
      <xdr:nvGrpSpPr>
        <xdr:cNvPr id="85" name="Group 84">
          <a:extLst>
            <a:ext uri="{FF2B5EF4-FFF2-40B4-BE49-F238E27FC236}">
              <a16:creationId xmlns:a16="http://schemas.microsoft.com/office/drawing/2014/main" id="{00000000-0008-0000-0200-000055000000}"/>
            </a:ext>
          </a:extLst>
        </xdr:cNvPr>
        <xdr:cNvGrpSpPr/>
      </xdr:nvGrpSpPr>
      <xdr:grpSpPr>
        <a:xfrm>
          <a:off x="5677892" y="5184299"/>
          <a:ext cx="1077855" cy="1062824"/>
          <a:chOff x="5994941" y="5225574"/>
          <a:chExt cx="1101137" cy="1069174"/>
        </a:xfrm>
      </xdr:grpSpPr>
      <xdr:sp macro="" textlink="">
        <xdr:nvSpPr>
          <xdr:cNvPr id="91" name="Rectangle: Rounded Corners 90">
            <a:extLst>
              <a:ext uri="{FF2B5EF4-FFF2-40B4-BE49-F238E27FC236}">
                <a16:creationId xmlns:a16="http://schemas.microsoft.com/office/drawing/2014/main" id="{00000000-0008-0000-0200-00005B000000}"/>
              </a:ext>
            </a:extLst>
          </xdr:cNvPr>
          <xdr:cNvSpPr/>
        </xdr:nvSpPr>
        <xdr:spPr>
          <a:xfrm>
            <a:off x="6008203" y="5225574"/>
            <a:ext cx="1083444" cy="1069174"/>
          </a:xfrm>
          <a:prstGeom prst="roundRect">
            <a:avLst>
              <a:gd name="adj" fmla="val 10412"/>
            </a:avLst>
          </a:prstGeom>
          <a:solidFill>
            <a:srgbClr val="2C2C2C"/>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0" name="Graphic 99" descr="First aid kit">
            <a:extLst>
              <a:ext uri="{FF2B5EF4-FFF2-40B4-BE49-F238E27FC236}">
                <a16:creationId xmlns:a16="http://schemas.microsoft.com/office/drawing/2014/main" id="{00000000-0008-0000-0200-000064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6308561" y="5225574"/>
            <a:ext cx="465759" cy="416088"/>
          </a:xfrm>
          <a:prstGeom prst="rect">
            <a:avLst/>
          </a:prstGeom>
        </xdr:spPr>
      </xdr:pic>
      <xdr:sp macro="" textlink="[1]Analysis!N11">
        <xdr:nvSpPr>
          <xdr:cNvPr id="118" name="TextBox 117">
            <a:extLst>
              <a:ext uri="{FF2B5EF4-FFF2-40B4-BE49-F238E27FC236}">
                <a16:creationId xmlns:a16="http://schemas.microsoft.com/office/drawing/2014/main" id="{00000000-0008-0000-0200-000076000000}"/>
              </a:ext>
            </a:extLst>
          </xdr:cNvPr>
          <xdr:cNvSpPr txBox="1"/>
        </xdr:nvSpPr>
        <xdr:spPr>
          <a:xfrm>
            <a:off x="5999480" y="5637308"/>
            <a:ext cx="1096598" cy="24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665D36-255D-4D0C-8DB4-488FD035A533}" type="TxLink">
              <a:rPr lang="en-US" sz="1200" b="1" i="0" u="none" strike="noStrike">
                <a:solidFill>
                  <a:schemeClr val="bg1">
                    <a:lumMod val="85000"/>
                  </a:schemeClr>
                </a:solidFill>
                <a:latin typeface="Calibri"/>
                <a:ea typeface="+mn-ea"/>
                <a:cs typeface="Calibri"/>
              </a:rPr>
              <a:pPr marL="0" indent="0" algn="ctr"/>
              <a:t>Medical</a:t>
            </a:fld>
            <a:endParaRPr lang="en-US" sz="1200" b="1" i="0" u="none" strike="noStrike">
              <a:solidFill>
                <a:schemeClr val="bg1">
                  <a:lumMod val="85000"/>
                </a:schemeClr>
              </a:solidFill>
              <a:latin typeface="Calibri"/>
              <a:ea typeface="+mn-ea"/>
              <a:cs typeface="Calibri"/>
            </a:endParaRPr>
          </a:p>
        </xdr:txBody>
      </xdr:sp>
      <xdr:sp macro="" textlink="Analysis!R63">
        <xdr:nvSpPr>
          <xdr:cNvPr id="139" name="TextBox 138">
            <a:extLst>
              <a:ext uri="{FF2B5EF4-FFF2-40B4-BE49-F238E27FC236}">
                <a16:creationId xmlns:a16="http://schemas.microsoft.com/office/drawing/2014/main" id="{00000000-0008-0000-0200-00008B000000}"/>
              </a:ext>
            </a:extLst>
          </xdr:cNvPr>
          <xdr:cNvSpPr txBox="1"/>
        </xdr:nvSpPr>
        <xdr:spPr>
          <a:xfrm>
            <a:off x="5994941" y="5893202"/>
            <a:ext cx="1096598" cy="24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1FEBB0-E184-42A9-8C57-07CAA157D1A2}" type="TxLink">
              <a:rPr lang="en-US" sz="2400" b="0" i="0" u="none" strike="noStrike">
                <a:solidFill>
                  <a:schemeClr val="bg1">
                    <a:lumMod val="95000"/>
                  </a:schemeClr>
                </a:solidFill>
                <a:latin typeface="Agency FB" panose="020B0503020202020204" pitchFamily="34" charset="0"/>
                <a:ea typeface="+mn-ea"/>
                <a:cs typeface="Calibri"/>
              </a:rPr>
              <a:pPr marL="0" indent="0" algn="ctr"/>
              <a:t>₹ 150</a:t>
            </a:fld>
            <a:endParaRPr lang="en-US" sz="2800" b="1" i="0" u="none" strike="noStrike">
              <a:solidFill>
                <a:schemeClr val="bg1">
                  <a:lumMod val="95000"/>
                </a:schemeClr>
              </a:solidFill>
              <a:latin typeface="Agency FB" panose="020B0503020202020204" pitchFamily="34" charset="0"/>
              <a:ea typeface="+mn-ea"/>
              <a:cs typeface="Calibri"/>
            </a:endParaRPr>
          </a:p>
        </xdr:txBody>
      </xdr:sp>
    </xdr:grpSp>
    <xdr:clientData/>
  </xdr:twoCellAnchor>
  <xdr:twoCellAnchor>
    <xdr:from>
      <xdr:col>15</xdr:col>
      <xdr:colOff>463411</xdr:colOff>
      <xdr:row>29</xdr:row>
      <xdr:rowOff>117660</xdr:rowOff>
    </xdr:from>
    <xdr:to>
      <xdr:col>17</xdr:col>
      <xdr:colOff>274059</xdr:colOff>
      <xdr:row>35</xdr:row>
      <xdr:rowOff>154562</xdr:rowOff>
    </xdr:to>
    <xdr:grpSp>
      <xdr:nvGrpSpPr>
        <xdr:cNvPr id="81" name="Group 80">
          <a:extLst>
            <a:ext uri="{FF2B5EF4-FFF2-40B4-BE49-F238E27FC236}">
              <a16:creationId xmlns:a16="http://schemas.microsoft.com/office/drawing/2014/main" id="{00000000-0008-0000-0200-000051000000}"/>
            </a:ext>
          </a:extLst>
        </xdr:cNvPr>
        <xdr:cNvGrpSpPr/>
      </xdr:nvGrpSpPr>
      <xdr:grpSpPr>
        <a:xfrm>
          <a:off x="8919494" y="5134160"/>
          <a:ext cx="1059482" cy="1116402"/>
          <a:chOff x="9376398" y="5136602"/>
          <a:chExt cx="1107513" cy="1113960"/>
        </a:xfrm>
      </xdr:grpSpPr>
      <xdr:sp macro="" textlink="">
        <xdr:nvSpPr>
          <xdr:cNvPr id="88" name="Rectangle: Rounded Corners 87">
            <a:extLst>
              <a:ext uri="{FF2B5EF4-FFF2-40B4-BE49-F238E27FC236}">
                <a16:creationId xmlns:a16="http://schemas.microsoft.com/office/drawing/2014/main" id="{00000000-0008-0000-0200-000058000000}"/>
              </a:ext>
            </a:extLst>
          </xdr:cNvPr>
          <xdr:cNvSpPr/>
        </xdr:nvSpPr>
        <xdr:spPr>
          <a:xfrm>
            <a:off x="9382666" y="5190180"/>
            <a:ext cx="1083180" cy="1060382"/>
          </a:xfrm>
          <a:prstGeom prst="roundRect">
            <a:avLst>
              <a:gd name="adj" fmla="val 10412"/>
            </a:avLst>
          </a:prstGeom>
          <a:solidFill>
            <a:srgbClr val="FF7979"/>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1" name="Graphic 100" descr="Car">
            <a:extLst>
              <a:ext uri="{FF2B5EF4-FFF2-40B4-BE49-F238E27FC236}">
                <a16:creationId xmlns:a16="http://schemas.microsoft.com/office/drawing/2014/main" id="{00000000-0008-0000-0200-000065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9640239" y="5136602"/>
            <a:ext cx="582481" cy="530773"/>
          </a:xfrm>
          <a:prstGeom prst="rect">
            <a:avLst/>
          </a:prstGeom>
        </xdr:spPr>
      </xdr:pic>
      <xdr:sp macro="" textlink="[1]Analysis!N12">
        <xdr:nvSpPr>
          <xdr:cNvPr id="119" name="TextBox 118">
            <a:extLst>
              <a:ext uri="{FF2B5EF4-FFF2-40B4-BE49-F238E27FC236}">
                <a16:creationId xmlns:a16="http://schemas.microsoft.com/office/drawing/2014/main" id="{00000000-0008-0000-0200-000077000000}"/>
              </a:ext>
            </a:extLst>
          </xdr:cNvPr>
          <xdr:cNvSpPr txBox="1"/>
        </xdr:nvSpPr>
        <xdr:spPr>
          <a:xfrm>
            <a:off x="9386580" y="5598166"/>
            <a:ext cx="1097331" cy="242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55C408-3711-4551-8BE2-7B4764D0B45C}" type="TxLink">
              <a:rPr lang="en-US" sz="1200" b="1" i="0" u="none" strike="noStrike">
                <a:solidFill>
                  <a:schemeClr val="bg1">
                    <a:lumMod val="85000"/>
                  </a:schemeClr>
                </a:solidFill>
                <a:latin typeface="Calibri"/>
                <a:cs typeface="Calibri"/>
              </a:rPr>
              <a:pPr algn="ctr"/>
              <a:t>Transport</a:t>
            </a:fld>
            <a:endParaRPr lang="en-US" sz="1200" b="1">
              <a:solidFill>
                <a:schemeClr val="bg1">
                  <a:lumMod val="85000"/>
                </a:schemeClr>
              </a:solidFill>
            </a:endParaRPr>
          </a:p>
        </xdr:txBody>
      </xdr:sp>
      <xdr:sp macro="" textlink="Analysis!R59">
        <xdr:nvSpPr>
          <xdr:cNvPr id="140" name="TextBox 139">
            <a:extLst>
              <a:ext uri="{FF2B5EF4-FFF2-40B4-BE49-F238E27FC236}">
                <a16:creationId xmlns:a16="http://schemas.microsoft.com/office/drawing/2014/main" id="{00000000-0008-0000-0200-00008C000000}"/>
              </a:ext>
            </a:extLst>
          </xdr:cNvPr>
          <xdr:cNvSpPr txBox="1"/>
        </xdr:nvSpPr>
        <xdr:spPr>
          <a:xfrm>
            <a:off x="9376398" y="5852594"/>
            <a:ext cx="1097331" cy="242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354300-518F-4847-A232-8C2A8F824D9E}" type="TxLink">
              <a:rPr lang="en-US" sz="2400" b="0" i="0" u="none" strike="noStrike">
                <a:solidFill>
                  <a:schemeClr val="bg1">
                    <a:lumMod val="95000"/>
                  </a:schemeClr>
                </a:solidFill>
                <a:latin typeface="Agency FB" panose="020B0503020202020204" pitchFamily="34" charset="0"/>
                <a:cs typeface="Calibri"/>
              </a:rPr>
              <a:pPr algn="ctr"/>
              <a:t>₹ 1,345</a:t>
            </a:fld>
            <a:endParaRPr lang="en-US" sz="4000" b="1">
              <a:solidFill>
                <a:schemeClr val="bg1">
                  <a:lumMod val="95000"/>
                </a:schemeClr>
              </a:solidFill>
              <a:latin typeface="Agency FB" panose="020B0503020202020204" pitchFamily="34" charset="0"/>
            </a:endParaRPr>
          </a:p>
        </xdr:txBody>
      </xdr:sp>
    </xdr:grpSp>
    <xdr:clientData/>
  </xdr:twoCellAnchor>
  <xdr:twoCellAnchor>
    <xdr:from>
      <xdr:col>19</xdr:col>
      <xdr:colOff>239286</xdr:colOff>
      <xdr:row>23</xdr:row>
      <xdr:rowOff>78734</xdr:rowOff>
    </xdr:from>
    <xdr:to>
      <xdr:col>21</xdr:col>
      <xdr:colOff>553944</xdr:colOff>
      <xdr:row>25</xdr:row>
      <xdr:rowOff>8757</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11193036" y="4100401"/>
          <a:ext cx="1555871" cy="289856"/>
          <a:chOff x="11633567" y="4495697"/>
          <a:chExt cx="1612443" cy="290617"/>
        </a:xfrm>
      </xdr:grpSpPr>
      <xdr:sp macro="" textlink="">
        <xdr:nvSpPr>
          <xdr:cNvPr id="141" name="Rectangle: Rounded Corners 140">
            <a:extLst>
              <a:ext uri="{FF2B5EF4-FFF2-40B4-BE49-F238E27FC236}">
                <a16:creationId xmlns:a16="http://schemas.microsoft.com/office/drawing/2014/main" id="{00000000-0008-0000-0200-00008D000000}"/>
              </a:ext>
            </a:extLst>
          </xdr:cNvPr>
          <xdr:cNvSpPr/>
        </xdr:nvSpPr>
        <xdr:spPr>
          <a:xfrm>
            <a:off x="11633567" y="4495697"/>
            <a:ext cx="1367427" cy="290617"/>
          </a:xfrm>
          <a:prstGeom prst="roundRect">
            <a:avLst>
              <a:gd name="adj" fmla="val 40152"/>
            </a:avLst>
          </a:prstGeom>
          <a:solidFill>
            <a:srgbClr val="FF7979"/>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11673666" y="4524970"/>
                <a:ext cx="920354" cy="229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Expenses</a:t>
                </a:r>
              </a:p>
            </xdr:txBody>
          </xdr:sp>
        </mc:Choice>
        <mc:Fallback/>
      </mc:AlternateContent>
      <mc:AlternateContent xmlns:mc="http://schemas.openxmlformats.org/markup-compatibility/2006">
        <mc:Choice xmlns:a14="http://schemas.microsoft.com/office/drawing/2010/main" Requires="a14">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12325655" y="4525090"/>
                <a:ext cx="920355" cy="229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Income</a:t>
                </a:r>
              </a:p>
            </xdr:txBody>
          </xdr:sp>
        </mc:Choice>
        <mc:Fallback/>
      </mc:AlternateContent>
    </xdr:grpSp>
    <xdr:clientData/>
  </xdr:twoCellAnchor>
  <xdr:twoCellAnchor>
    <xdr:from>
      <xdr:col>17</xdr:col>
      <xdr:colOff>414332</xdr:colOff>
      <xdr:row>26</xdr:row>
      <xdr:rowOff>123264</xdr:rowOff>
    </xdr:from>
    <xdr:to>
      <xdr:col>21</xdr:col>
      <xdr:colOff>341642</xdr:colOff>
      <xdr:row>34</xdr:row>
      <xdr:rowOff>161085</xdr:rowOff>
    </xdr:to>
    <xdr:graphicFrame macro="">
      <xdr:nvGraphicFramePr>
        <xdr:cNvPr id="142" name="Chart 141">
          <a:extLst>
            <a:ext uri="{FF2B5EF4-FFF2-40B4-BE49-F238E27FC236}">
              <a16:creationId xmlns:a16="http://schemas.microsoft.com/office/drawing/2014/main" id="{00000000-0008-0000-0200-00008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119327</xdr:colOff>
      <xdr:row>18</xdr:row>
      <xdr:rowOff>34012</xdr:rowOff>
    </xdr:from>
    <xdr:to>
      <xdr:col>5</xdr:col>
      <xdr:colOff>153345</xdr:colOff>
      <xdr:row>29</xdr:row>
      <xdr:rowOff>58614</xdr:rowOff>
    </xdr:to>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17</xdr:col>
      <xdr:colOff>365879</xdr:colOff>
      <xdr:row>16</xdr:row>
      <xdr:rowOff>71474</xdr:rowOff>
    </xdr:from>
    <xdr:to>
      <xdr:col>21</xdr:col>
      <xdr:colOff>338665</xdr:colOff>
      <xdr:row>23</xdr:row>
      <xdr:rowOff>76938</xdr:rowOff>
    </xdr:to>
    <mc:AlternateContent xmlns:mc="http://schemas.openxmlformats.org/markup-compatibility/2006">
      <mc:Choice xmlns:a14="http://schemas.microsoft.com/office/drawing/2010/main" Requires="a14">
        <xdr:graphicFrame macro="">
          <xdr:nvGraphicFramePr>
            <xdr:cNvPr id="72" name="Category">
              <a:extLst>
                <a:ext uri="{FF2B5EF4-FFF2-40B4-BE49-F238E27FC236}">
                  <a16:creationId xmlns:a16="http://schemas.microsoft.com/office/drawing/2014/main" id="{00000000-0008-0000-0200-000048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70796" y="2833724"/>
              <a:ext cx="2470452" cy="126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564885</xdr:colOff>
      <xdr:row>10</xdr:row>
      <xdr:rowOff>6096</xdr:rowOff>
    </xdr:from>
    <xdr:to>
      <xdr:col>20</xdr:col>
      <xdr:colOff>592666</xdr:colOff>
      <xdr:row>15</xdr:row>
      <xdr:rowOff>95250</xdr:rowOff>
    </xdr:to>
    <mc:AlternateContent xmlns:mc="http://schemas.openxmlformats.org/markup-compatibility/2006">
      <mc:Choice xmlns:a14="http://schemas.microsoft.com/office/drawing/2010/main" Requires="a14">
        <xdr:graphicFrame macro="">
          <xdr:nvGraphicFramePr>
            <xdr:cNvPr id="73" name="Month Number">
              <a:extLst>
                <a:ext uri="{FF2B5EF4-FFF2-40B4-BE49-F238E27FC236}">
                  <a16:creationId xmlns:a16="http://schemas.microsoft.com/office/drawing/2014/main" id="{00000000-0008-0000-0200-000049000000}"/>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dr:sp macro="" textlink="">
          <xdr:nvSpPr>
            <xdr:cNvPr id="0" name=""/>
            <xdr:cNvSpPr>
              <a:spLocks noTextEdit="1"/>
            </xdr:cNvSpPr>
          </xdr:nvSpPr>
          <xdr:spPr>
            <a:xfrm>
              <a:off x="10269802" y="1688846"/>
              <a:ext cx="1901031" cy="9887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21</xdr:col>
      <xdr:colOff>38100</xdr:colOff>
      <xdr:row>1</xdr:row>
      <xdr:rowOff>151149</xdr:rowOff>
    </xdr:from>
    <xdr:to>
      <xdr:col>21</xdr:col>
      <xdr:colOff>413657</xdr:colOff>
      <xdr:row>4</xdr:row>
      <xdr:rowOff>95979</xdr:rowOff>
    </xdr:to>
    <xdr:pic macro="[0]!Remove_filter">
      <xdr:nvPicPr>
        <xdr:cNvPr id="74" name="Graphic 73" descr="Garbage">
          <a:extLst>
            <a:ext uri="{FF2B5EF4-FFF2-40B4-BE49-F238E27FC236}">
              <a16:creationId xmlns:a16="http://schemas.microsoft.com/office/drawing/2014/main" id="{00000000-0008-0000-0200-00004A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2720289" y="332356"/>
          <a:ext cx="375557" cy="374617"/>
        </a:xfrm>
        <a:prstGeom prst="rect">
          <a:avLst/>
        </a:prstGeom>
      </xdr:spPr>
    </xdr:pic>
    <xdr:clientData/>
  </xdr:twoCellAnchor>
  <xdr:twoCellAnchor editAs="absolute">
    <xdr:from>
      <xdr:col>1</xdr:col>
      <xdr:colOff>48709</xdr:colOff>
      <xdr:row>29</xdr:row>
      <xdr:rowOff>177724</xdr:rowOff>
    </xdr:from>
    <xdr:to>
      <xdr:col>2</xdr:col>
      <xdr:colOff>152616</xdr:colOff>
      <xdr:row>35</xdr:row>
      <xdr:rowOff>154735</xdr:rowOff>
    </xdr:to>
    <xdr:sp macro="" textlink="">
      <xdr:nvSpPr>
        <xdr:cNvPr id="79" name="Rectangle: Rounded Corners 78">
          <a:extLst>
            <a:ext uri="{FF2B5EF4-FFF2-40B4-BE49-F238E27FC236}">
              <a16:creationId xmlns:a16="http://schemas.microsoft.com/office/drawing/2014/main" id="{00000000-0008-0000-0200-00004F000000}"/>
            </a:ext>
          </a:extLst>
        </xdr:cNvPr>
        <xdr:cNvSpPr/>
      </xdr:nvSpPr>
      <xdr:spPr>
        <a:xfrm rot="16200000">
          <a:off x="-6905" y="5424463"/>
          <a:ext cx="1048574" cy="556345"/>
        </a:xfrm>
        <a:prstGeom prst="roundRect">
          <a:avLst>
            <a:gd name="adj" fmla="val 18795"/>
          </a:avLst>
        </a:prstGeom>
        <a:solidFill>
          <a:srgbClr val="FF585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Expenses </a:t>
          </a:r>
        </a:p>
      </xdr:txBody>
    </xdr:sp>
    <xdr:clientData/>
  </xdr:twoCellAnchor>
  <xdr:twoCellAnchor>
    <xdr:from>
      <xdr:col>17</xdr:col>
      <xdr:colOff>570105</xdr:colOff>
      <xdr:row>6</xdr:row>
      <xdr:rowOff>98792</xdr:rowOff>
    </xdr:from>
    <xdr:to>
      <xdr:col>19</xdr:col>
      <xdr:colOff>76857</xdr:colOff>
      <xdr:row>7</xdr:row>
      <xdr:rowOff>137948</xdr:rowOff>
    </xdr:to>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0652998" y="1078506"/>
          <a:ext cx="802152" cy="221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75000"/>
                </a:schemeClr>
              </a:solidFill>
              <a:latin typeface="+mn-lt"/>
              <a:cs typeface="Arial" panose="020B0604020202020204" pitchFamily="34" charset="0"/>
            </a:rPr>
            <a:t>Filters</a:t>
          </a:r>
        </a:p>
      </xdr:txBody>
    </xdr:sp>
    <xdr:clientData/>
  </xdr:twoCellAnchor>
  <xdr:twoCellAnchor>
    <xdr:from>
      <xdr:col>17</xdr:col>
      <xdr:colOff>411350</xdr:colOff>
      <xdr:row>9</xdr:row>
      <xdr:rowOff>77020</xdr:rowOff>
    </xdr:from>
    <xdr:to>
      <xdr:col>21</xdr:col>
      <xdr:colOff>344561</xdr:colOff>
      <xdr:row>9</xdr:row>
      <xdr:rowOff>77020</xdr:rowOff>
    </xdr:to>
    <xdr:cxnSp macro="">
      <xdr:nvCxnSpPr>
        <xdr:cNvPr id="97" name="Straight Connector 96">
          <a:extLst>
            <a:ext uri="{FF2B5EF4-FFF2-40B4-BE49-F238E27FC236}">
              <a16:creationId xmlns:a16="http://schemas.microsoft.com/office/drawing/2014/main" id="{00000000-0008-0000-0200-000061000000}"/>
            </a:ext>
          </a:extLst>
        </xdr:cNvPr>
        <xdr:cNvCxnSpPr/>
      </xdr:nvCxnSpPr>
      <xdr:spPr>
        <a:xfrm>
          <a:off x="10484859" y="1587882"/>
          <a:ext cx="2521383"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498954</xdr:colOff>
      <xdr:row>6</xdr:row>
      <xdr:rowOff>137641</xdr:rowOff>
    </xdr:from>
    <xdr:to>
      <xdr:col>18</xdr:col>
      <xdr:colOff>19517</xdr:colOff>
      <xdr:row>7</xdr:row>
      <xdr:rowOff>121162</xdr:rowOff>
    </xdr:to>
    <xdr:pic>
      <xdr:nvPicPr>
        <xdr:cNvPr id="98" name="Graphic 97" descr="Filter">
          <a:extLst>
            <a:ext uri="{FF2B5EF4-FFF2-40B4-BE49-F238E27FC236}">
              <a16:creationId xmlns:a16="http://schemas.microsoft.com/office/drawing/2014/main" id="{00000000-0008-0000-0200-000062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0558183" y="1114989"/>
          <a:ext cx="166606" cy="165738"/>
        </a:xfrm>
        <a:prstGeom prst="rect">
          <a:avLst/>
        </a:prstGeom>
      </xdr:spPr>
    </xdr:pic>
    <xdr:clientData/>
  </xdr:twoCellAnchor>
  <xdr:twoCellAnchor>
    <xdr:from>
      <xdr:col>17</xdr:col>
      <xdr:colOff>373307</xdr:colOff>
      <xdr:row>8</xdr:row>
      <xdr:rowOff>19731</xdr:rowOff>
    </xdr:from>
    <xdr:to>
      <xdr:col>20</xdr:col>
      <xdr:colOff>409219</xdr:colOff>
      <xdr:row>9</xdr:row>
      <xdr:rowOff>89938</xdr:rowOff>
    </xdr:to>
    <xdr:sp macro="" textlink="Analysis!AB5">
      <xdr:nvSpPr>
        <xdr:cNvPr id="110" name="TextBox 109">
          <a:extLst>
            <a:ext uri="{FF2B5EF4-FFF2-40B4-BE49-F238E27FC236}">
              <a16:creationId xmlns:a16="http://schemas.microsoft.com/office/drawing/2014/main" id="{00000000-0008-0000-0200-00006E000000}"/>
            </a:ext>
          </a:extLst>
        </xdr:cNvPr>
        <xdr:cNvSpPr txBox="1"/>
      </xdr:nvSpPr>
      <xdr:spPr>
        <a:xfrm>
          <a:off x="10486616" y="1342025"/>
          <a:ext cx="1985736" cy="249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88EE02-3392-41C8-818D-963A7B15C00F}" type="TxLink">
            <a:rPr lang="en-US" sz="1200" b="1" i="0" u="none" strike="noStrike">
              <a:solidFill>
                <a:schemeClr val="bg1">
                  <a:lumMod val="75000"/>
                </a:schemeClr>
              </a:solidFill>
              <a:latin typeface="Calibri"/>
              <a:cs typeface="Calibri"/>
            </a:rPr>
            <a:pPr algn="l"/>
            <a:t>July</a:t>
          </a:fld>
          <a:endParaRPr lang="en-US" sz="1400" b="1">
            <a:solidFill>
              <a:schemeClr val="bg1">
                <a:lumMod val="75000"/>
              </a:schemeClr>
            </a:solidFill>
            <a:latin typeface="+mn-lt"/>
            <a:cs typeface="Arial" panose="020B0604020202020204" pitchFamily="34" charset="0"/>
          </a:endParaRPr>
        </a:p>
      </xdr:txBody>
    </xdr:sp>
    <xdr:clientData/>
  </xdr:twoCellAnchor>
  <xdr:twoCellAnchor>
    <xdr:from>
      <xdr:col>17</xdr:col>
      <xdr:colOff>410847</xdr:colOff>
      <xdr:row>16</xdr:row>
      <xdr:rowOff>56589</xdr:rowOff>
    </xdr:from>
    <xdr:to>
      <xdr:col>21</xdr:col>
      <xdr:colOff>344058</xdr:colOff>
      <xdr:row>16</xdr:row>
      <xdr:rowOff>56589</xdr:rowOff>
    </xdr:to>
    <xdr:cxnSp macro="">
      <xdr:nvCxnSpPr>
        <xdr:cNvPr id="112" name="Straight Connector 111">
          <a:extLst>
            <a:ext uri="{FF2B5EF4-FFF2-40B4-BE49-F238E27FC236}">
              <a16:creationId xmlns:a16="http://schemas.microsoft.com/office/drawing/2014/main" id="{00000000-0008-0000-0200-000070000000}"/>
            </a:ext>
          </a:extLst>
        </xdr:cNvPr>
        <xdr:cNvCxnSpPr/>
      </xdr:nvCxnSpPr>
      <xdr:spPr>
        <a:xfrm>
          <a:off x="10484356" y="2831977"/>
          <a:ext cx="2521383"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286230</xdr:colOff>
      <xdr:row>15</xdr:row>
      <xdr:rowOff>6583</xdr:rowOff>
    </xdr:from>
    <xdr:to>
      <xdr:col>19</xdr:col>
      <xdr:colOff>45171</xdr:colOff>
      <xdr:row>16</xdr:row>
      <xdr:rowOff>56230</xdr:rowOff>
    </xdr:to>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10399539" y="2583936"/>
          <a:ext cx="1058824" cy="22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lumMod val="75000"/>
                </a:schemeClr>
              </a:solidFill>
              <a:latin typeface="+mn-lt"/>
              <a:cs typeface="Arial" panose="020B0604020202020204" pitchFamily="34" charset="0"/>
            </a:rPr>
            <a:t>Categories</a:t>
          </a:r>
        </a:p>
      </xdr:txBody>
    </xdr:sp>
    <xdr:clientData/>
  </xdr:twoCellAnchor>
  <xdr:twoCellAnchor editAs="oneCell">
    <xdr:from>
      <xdr:col>1</xdr:col>
      <xdr:colOff>144518</xdr:colOff>
      <xdr:row>7</xdr:row>
      <xdr:rowOff>29561</xdr:rowOff>
    </xdr:from>
    <xdr:to>
      <xdr:col>2</xdr:col>
      <xdr:colOff>48738</xdr:colOff>
      <xdr:row>8</xdr:row>
      <xdr:rowOff>175745</xdr:rowOff>
    </xdr:to>
    <xdr:pic>
      <xdr:nvPicPr>
        <xdr:cNvPr id="121" name="Graphic 120" descr="Single gear">
          <a:hlinkClick xmlns:r="http://schemas.openxmlformats.org/officeDocument/2006/relationships" r:id="rId36"/>
          <a:extLst>
            <a:ext uri="{FF2B5EF4-FFF2-40B4-BE49-F238E27FC236}">
              <a16:creationId xmlns:a16="http://schemas.microsoft.com/office/drawing/2014/main" id="{00000000-0008-0000-0200-000079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335018" y="1179130"/>
          <a:ext cx="350910" cy="326831"/>
        </a:xfrm>
        <a:prstGeom prst="rect">
          <a:avLst/>
        </a:prstGeom>
      </xdr:spPr>
    </xdr:pic>
    <xdr:clientData/>
  </xdr:twoCellAnchor>
  <xdr:twoCellAnchor>
    <xdr:from>
      <xdr:col>17</xdr:col>
      <xdr:colOff>358958</xdr:colOff>
      <xdr:row>24</xdr:row>
      <xdr:rowOff>178834</xdr:rowOff>
    </xdr:from>
    <xdr:to>
      <xdr:col>21</xdr:col>
      <xdr:colOff>388218</xdr:colOff>
      <xdr:row>28</xdr:row>
      <xdr:rowOff>12691</xdr:rowOff>
    </xdr:to>
    <xdr:sp macro="" textlink="Analysis!AA21">
      <xdr:nvSpPr>
        <xdr:cNvPr id="13" name="TextBox 12">
          <a:extLst>
            <a:ext uri="{FF2B5EF4-FFF2-40B4-BE49-F238E27FC236}">
              <a16:creationId xmlns:a16="http://schemas.microsoft.com/office/drawing/2014/main" id="{00000000-0008-0000-0200-00000D000000}"/>
            </a:ext>
          </a:extLst>
        </xdr:cNvPr>
        <xdr:cNvSpPr txBox="1"/>
      </xdr:nvSpPr>
      <xdr:spPr>
        <a:xfrm>
          <a:off x="10472267" y="4369834"/>
          <a:ext cx="2629025" cy="523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D07B39-2A04-4C55-B957-EC33A1A27487}" type="TxLink">
            <a:rPr lang="en-US" sz="1200" b="0" i="0" u="none" strike="noStrike">
              <a:solidFill>
                <a:schemeClr val="bg1">
                  <a:lumMod val="75000"/>
                </a:schemeClr>
              </a:solidFill>
              <a:latin typeface="Calibri"/>
              <a:cs typeface="Calibri"/>
            </a:rPr>
            <a:pPr algn="ctr"/>
            <a:t>To view monthly expenses, filter by category</a:t>
          </a:fld>
          <a:endParaRPr lang="en-US" sz="1400" b="0">
            <a:solidFill>
              <a:schemeClr val="bg1">
                <a:lumMod val="75000"/>
              </a:schemeClr>
            </a:solidFill>
            <a:latin typeface="+mn-lt"/>
            <a:cs typeface="Arial" panose="020B0604020202020204" pitchFamily="34" charset="0"/>
          </a:endParaRPr>
        </a:p>
      </xdr:txBody>
    </xdr:sp>
    <xdr:clientData/>
  </xdr:twoCellAnchor>
  <xdr:twoCellAnchor>
    <xdr:from>
      <xdr:col>18</xdr:col>
      <xdr:colOff>454115</xdr:colOff>
      <xdr:row>34</xdr:row>
      <xdr:rowOff>76584</xdr:rowOff>
    </xdr:from>
    <xdr:to>
      <xdr:col>20</xdr:col>
      <xdr:colOff>223208</xdr:colOff>
      <xdr:row>35</xdr:row>
      <xdr:rowOff>126067</xdr:rowOff>
    </xdr:to>
    <xdr:sp macro="" textlink="Analysis!Y28">
      <xdr:nvSpPr>
        <xdr:cNvPr id="21" name="TextBox 20">
          <a:extLst>
            <a:ext uri="{FF2B5EF4-FFF2-40B4-BE49-F238E27FC236}">
              <a16:creationId xmlns:a16="http://schemas.microsoft.com/office/drawing/2014/main" id="{00000000-0008-0000-0200-000015000000}"/>
            </a:ext>
          </a:extLst>
        </xdr:cNvPr>
        <xdr:cNvSpPr txBox="1"/>
      </xdr:nvSpPr>
      <xdr:spPr>
        <a:xfrm>
          <a:off x="11217366" y="5987688"/>
          <a:ext cx="1068975" cy="228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FEDBD1-92F6-4D94-804B-42CC7855A5AC}" type="TxLink">
            <a:rPr lang="en-US" sz="1200" b="1" i="0" u="none" strike="noStrike">
              <a:solidFill>
                <a:schemeClr val="bg1">
                  <a:lumMod val="75000"/>
                </a:schemeClr>
              </a:solidFill>
              <a:latin typeface="Calibri"/>
              <a:cs typeface="Calibri"/>
            </a:rPr>
            <a:pPr algn="ctr"/>
            <a:t>₹ 13,166</a:t>
          </a:fld>
          <a:endParaRPr lang="en-US" sz="1600" b="1">
            <a:solidFill>
              <a:schemeClr val="bg1">
                <a:lumMod val="75000"/>
              </a:schemeClr>
            </a:solidFill>
            <a:latin typeface="+mn-lt"/>
            <a:cs typeface="Arial" panose="020B060402020202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0.34266</cdr:x>
      <cdr:y>0.08775</cdr:y>
    </cdr:from>
    <cdr:to>
      <cdr:x>0.65932</cdr:x>
      <cdr:y>0.23002</cdr:y>
    </cdr:to>
    <cdr:sp macro="" textlink="">
      <cdr:nvSpPr>
        <cdr:cNvPr id="2" name="TextBox 1">
          <a:extLst xmlns:a="http://schemas.openxmlformats.org/drawingml/2006/main">
            <a:ext uri="{FF2B5EF4-FFF2-40B4-BE49-F238E27FC236}">
              <a16:creationId xmlns:a16="http://schemas.microsoft.com/office/drawing/2014/main" id="{6D55790C-8840-AA48-05A7-9B90A3D7A181}"/>
            </a:ext>
          </a:extLst>
        </cdr:cNvPr>
        <cdr:cNvSpPr txBox="1"/>
      </cdr:nvSpPr>
      <cdr:spPr>
        <a:xfrm xmlns:a="http://schemas.openxmlformats.org/drawingml/2006/main">
          <a:off x="829032" y="171140"/>
          <a:ext cx="766141" cy="2774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ives\Documents\Mooc's\Excel\Interactive%20Microsoft%20Excel%20Dashboard%20for%20Data%20Analyst%202022\2.%20Personal%20Expenses%20DB\PF+Dashboar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v and Dec data"/>
      <sheetName val="PFData"/>
      <sheetName val="Date"/>
      <sheetName val="Analysis"/>
      <sheetName val="Dashboard"/>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19" refreshedDate="45296.668908564818" createdVersion="8" refreshedVersion="8" minRefreshableVersion="3" recordCount="329" xr:uid="{75A46F58-3A96-439F-864D-876A7FAA9115}">
  <cacheSource type="worksheet">
    <worksheetSource name="Table1"/>
  </cacheSource>
  <cacheFields count="9">
    <cacheField name="Date" numFmtId="164">
      <sharedItems containsSemiMixedTypes="0" containsNonDate="0" containsDate="1" containsString="0" minDate="2022-01-04T00:00:00" maxDate="2022-08-01T00:00:00"/>
    </cacheField>
    <cacheField name="Description" numFmtId="0">
      <sharedItems/>
    </cacheField>
    <cacheField name="Debit" numFmtId="0">
      <sharedItems containsSemiMixedTypes="0" containsString="0" containsNumber="1" minValue="5" maxValue="900"/>
    </cacheField>
    <cacheField name="Sub-category" numFmtId="0">
      <sharedItems containsBlank="1" count="23">
        <s v="Coffee"/>
        <s v="Groceries"/>
        <s v="KUKU FM"/>
        <s v="Gas/Electrics"/>
        <s v="Entertainment"/>
        <s v="Clothes"/>
        <s v="Restaurant"/>
        <s v="Pharmacy"/>
        <s v="Taxi"/>
        <s v="Phone"/>
        <s v="Gifts"/>
        <s v="PROTIEN SHAKE"/>
        <s v="Fueling"/>
        <s v="Doctor"/>
        <s v="Udemy"/>
        <s v="Furnishings"/>
        <s v="Tutoring" u="1"/>
        <s v="Kindle" u="1"/>
        <s v="Painting" u="1"/>
        <s v="Emcee" u="1"/>
        <s v="Donation" u="1"/>
        <s v="Transcribe" u="1"/>
        <m u="1"/>
      </sharedItems>
    </cacheField>
    <cacheField name="Category" numFmtId="0">
      <sharedItems containsBlank="1" count="11">
        <s v="Dining Out"/>
        <s v="Living Expenses"/>
        <s v="Personal Development"/>
        <s v="Discretionary"/>
        <s v="Medical"/>
        <s v="Transport"/>
        <s v="Gym shake"/>
        <s v="Salary" u="1"/>
        <s v="Passive" u="1"/>
        <s v="Charity" u="1"/>
        <m u="1"/>
      </sharedItems>
    </cacheField>
    <cacheField name="Category Type" numFmtId="0">
      <sharedItems containsBlank="1" count="3">
        <s v="Expense"/>
        <s v="Income" u="1"/>
        <m u="1"/>
      </sharedItems>
    </cacheField>
    <cacheField name="Month Number" numFmtId="0">
      <sharedItems containsSemiMixedTypes="0" containsString="0" containsNumber="1" containsInteger="1" minValue="1" maxValue="7" count="7">
        <n v="1"/>
        <n v="2"/>
        <n v="3"/>
        <n v="4"/>
        <n v="5"/>
        <n v="6"/>
        <n v="7"/>
      </sharedItems>
    </cacheField>
    <cacheField name="Weekday" numFmtId="165">
      <sharedItems containsSemiMixedTypes="0" containsNonDate="0" containsDate="1" containsString="0" minDate="1899-12-31T00:00:00" maxDate="1900-01-07T00:00:00" count="7">
        <d v="1900-01-02T00:00:00"/>
        <d v="1900-01-03T00:00:00"/>
        <d v="1900-01-04T00:00:00"/>
        <d v="1900-01-05T00:00:00"/>
        <d v="1900-01-06T00:00:00"/>
        <d v="1899-12-31T00:00:00"/>
        <d v="1900-01-01T00:00:00"/>
      </sharedItems>
    </cacheField>
    <cacheField name="Amount" numFmtId="0">
      <sharedItems containsSemiMixedTypes="0" containsString="0" containsNumber="1" minValue="-900" maxValue="-5"/>
    </cacheField>
  </cacheFields>
  <extLst>
    <ext xmlns:x14="http://schemas.microsoft.com/office/spreadsheetml/2009/9/main" uri="{725AE2AE-9491-48be-B2B4-4EB974FC3084}">
      <x14:pivotCacheDefinition pivotCacheId="1840924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9">
  <r>
    <d v="2022-01-04T00:00:00"/>
    <s v="Drink"/>
    <n v="5"/>
    <x v="0"/>
    <x v="0"/>
    <x v="0"/>
    <x v="0"/>
    <x v="0"/>
    <n v="-5"/>
  </r>
  <r>
    <d v="2022-01-05T00:00:00"/>
    <s v="Jio Mart"/>
    <n v="900"/>
    <x v="1"/>
    <x v="1"/>
    <x v="0"/>
    <x v="0"/>
    <x v="1"/>
    <n v="-900"/>
  </r>
  <r>
    <d v="2022-01-05T00:00:00"/>
    <s v="Audio book subscription"/>
    <n v="150"/>
    <x v="2"/>
    <x v="2"/>
    <x v="0"/>
    <x v="0"/>
    <x v="1"/>
    <n v="-150"/>
  </r>
  <r>
    <d v="2022-01-05T00:00:00"/>
    <s v="Drink"/>
    <n v="5"/>
    <x v="0"/>
    <x v="0"/>
    <x v="0"/>
    <x v="0"/>
    <x v="1"/>
    <n v="-5"/>
  </r>
  <r>
    <d v="2022-01-06T00:00:00"/>
    <s v="Drink"/>
    <n v="5"/>
    <x v="0"/>
    <x v="0"/>
    <x v="0"/>
    <x v="0"/>
    <x v="2"/>
    <n v="-5"/>
  </r>
  <r>
    <d v="2022-01-07T00:00:00"/>
    <s v="Drink"/>
    <n v="5"/>
    <x v="0"/>
    <x v="0"/>
    <x v="0"/>
    <x v="0"/>
    <x v="3"/>
    <n v="-5"/>
  </r>
  <r>
    <d v="2022-01-08T00:00:00"/>
    <s v="Drink"/>
    <n v="5"/>
    <x v="0"/>
    <x v="0"/>
    <x v="0"/>
    <x v="0"/>
    <x v="4"/>
    <n v="-5"/>
  </r>
  <r>
    <d v="2022-01-08T00:00:00"/>
    <s v="Jio Mart"/>
    <n v="155"/>
    <x v="1"/>
    <x v="1"/>
    <x v="0"/>
    <x v="0"/>
    <x v="4"/>
    <n v="-155"/>
  </r>
  <r>
    <d v="2022-01-11T00:00:00"/>
    <s v="Power source"/>
    <n v="50"/>
    <x v="3"/>
    <x v="1"/>
    <x v="0"/>
    <x v="0"/>
    <x v="0"/>
    <n v="-50"/>
  </r>
  <r>
    <d v="2022-01-11T00:00:00"/>
    <s v="Drink"/>
    <n v="5"/>
    <x v="0"/>
    <x v="0"/>
    <x v="0"/>
    <x v="0"/>
    <x v="0"/>
    <n v="-5"/>
  </r>
  <r>
    <d v="2022-01-12T00:00:00"/>
    <s v="Drink"/>
    <n v="5"/>
    <x v="0"/>
    <x v="0"/>
    <x v="0"/>
    <x v="0"/>
    <x v="1"/>
    <n v="-5"/>
  </r>
  <r>
    <d v="2022-01-13T00:00:00"/>
    <s v="Fuel"/>
    <n v="77"/>
    <x v="0"/>
    <x v="0"/>
    <x v="0"/>
    <x v="0"/>
    <x v="2"/>
    <n v="-77"/>
  </r>
  <r>
    <d v="2022-01-13T00:00:00"/>
    <s v="Drink"/>
    <n v="5"/>
    <x v="0"/>
    <x v="0"/>
    <x v="0"/>
    <x v="0"/>
    <x v="2"/>
    <n v="-5"/>
  </r>
  <r>
    <d v="2022-01-14T00:00:00"/>
    <s v="Drink"/>
    <n v="5"/>
    <x v="0"/>
    <x v="0"/>
    <x v="0"/>
    <x v="0"/>
    <x v="3"/>
    <n v="-5"/>
  </r>
  <r>
    <d v="2022-01-15T00:00:00"/>
    <s v="Jio Mart"/>
    <n v="135"/>
    <x v="1"/>
    <x v="1"/>
    <x v="0"/>
    <x v="0"/>
    <x v="4"/>
    <n v="-135"/>
  </r>
  <r>
    <d v="2022-01-15T00:00:00"/>
    <s v="Drink"/>
    <n v="5"/>
    <x v="0"/>
    <x v="0"/>
    <x v="0"/>
    <x v="0"/>
    <x v="4"/>
    <n v="-5"/>
  </r>
  <r>
    <d v="2022-01-16T00:00:00"/>
    <s v="Drink"/>
    <n v="5"/>
    <x v="0"/>
    <x v="0"/>
    <x v="0"/>
    <x v="0"/>
    <x v="5"/>
    <n v="-5"/>
  </r>
  <r>
    <d v="2022-01-16T00:00:00"/>
    <s v="Cinemas"/>
    <n v="40"/>
    <x v="4"/>
    <x v="3"/>
    <x v="0"/>
    <x v="0"/>
    <x v="5"/>
    <n v="-40"/>
  </r>
  <r>
    <d v="2022-01-16T00:00:00"/>
    <s v="VISHAL MEGA MART"/>
    <n v="98"/>
    <x v="5"/>
    <x v="3"/>
    <x v="0"/>
    <x v="0"/>
    <x v="5"/>
    <n v="-98"/>
  </r>
  <r>
    <d v="2022-01-16T00:00:00"/>
    <s v="Burger"/>
    <n v="52"/>
    <x v="6"/>
    <x v="0"/>
    <x v="0"/>
    <x v="0"/>
    <x v="5"/>
    <n v="-52"/>
  </r>
  <r>
    <d v="2022-01-17T00:00:00"/>
    <s v="Taken Medication"/>
    <n v="50"/>
    <x v="7"/>
    <x v="4"/>
    <x v="0"/>
    <x v="0"/>
    <x v="6"/>
    <n v="-50"/>
  </r>
  <r>
    <d v="2022-01-17T00:00:00"/>
    <s v="Jeep"/>
    <n v="28"/>
    <x v="8"/>
    <x v="5"/>
    <x v="0"/>
    <x v="0"/>
    <x v="6"/>
    <n v="-28"/>
  </r>
  <r>
    <d v="2022-01-18T00:00:00"/>
    <s v="Drink"/>
    <n v="5"/>
    <x v="0"/>
    <x v="0"/>
    <x v="0"/>
    <x v="0"/>
    <x v="0"/>
    <n v="-5"/>
  </r>
  <r>
    <d v="2022-01-19T00:00:00"/>
    <s v="Drink"/>
    <n v="5"/>
    <x v="0"/>
    <x v="0"/>
    <x v="0"/>
    <x v="0"/>
    <x v="1"/>
    <n v="-5"/>
  </r>
  <r>
    <d v="2022-01-19T00:00:00"/>
    <s v="Phone Recharge"/>
    <n v="240"/>
    <x v="9"/>
    <x v="1"/>
    <x v="0"/>
    <x v="0"/>
    <x v="1"/>
    <n v="-240"/>
  </r>
  <r>
    <d v="2022-01-20T00:00:00"/>
    <s v="Birthday"/>
    <n v="45"/>
    <x v="10"/>
    <x v="3"/>
    <x v="0"/>
    <x v="0"/>
    <x v="2"/>
    <n v="-45"/>
  </r>
  <r>
    <d v="2022-01-20T00:00:00"/>
    <s v="Online streaming"/>
    <n v="32"/>
    <x v="4"/>
    <x v="3"/>
    <x v="0"/>
    <x v="0"/>
    <x v="2"/>
    <n v="-32"/>
  </r>
  <r>
    <d v="2022-01-20T00:00:00"/>
    <s v="Drink"/>
    <n v="5"/>
    <x v="0"/>
    <x v="0"/>
    <x v="0"/>
    <x v="0"/>
    <x v="2"/>
    <n v="-5"/>
  </r>
  <r>
    <d v="2022-01-21T00:00:00"/>
    <s v="Drink"/>
    <n v="5"/>
    <x v="0"/>
    <x v="0"/>
    <x v="0"/>
    <x v="0"/>
    <x v="3"/>
    <n v="-5"/>
  </r>
  <r>
    <d v="2022-01-22T00:00:00"/>
    <s v="Drink"/>
    <n v="5"/>
    <x v="0"/>
    <x v="0"/>
    <x v="0"/>
    <x v="0"/>
    <x v="4"/>
    <n v="-5"/>
  </r>
  <r>
    <d v="2022-01-22T00:00:00"/>
    <s v="Jio Mart"/>
    <n v="170"/>
    <x v="1"/>
    <x v="1"/>
    <x v="0"/>
    <x v="0"/>
    <x v="4"/>
    <n v="-170"/>
  </r>
  <r>
    <d v="2022-01-23T00:00:00"/>
    <s v="Oreo Shake"/>
    <n v="37"/>
    <x v="6"/>
    <x v="0"/>
    <x v="0"/>
    <x v="0"/>
    <x v="5"/>
    <n v="-37"/>
  </r>
  <r>
    <d v="2022-01-24T00:00:00"/>
    <s v="White soup"/>
    <n v="12"/>
    <x v="6"/>
    <x v="0"/>
    <x v="0"/>
    <x v="0"/>
    <x v="6"/>
    <n v="-12"/>
  </r>
  <r>
    <d v="2022-01-25T00:00:00"/>
    <s v="Your Fitness Café"/>
    <n v="55"/>
    <x v="11"/>
    <x v="6"/>
    <x v="0"/>
    <x v="0"/>
    <x v="0"/>
    <n v="-55"/>
  </r>
  <r>
    <d v="2022-01-25T00:00:00"/>
    <s v="Fuel"/>
    <n v="63"/>
    <x v="12"/>
    <x v="5"/>
    <x v="0"/>
    <x v="0"/>
    <x v="0"/>
    <n v="-63"/>
  </r>
  <r>
    <d v="2022-01-25T00:00:00"/>
    <s v="Drink"/>
    <n v="5"/>
    <x v="0"/>
    <x v="0"/>
    <x v="0"/>
    <x v="0"/>
    <x v="0"/>
    <n v="-5"/>
  </r>
  <r>
    <d v="2022-01-26T00:00:00"/>
    <s v="Drink"/>
    <n v="5"/>
    <x v="0"/>
    <x v="0"/>
    <x v="0"/>
    <x v="0"/>
    <x v="1"/>
    <n v="-5"/>
  </r>
  <r>
    <d v="2022-01-27T00:00:00"/>
    <s v="Drink"/>
    <n v="5"/>
    <x v="0"/>
    <x v="0"/>
    <x v="0"/>
    <x v="0"/>
    <x v="2"/>
    <n v="-5"/>
  </r>
  <r>
    <d v="2022-01-28T00:00:00"/>
    <s v="Drink"/>
    <n v="5"/>
    <x v="0"/>
    <x v="0"/>
    <x v="0"/>
    <x v="0"/>
    <x v="3"/>
    <n v="-5"/>
  </r>
  <r>
    <d v="2022-01-29T00:00:00"/>
    <s v="Drink"/>
    <n v="5"/>
    <x v="0"/>
    <x v="0"/>
    <x v="0"/>
    <x v="0"/>
    <x v="4"/>
    <n v="-5"/>
  </r>
  <r>
    <d v="2022-01-29T00:00:00"/>
    <s v="Jio Mart"/>
    <n v="162"/>
    <x v="1"/>
    <x v="1"/>
    <x v="0"/>
    <x v="0"/>
    <x v="4"/>
    <n v="-162"/>
  </r>
  <r>
    <d v="2022-01-30T00:00:00"/>
    <s v="H&amp;M"/>
    <n v="125"/>
    <x v="5"/>
    <x v="3"/>
    <x v="0"/>
    <x v="0"/>
    <x v="5"/>
    <n v="-125"/>
  </r>
  <r>
    <d v="2022-01-30T00:00:00"/>
    <s v="Hanging out/Ticket"/>
    <n v="175"/>
    <x v="4"/>
    <x v="3"/>
    <x v="0"/>
    <x v="0"/>
    <x v="5"/>
    <n v="-175"/>
  </r>
  <r>
    <d v="2022-01-31T00:00:00"/>
    <s v="Amazon"/>
    <n v="145"/>
    <x v="5"/>
    <x v="3"/>
    <x v="0"/>
    <x v="0"/>
    <x v="6"/>
    <n v="-145"/>
  </r>
  <r>
    <d v="2022-01-31T00:00:00"/>
    <s v="Jeep"/>
    <n v="23"/>
    <x v="8"/>
    <x v="5"/>
    <x v="0"/>
    <x v="0"/>
    <x v="6"/>
    <n v="-23"/>
  </r>
  <r>
    <d v="2022-02-01T00:00:00"/>
    <s v="Drink"/>
    <n v="5"/>
    <x v="0"/>
    <x v="0"/>
    <x v="0"/>
    <x v="1"/>
    <x v="0"/>
    <n v="-5"/>
  </r>
  <r>
    <d v="2022-02-02T00:00:00"/>
    <s v="Jio Mart"/>
    <n v="600"/>
    <x v="1"/>
    <x v="1"/>
    <x v="0"/>
    <x v="1"/>
    <x v="1"/>
    <n v="-600"/>
  </r>
  <r>
    <d v="2022-02-02T00:00:00"/>
    <s v="Audio book subscription"/>
    <n v="150"/>
    <x v="2"/>
    <x v="2"/>
    <x v="0"/>
    <x v="1"/>
    <x v="1"/>
    <n v="-150"/>
  </r>
  <r>
    <d v="2022-02-02T00:00:00"/>
    <s v="Drink"/>
    <n v="5"/>
    <x v="0"/>
    <x v="0"/>
    <x v="0"/>
    <x v="1"/>
    <x v="1"/>
    <n v="-5"/>
  </r>
  <r>
    <d v="2022-02-03T00:00:00"/>
    <s v="Drink"/>
    <n v="5"/>
    <x v="0"/>
    <x v="0"/>
    <x v="0"/>
    <x v="1"/>
    <x v="2"/>
    <n v="-5"/>
  </r>
  <r>
    <d v="2022-02-04T00:00:00"/>
    <s v="Drink"/>
    <n v="5"/>
    <x v="0"/>
    <x v="0"/>
    <x v="0"/>
    <x v="1"/>
    <x v="3"/>
    <n v="-5"/>
  </r>
  <r>
    <d v="2022-02-05T00:00:00"/>
    <s v="Drink"/>
    <n v="5"/>
    <x v="0"/>
    <x v="0"/>
    <x v="0"/>
    <x v="1"/>
    <x v="4"/>
    <n v="-5"/>
  </r>
  <r>
    <d v="2022-02-05T00:00:00"/>
    <s v="Jio Mart"/>
    <n v="205"/>
    <x v="1"/>
    <x v="1"/>
    <x v="0"/>
    <x v="1"/>
    <x v="4"/>
    <n v="-205"/>
  </r>
  <r>
    <d v="2022-02-08T00:00:00"/>
    <s v="Power source"/>
    <n v="51.1"/>
    <x v="3"/>
    <x v="1"/>
    <x v="0"/>
    <x v="1"/>
    <x v="0"/>
    <n v="-51.1"/>
  </r>
  <r>
    <d v="2022-02-08T00:00:00"/>
    <s v="Drink"/>
    <n v="5"/>
    <x v="0"/>
    <x v="0"/>
    <x v="0"/>
    <x v="1"/>
    <x v="0"/>
    <n v="-5"/>
  </r>
  <r>
    <d v="2022-02-09T00:00:00"/>
    <s v="Taken Medication"/>
    <n v="550"/>
    <x v="13"/>
    <x v="4"/>
    <x v="0"/>
    <x v="1"/>
    <x v="1"/>
    <n v="-550"/>
  </r>
  <r>
    <d v="2022-02-09T00:00:00"/>
    <s v="Drink"/>
    <n v="5"/>
    <x v="0"/>
    <x v="0"/>
    <x v="0"/>
    <x v="1"/>
    <x v="1"/>
    <n v="-5"/>
  </r>
  <r>
    <d v="2022-02-10T00:00:00"/>
    <s v="Fuel"/>
    <n v="78"/>
    <x v="12"/>
    <x v="5"/>
    <x v="0"/>
    <x v="1"/>
    <x v="2"/>
    <n v="-78"/>
  </r>
  <r>
    <d v="2022-02-10T00:00:00"/>
    <s v="Drink"/>
    <n v="5"/>
    <x v="0"/>
    <x v="0"/>
    <x v="0"/>
    <x v="1"/>
    <x v="2"/>
    <n v="-5"/>
  </r>
  <r>
    <d v="2022-02-11T00:00:00"/>
    <s v="Drink"/>
    <n v="5"/>
    <x v="0"/>
    <x v="0"/>
    <x v="0"/>
    <x v="1"/>
    <x v="3"/>
    <n v="-5"/>
  </r>
  <r>
    <d v="2022-02-12T00:00:00"/>
    <s v="Jio Mart"/>
    <n v="135.9"/>
    <x v="1"/>
    <x v="1"/>
    <x v="0"/>
    <x v="1"/>
    <x v="4"/>
    <n v="-135.9"/>
  </r>
  <r>
    <d v="2022-02-12T00:00:00"/>
    <s v="Drink"/>
    <n v="5"/>
    <x v="0"/>
    <x v="0"/>
    <x v="0"/>
    <x v="1"/>
    <x v="4"/>
    <n v="-5"/>
  </r>
  <r>
    <d v="2022-02-13T00:00:00"/>
    <s v="Drink"/>
    <n v="5"/>
    <x v="0"/>
    <x v="0"/>
    <x v="0"/>
    <x v="1"/>
    <x v="5"/>
    <n v="-5"/>
  </r>
  <r>
    <d v="2022-02-13T00:00:00"/>
    <s v="Cinemas"/>
    <n v="40.9"/>
    <x v="4"/>
    <x v="3"/>
    <x v="0"/>
    <x v="1"/>
    <x v="5"/>
    <n v="-40.9"/>
  </r>
  <r>
    <d v="2022-02-13T00:00:00"/>
    <s v="FASHION HUB 4 U"/>
    <n v="99"/>
    <x v="5"/>
    <x v="3"/>
    <x v="0"/>
    <x v="1"/>
    <x v="5"/>
    <n v="-99"/>
  </r>
  <r>
    <d v="2022-02-13T00:00:00"/>
    <s v="Burger"/>
    <n v="53"/>
    <x v="6"/>
    <x v="0"/>
    <x v="0"/>
    <x v="1"/>
    <x v="5"/>
    <n v="-53"/>
  </r>
  <r>
    <d v="2022-02-14T00:00:00"/>
    <s v="Jeep"/>
    <n v="28.9"/>
    <x v="8"/>
    <x v="5"/>
    <x v="0"/>
    <x v="1"/>
    <x v="6"/>
    <n v="-28.9"/>
  </r>
  <r>
    <d v="2022-02-15T00:00:00"/>
    <s v="Drink"/>
    <n v="5"/>
    <x v="0"/>
    <x v="0"/>
    <x v="0"/>
    <x v="1"/>
    <x v="0"/>
    <n v="-5"/>
  </r>
  <r>
    <d v="2022-02-16T00:00:00"/>
    <s v="Drink"/>
    <n v="5"/>
    <x v="0"/>
    <x v="0"/>
    <x v="0"/>
    <x v="1"/>
    <x v="1"/>
    <n v="-5"/>
  </r>
  <r>
    <d v="2022-02-16T00:00:00"/>
    <s v="Phone Recharge"/>
    <n v="240"/>
    <x v="9"/>
    <x v="1"/>
    <x v="0"/>
    <x v="1"/>
    <x v="1"/>
    <n v="-240"/>
  </r>
  <r>
    <d v="2022-02-17T00:00:00"/>
    <s v="Birthday"/>
    <n v="45.9"/>
    <x v="10"/>
    <x v="3"/>
    <x v="0"/>
    <x v="1"/>
    <x v="2"/>
    <n v="-45.9"/>
  </r>
  <r>
    <d v="2022-02-17T00:00:00"/>
    <s v="Online streaming"/>
    <n v="35"/>
    <x v="4"/>
    <x v="3"/>
    <x v="0"/>
    <x v="1"/>
    <x v="2"/>
    <n v="-35"/>
  </r>
  <r>
    <d v="2022-02-17T00:00:00"/>
    <s v="Drink"/>
    <n v="5"/>
    <x v="0"/>
    <x v="0"/>
    <x v="0"/>
    <x v="1"/>
    <x v="2"/>
    <n v="-5"/>
  </r>
  <r>
    <d v="2022-02-18T00:00:00"/>
    <s v="Drink"/>
    <n v="5"/>
    <x v="0"/>
    <x v="0"/>
    <x v="0"/>
    <x v="1"/>
    <x v="3"/>
    <n v="-5"/>
  </r>
  <r>
    <d v="2022-02-19T00:00:00"/>
    <s v="Drink"/>
    <n v="5"/>
    <x v="0"/>
    <x v="0"/>
    <x v="0"/>
    <x v="1"/>
    <x v="4"/>
    <n v="-5"/>
  </r>
  <r>
    <d v="2022-02-19T00:00:00"/>
    <s v="Jio Mart"/>
    <n v="171"/>
    <x v="1"/>
    <x v="1"/>
    <x v="0"/>
    <x v="1"/>
    <x v="4"/>
    <n v="-171"/>
  </r>
  <r>
    <d v="2022-02-20T00:00:00"/>
    <s v="Sandwhich"/>
    <n v="37.9"/>
    <x v="6"/>
    <x v="0"/>
    <x v="0"/>
    <x v="1"/>
    <x v="5"/>
    <n v="-37.9"/>
  </r>
  <r>
    <d v="2022-02-21T00:00:00"/>
    <s v="Maggi"/>
    <n v="12.9"/>
    <x v="6"/>
    <x v="0"/>
    <x v="0"/>
    <x v="1"/>
    <x v="6"/>
    <n v="-12.9"/>
  </r>
  <r>
    <d v="2022-02-22T00:00:00"/>
    <s v="Your Fitness Café"/>
    <n v="55"/>
    <x v="11"/>
    <x v="6"/>
    <x v="0"/>
    <x v="1"/>
    <x v="0"/>
    <n v="-55"/>
  </r>
  <r>
    <d v="2022-02-22T00:00:00"/>
    <s v="Fuel"/>
    <n v="64.099999999999994"/>
    <x v="12"/>
    <x v="5"/>
    <x v="0"/>
    <x v="1"/>
    <x v="0"/>
    <n v="-64.099999999999994"/>
  </r>
  <r>
    <d v="2022-02-22T00:00:00"/>
    <s v="Drink"/>
    <n v="5"/>
    <x v="0"/>
    <x v="0"/>
    <x v="0"/>
    <x v="1"/>
    <x v="0"/>
    <n v="-5"/>
  </r>
  <r>
    <d v="2022-02-23T00:00:00"/>
    <s v="Drink"/>
    <n v="5"/>
    <x v="0"/>
    <x v="0"/>
    <x v="0"/>
    <x v="1"/>
    <x v="1"/>
    <n v="-5"/>
  </r>
  <r>
    <d v="2022-02-24T00:00:00"/>
    <s v="Drink"/>
    <n v="5"/>
    <x v="0"/>
    <x v="0"/>
    <x v="0"/>
    <x v="1"/>
    <x v="2"/>
    <n v="-5"/>
  </r>
  <r>
    <d v="2022-02-25T00:00:00"/>
    <s v="Drink"/>
    <n v="5"/>
    <x v="0"/>
    <x v="0"/>
    <x v="0"/>
    <x v="1"/>
    <x v="3"/>
    <n v="-5"/>
  </r>
  <r>
    <d v="2022-02-26T00:00:00"/>
    <s v="Drink"/>
    <n v="5"/>
    <x v="0"/>
    <x v="0"/>
    <x v="0"/>
    <x v="1"/>
    <x v="4"/>
    <n v="-5"/>
  </r>
  <r>
    <d v="2022-02-26T00:00:00"/>
    <s v="Online learning"/>
    <n v="162.9"/>
    <x v="14"/>
    <x v="2"/>
    <x v="0"/>
    <x v="1"/>
    <x v="4"/>
    <n v="-162.9"/>
  </r>
  <r>
    <d v="2022-02-27T00:00:00"/>
    <s v="MEESHO"/>
    <n v="125.9"/>
    <x v="5"/>
    <x v="3"/>
    <x v="0"/>
    <x v="1"/>
    <x v="5"/>
    <n v="-125.9"/>
  </r>
  <r>
    <d v="2022-02-27T00:00:00"/>
    <s v="Myntra"/>
    <n v="137"/>
    <x v="5"/>
    <x v="3"/>
    <x v="0"/>
    <x v="1"/>
    <x v="5"/>
    <n v="-137"/>
  </r>
  <r>
    <d v="2022-02-28T00:00:00"/>
    <s v="Amazon"/>
    <n v="146.1"/>
    <x v="5"/>
    <x v="3"/>
    <x v="0"/>
    <x v="1"/>
    <x v="6"/>
    <n v="-146.1"/>
  </r>
  <r>
    <d v="2022-02-28T00:00:00"/>
    <s v="Jeep"/>
    <n v="24.1"/>
    <x v="8"/>
    <x v="5"/>
    <x v="0"/>
    <x v="1"/>
    <x v="6"/>
    <n v="-24.1"/>
  </r>
  <r>
    <d v="2022-03-01T00:00:00"/>
    <s v="Drink"/>
    <n v="5"/>
    <x v="0"/>
    <x v="0"/>
    <x v="0"/>
    <x v="2"/>
    <x v="0"/>
    <n v="-5"/>
  </r>
  <r>
    <d v="2022-03-02T00:00:00"/>
    <s v="Jio Mart"/>
    <n v="750"/>
    <x v="1"/>
    <x v="1"/>
    <x v="0"/>
    <x v="2"/>
    <x v="1"/>
    <n v="-750"/>
  </r>
  <r>
    <d v="2022-03-02T00:00:00"/>
    <s v="Audio book subscription"/>
    <n v="150"/>
    <x v="2"/>
    <x v="2"/>
    <x v="0"/>
    <x v="2"/>
    <x v="1"/>
    <n v="-150"/>
  </r>
  <r>
    <d v="2022-03-02T00:00:00"/>
    <s v="Drink"/>
    <n v="5"/>
    <x v="0"/>
    <x v="0"/>
    <x v="0"/>
    <x v="2"/>
    <x v="1"/>
    <n v="-5"/>
  </r>
  <r>
    <d v="2022-03-03T00:00:00"/>
    <s v="Drink"/>
    <n v="5"/>
    <x v="0"/>
    <x v="0"/>
    <x v="0"/>
    <x v="2"/>
    <x v="2"/>
    <n v="-5"/>
  </r>
  <r>
    <d v="2022-03-04T00:00:00"/>
    <s v="Drink"/>
    <n v="5"/>
    <x v="0"/>
    <x v="0"/>
    <x v="0"/>
    <x v="2"/>
    <x v="3"/>
    <n v="-5"/>
  </r>
  <r>
    <d v="2022-03-05T00:00:00"/>
    <s v="Drink"/>
    <n v="5"/>
    <x v="0"/>
    <x v="0"/>
    <x v="0"/>
    <x v="2"/>
    <x v="4"/>
    <n v="-5"/>
  </r>
  <r>
    <d v="2022-03-05T00:00:00"/>
    <s v="Jio Mart"/>
    <n v="149"/>
    <x v="1"/>
    <x v="1"/>
    <x v="0"/>
    <x v="2"/>
    <x v="4"/>
    <n v="-149"/>
  </r>
  <r>
    <d v="2022-03-08T00:00:00"/>
    <s v="Power source"/>
    <n v="52.1"/>
    <x v="3"/>
    <x v="1"/>
    <x v="0"/>
    <x v="2"/>
    <x v="0"/>
    <n v="-52.1"/>
  </r>
  <r>
    <d v="2022-03-08T00:00:00"/>
    <s v="Drink"/>
    <n v="5"/>
    <x v="0"/>
    <x v="0"/>
    <x v="0"/>
    <x v="2"/>
    <x v="0"/>
    <n v="-5"/>
  </r>
  <r>
    <d v="2022-03-09T00:00:00"/>
    <s v="Drink"/>
    <n v="5"/>
    <x v="0"/>
    <x v="0"/>
    <x v="0"/>
    <x v="2"/>
    <x v="1"/>
    <n v="-5"/>
  </r>
  <r>
    <d v="2022-03-10T00:00:00"/>
    <s v="Fuel"/>
    <n v="78.900000000000006"/>
    <x v="12"/>
    <x v="5"/>
    <x v="0"/>
    <x v="2"/>
    <x v="2"/>
    <n v="-78.900000000000006"/>
  </r>
  <r>
    <d v="2022-03-10T00:00:00"/>
    <s v="Drink"/>
    <n v="5"/>
    <x v="0"/>
    <x v="0"/>
    <x v="0"/>
    <x v="2"/>
    <x v="2"/>
    <n v="-5"/>
  </r>
  <r>
    <d v="2022-03-11T00:00:00"/>
    <s v="Drink"/>
    <n v="5"/>
    <x v="0"/>
    <x v="0"/>
    <x v="0"/>
    <x v="2"/>
    <x v="3"/>
    <n v="-5"/>
  </r>
  <r>
    <d v="2022-03-12T00:00:00"/>
    <s v="Jio Mart"/>
    <n v="137"/>
    <x v="1"/>
    <x v="1"/>
    <x v="0"/>
    <x v="2"/>
    <x v="4"/>
    <n v="-137"/>
  </r>
  <r>
    <d v="2022-03-12T00:00:00"/>
    <s v="Drink"/>
    <n v="5"/>
    <x v="0"/>
    <x v="0"/>
    <x v="0"/>
    <x v="2"/>
    <x v="4"/>
    <n v="-5"/>
  </r>
  <r>
    <d v="2022-03-13T00:00:00"/>
    <s v="Drink"/>
    <n v="5"/>
    <x v="0"/>
    <x v="0"/>
    <x v="0"/>
    <x v="2"/>
    <x v="5"/>
    <n v="-5"/>
  </r>
  <r>
    <d v="2022-03-13T00:00:00"/>
    <s v="Cinemas"/>
    <n v="41.8"/>
    <x v="4"/>
    <x v="3"/>
    <x v="0"/>
    <x v="2"/>
    <x v="5"/>
    <n v="-41.8"/>
  </r>
  <r>
    <d v="2022-03-13T00:00:00"/>
    <s v="Ajio"/>
    <n v="99.9"/>
    <x v="5"/>
    <x v="3"/>
    <x v="0"/>
    <x v="2"/>
    <x v="5"/>
    <n v="-99.9"/>
  </r>
  <r>
    <d v="2022-03-13T00:00:00"/>
    <s v="Burger"/>
    <n v="54"/>
    <x v="6"/>
    <x v="0"/>
    <x v="0"/>
    <x v="2"/>
    <x v="5"/>
    <n v="-54"/>
  </r>
  <r>
    <d v="2022-03-14T00:00:00"/>
    <s v="Jeep"/>
    <n v="30"/>
    <x v="8"/>
    <x v="5"/>
    <x v="0"/>
    <x v="2"/>
    <x v="6"/>
    <n v="-30"/>
  </r>
  <r>
    <d v="2022-03-15T00:00:00"/>
    <s v="Drink"/>
    <n v="5"/>
    <x v="0"/>
    <x v="0"/>
    <x v="0"/>
    <x v="2"/>
    <x v="0"/>
    <n v="-5"/>
  </r>
  <r>
    <d v="2022-03-16T00:00:00"/>
    <s v="Drink"/>
    <n v="5"/>
    <x v="0"/>
    <x v="0"/>
    <x v="0"/>
    <x v="2"/>
    <x v="1"/>
    <n v="-5"/>
  </r>
  <r>
    <d v="2022-03-16T00:00:00"/>
    <s v="Taken Medication"/>
    <n v="75"/>
    <x v="13"/>
    <x v="4"/>
    <x v="0"/>
    <x v="2"/>
    <x v="1"/>
    <n v="-75"/>
  </r>
  <r>
    <d v="2022-03-16T00:00:00"/>
    <s v="Phone Recharge"/>
    <n v="240"/>
    <x v="9"/>
    <x v="1"/>
    <x v="0"/>
    <x v="2"/>
    <x v="1"/>
    <n v="-240"/>
  </r>
  <r>
    <d v="2022-03-17T00:00:00"/>
    <s v="Birthday"/>
    <n v="46.8"/>
    <x v="10"/>
    <x v="3"/>
    <x v="0"/>
    <x v="2"/>
    <x v="2"/>
    <n v="-46.8"/>
  </r>
  <r>
    <d v="2022-03-17T00:00:00"/>
    <s v="Online streaming"/>
    <n v="35"/>
    <x v="4"/>
    <x v="3"/>
    <x v="0"/>
    <x v="2"/>
    <x v="2"/>
    <n v="-35"/>
  </r>
  <r>
    <d v="2022-03-17T00:00:00"/>
    <s v="Drink"/>
    <n v="5"/>
    <x v="0"/>
    <x v="0"/>
    <x v="0"/>
    <x v="2"/>
    <x v="2"/>
    <n v="-5"/>
  </r>
  <r>
    <d v="2022-03-18T00:00:00"/>
    <s v="Drink"/>
    <n v="5"/>
    <x v="0"/>
    <x v="0"/>
    <x v="0"/>
    <x v="2"/>
    <x v="3"/>
    <n v="-5"/>
  </r>
  <r>
    <d v="2022-03-19T00:00:00"/>
    <s v="Drink"/>
    <n v="5"/>
    <x v="0"/>
    <x v="0"/>
    <x v="0"/>
    <x v="2"/>
    <x v="4"/>
    <n v="-5"/>
  </r>
  <r>
    <d v="2022-03-19T00:00:00"/>
    <s v="Jio Mart"/>
    <n v="171.9"/>
    <x v="1"/>
    <x v="1"/>
    <x v="0"/>
    <x v="2"/>
    <x v="4"/>
    <n v="-171.9"/>
  </r>
  <r>
    <d v="2022-03-20T00:00:00"/>
    <s v="Chicken Soup"/>
    <n v="39"/>
    <x v="6"/>
    <x v="0"/>
    <x v="0"/>
    <x v="2"/>
    <x v="5"/>
    <n v="-39"/>
  </r>
  <r>
    <d v="2022-03-21T00:00:00"/>
    <s v="Bread Pakoda"/>
    <n v="14"/>
    <x v="6"/>
    <x v="0"/>
    <x v="0"/>
    <x v="2"/>
    <x v="6"/>
    <n v="-14"/>
  </r>
  <r>
    <d v="2022-03-22T00:00:00"/>
    <s v="Your Fitness Café"/>
    <n v="55"/>
    <x v="11"/>
    <x v="6"/>
    <x v="0"/>
    <x v="2"/>
    <x v="0"/>
    <n v="-55"/>
  </r>
  <r>
    <d v="2022-03-22T00:00:00"/>
    <s v="Fuel"/>
    <n v="65"/>
    <x v="12"/>
    <x v="5"/>
    <x v="0"/>
    <x v="2"/>
    <x v="0"/>
    <n v="-65"/>
  </r>
  <r>
    <d v="2022-03-22T00:00:00"/>
    <s v="Drink"/>
    <n v="5"/>
    <x v="0"/>
    <x v="0"/>
    <x v="0"/>
    <x v="2"/>
    <x v="0"/>
    <n v="-5"/>
  </r>
  <r>
    <d v="2022-03-23T00:00:00"/>
    <s v="Drink"/>
    <n v="5"/>
    <x v="0"/>
    <x v="0"/>
    <x v="0"/>
    <x v="2"/>
    <x v="1"/>
    <n v="-5"/>
  </r>
  <r>
    <d v="2022-03-24T00:00:00"/>
    <s v="Drink"/>
    <n v="5"/>
    <x v="0"/>
    <x v="0"/>
    <x v="0"/>
    <x v="2"/>
    <x v="2"/>
    <n v="-5"/>
  </r>
  <r>
    <d v="2022-03-25T00:00:00"/>
    <s v="Drink"/>
    <n v="5"/>
    <x v="0"/>
    <x v="0"/>
    <x v="0"/>
    <x v="2"/>
    <x v="3"/>
    <n v="-5"/>
  </r>
  <r>
    <d v="2022-03-26T00:00:00"/>
    <s v="Drink"/>
    <n v="5"/>
    <x v="0"/>
    <x v="0"/>
    <x v="0"/>
    <x v="2"/>
    <x v="4"/>
    <n v="-5"/>
  </r>
  <r>
    <d v="2022-03-26T00:00:00"/>
    <s v="Jio Mart"/>
    <n v="209"/>
    <x v="1"/>
    <x v="1"/>
    <x v="0"/>
    <x v="2"/>
    <x v="4"/>
    <n v="-209"/>
  </r>
  <r>
    <d v="2022-03-27T00:00:00"/>
    <s v="FASHION HUB 4 U"/>
    <n v="127"/>
    <x v="5"/>
    <x v="3"/>
    <x v="0"/>
    <x v="2"/>
    <x v="5"/>
    <n v="-127"/>
  </r>
  <r>
    <d v="2022-03-27T00:00:00"/>
    <s v="Decathalon"/>
    <n v="177.2"/>
    <x v="5"/>
    <x v="3"/>
    <x v="0"/>
    <x v="2"/>
    <x v="5"/>
    <n v="-177.2"/>
  </r>
  <r>
    <d v="2022-03-28T00:00:00"/>
    <s v="VISHAL MEGA MART"/>
    <n v="147.1"/>
    <x v="5"/>
    <x v="3"/>
    <x v="0"/>
    <x v="2"/>
    <x v="6"/>
    <n v="-147.1"/>
  </r>
  <r>
    <d v="2022-03-28T00:00:00"/>
    <s v="Jeep"/>
    <n v="25"/>
    <x v="8"/>
    <x v="5"/>
    <x v="0"/>
    <x v="2"/>
    <x v="6"/>
    <n v="-25"/>
  </r>
  <r>
    <d v="2022-03-29T00:00:00"/>
    <s v="Chai Band"/>
    <n v="15"/>
    <x v="6"/>
    <x v="0"/>
    <x v="0"/>
    <x v="2"/>
    <x v="0"/>
    <n v="-15"/>
  </r>
  <r>
    <d v="2022-03-30T00:00:00"/>
    <s v="Drink"/>
    <n v="5"/>
    <x v="0"/>
    <x v="0"/>
    <x v="0"/>
    <x v="2"/>
    <x v="1"/>
    <n v="-5"/>
  </r>
  <r>
    <d v="2022-03-31T00:00:00"/>
    <s v="Drink"/>
    <n v="5"/>
    <x v="0"/>
    <x v="0"/>
    <x v="0"/>
    <x v="2"/>
    <x v="2"/>
    <n v="-5"/>
  </r>
  <r>
    <d v="2022-04-01T00:00:00"/>
    <s v="Drink"/>
    <n v="5"/>
    <x v="0"/>
    <x v="0"/>
    <x v="0"/>
    <x v="3"/>
    <x v="3"/>
    <n v="-5"/>
  </r>
  <r>
    <d v="2022-04-02T00:00:00"/>
    <s v="Jio Mart"/>
    <n v="750"/>
    <x v="1"/>
    <x v="1"/>
    <x v="0"/>
    <x v="3"/>
    <x v="4"/>
    <n v="-750"/>
  </r>
  <r>
    <d v="2022-04-02T00:00:00"/>
    <s v="Audio book subscription"/>
    <n v="150"/>
    <x v="2"/>
    <x v="2"/>
    <x v="0"/>
    <x v="3"/>
    <x v="4"/>
    <n v="-150"/>
  </r>
  <r>
    <d v="2022-04-02T00:00:00"/>
    <s v="Drink"/>
    <n v="5"/>
    <x v="0"/>
    <x v="0"/>
    <x v="0"/>
    <x v="3"/>
    <x v="4"/>
    <n v="-5"/>
  </r>
  <r>
    <d v="2022-04-03T00:00:00"/>
    <s v="Drink"/>
    <n v="5"/>
    <x v="0"/>
    <x v="0"/>
    <x v="0"/>
    <x v="3"/>
    <x v="5"/>
    <n v="-5"/>
  </r>
  <r>
    <d v="2022-04-04T00:00:00"/>
    <s v="Drink"/>
    <n v="5"/>
    <x v="0"/>
    <x v="0"/>
    <x v="0"/>
    <x v="3"/>
    <x v="6"/>
    <n v="-5"/>
  </r>
  <r>
    <d v="2022-04-05T00:00:00"/>
    <s v="Drink"/>
    <n v="5"/>
    <x v="0"/>
    <x v="0"/>
    <x v="0"/>
    <x v="3"/>
    <x v="0"/>
    <n v="-5"/>
  </r>
  <r>
    <d v="2022-04-05T00:00:00"/>
    <s v="Jio Mart"/>
    <n v="158.19999999999999"/>
    <x v="1"/>
    <x v="1"/>
    <x v="0"/>
    <x v="3"/>
    <x v="0"/>
    <n v="-158.19999999999999"/>
  </r>
  <r>
    <d v="2022-04-08T00:00:00"/>
    <s v="Power source"/>
    <n v="53.2"/>
    <x v="3"/>
    <x v="1"/>
    <x v="0"/>
    <x v="3"/>
    <x v="3"/>
    <n v="-53.2"/>
  </r>
  <r>
    <d v="2022-04-08T00:00:00"/>
    <s v="Drink"/>
    <n v="5"/>
    <x v="0"/>
    <x v="0"/>
    <x v="0"/>
    <x v="3"/>
    <x v="3"/>
    <n v="-5"/>
  </r>
  <r>
    <d v="2022-04-09T00:00:00"/>
    <s v="Drink"/>
    <n v="5"/>
    <x v="0"/>
    <x v="0"/>
    <x v="0"/>
    <x v="3"/>
    <x v="4"/>
    <n v="-5"/>
  </r>
  <r>
    <d v="2022-04-10T00:00:00"/>
    <s v="Fuel"/>
    <n v="79.900000000000006"/>
    <x v="12"/>
    <x v="5"/>
    <x v="0"/>
    <x v="3"/>
    <x v="5"/>
    <n v="-79.900000000000006"/>
  </r>
  <r>
    <d v="2022-04-10T00:00:00"/>
    <s v="Drink"/>
    <n v="5"/>
    <x v="0"/>
    <x v="0"/>
    <x v="0"/>
    <x v="3"/>
    <x v="5"/>
    <n v="-5"/>
  </r>
  <r>
    <d v="2022-04-11T00:00:00"/>
    <s v="Drink"/>
    <n v="5"/>
    <x v="0"/>
    <x v="0"/>
    <x v="0"/>
    <x v="3"/>
    <x v="6"/>
    <n v="-5"/>
  </r>
  <r>
    <d v="2022-04-12T00:00:00"/>
    <s v="Jio Mart"/>
    <n v="98"/>
    <x v="1"/>
    <x v="1"/>
    <x v="0"/>
    <x v="3"/>
    <x v="0"/>
    <n v="-98"/>
  </r>
  <r>
    <d v="2022-04-12T00:00:00"/>
    <s v="Drink"/>
    <n v="5"/>
    <x v="0"/>
    <x v="0"/>
    <x v="0"/>
    <x v="3"/>
    <x v="0"/>
    <n v="-5"/>
  </r>
  <r>
    <d v="2022-04-13T00:00:00"/>
    <s v="Drink"/>
    <n v="5"/>
    <x v="0"/>
    <x v="0"/>
    <x v="0"/>
    <x v="3"/>
    <x v="1"/>
    <n v="-5"/>
  </r>
  <r>
    <d v="2022-04-13T00:00:00"/>
    <s v="Cinemas"/>
    <n v="42.8"/>
    <x v="4"/>
    <x v="3"/>
    <x v="0"/>
    <x v="3"/>
    <x v="1"/>
    <n v="-42.8"/>
  </r>
  <r>
    <d v="2022-04-13T00:00:00"/>
    <s v="FASHION HUB 4 U"/>
    <n v="100.9"/>
    <x v="5"/>
    <x v="3"/>
    <x v="0"/>
    <x v="3"/>
    <x v="1"/>
    <n v="-100.9"/>
  </r>
  <r>
    <d v="2022-04-13T00:00:00"/>
    <s v="Kulhad pizaa"/>
    <n v="54.9"/>
    <x v="6"/>
    <x v="0"/>
    <x v="0"/>
    <x v="3"/>
    <x v="1"/>
    <n v="-54.9"/>
  </r>
  <r>
    <d v="2022-04-14T00:00:00"/>
    <s v="Jeep"/>
    <n v="31"/>
    <x v="8"/>
    <x v="5"/>
    <x v="0"/>
    <x v="3"/>
    <x v="2"/>
    <n v="-31"/>
  </r>
  <r>
    <d v="2022-04-15T00:00:00"/>
    <s v="Drink"/>
    <n v="5"/>
    <x v="0"/>
    <x v="0"/>
    <x v="0"/>
    <x v="3"/>
    <x v="3"/>
    <n v="-5"/>
  </r>
  <r>
    <d v="2022-04-16T00:00:00"/>
    <s v="Drink"/>
    <n v="5"/>
    <x v="0"/>
    <x v="0"/>
    <x v="0"/>
    <x v="3"/>
    <x v="4"/>
    <n v="-5"/>
  </r>
  <r>
    <d v="2022-04-16T00:00:00"/>
    <s v="Phone Recharge"/>
    <n v="240"/>
    <x v="9"/>
    <x v="1"/>
    <x v="0"/>
    <x v="3"/>
    <x v="4"/>
    <n v="-240"/>
  </r>
  <r>
    <d v="2022-04-17T00:00:00"/>
    <s v="Birthday"/>
    <n v="47.9"/>
    <x v="10"/>
    <x v="3"/>
    <x v="0"/>
    <x v="3"/>
    <x v="5"/>
    <n v="-47.9"/>
  </r>
  <r>
    <d v="2022-04-17T00:00:00"/>
    <s v="Online streaming"/>
    <n v="35"/>
    <x v="4"/>
    <x v="3"/>
    <x v="0"/>
    <x v="3"/>
    <x v="5"/>
    <n v="-35"/>
  </r>
  <r>
    <d v="2022-04-17T00:00:00"/>
    <s v="Drink"/>
    <n v="5"/>
    <x v="0"/>
    <x v="0"/>
    <x v="0"/>
    <x v="3"/>
    <x v="5"/>
    <n v="-5"/>
  </r>
  <r>
    <d v="2022-04-18T00:00:00"/>
    <s v="Drink"/>
    <n v="5"/>
    <x v="0"/>
    <x v="0"/>
    <x v="0"/>
    <x v="3"/>
    <x v="6"/>
    <n v="-5"/>
  </r>
  <r>
    <d v="2022-04-19T00:00:00"/>
    <s v="Drink"/>
    <n v="5"/>
    <x v="0"/>
    <x v="0"/>
    <x v="0"/>
    <x v="3"/>
    <x v="0"/>
    <n v="-5"/>
  </r>
  <r>
    <d v="2022-04-19T00:00:00"/>
    <s v="Jio Mart"/>
    <n v="173"/>
    <x v="1"/>
    <x v="1"/>
    <x v="0"/>
    <x v="3"/>
    <x v="0"/>
    <n v="-173"/>
  </r>
  <r>
    <d v="2022-04-20T00:00:00"/>
    <s v="Frooti"/>
    <n v="40.1"/>
    <x v="6"/>
    <x v="0"/>
    <x v="0"/>
    <x v="3"/>
    <x v="1"/>
    <n v="-40.1"/>
  </r>
  <r>
    <d v="2022-04-21T00:00:00"/>
    <s v="Hot chocolate"/>
    <n v="15.1"/>
    <x v="6"/>
    <x v="0"/>
    <x v="0"/>
    <x v="3"/>
    <x v="2"/>
    <n v="-15.1"/>
  </r>
  <r>
    <d v="2022-04-22T00:00:00"/>
    <s v="Your Fitness Café"/>
    <n v="55"/>
    <x v="11"/>
    <x v="6"/>
    <x v="0"/>
    <x v="3"/>
    <x v="3"/>
    <n v="-55"/>
  </r>
  <r>
    <d v="2022-04-22T00:00:00"/>
    <s v="Taken medication"/>
    <n v="10"/>
    <x v="7"/>
    <x v="4"/>
    <x v="0"/>
    <x v="3"/>
    <x v="3"/>
    <n v="-10"/>
  </r>
  <r>
    <d v="2022-04-22T00:00:00"/>
    <s v="Fuel"/>
    <n v="66"/>
    <x v="12"/>
    <x v="5"/>
    <x v="0"/>
    <x v="3"/>
    <x v="3"/>
    <n v="-66"/>
  </r>
  <r>
    <d v="2022-04-22T00:00:00"/>
    <s v="Drink"/>
    <n v="5"/>
    <x v="0"/>
    <x v="0"/>
    <x v="0"/>
    <x v="3"/>
    <x v="3"/>
    <n v="-5"/>
  </r>
  <r>
    <d v="2022-04-23T00:00:00"/>
    <s v="Drink"/>
    <n v="5"/>
    <x v="0"/>
    <x v="0"/>
    <x v="0"/>
    <x v="3"/>
    <x v="4"/>
    <n v="-5"/>
  </r>
  <r>
    <d v="2022-04-24T00:00:00"/>
    <s v="Drink"/>
    <n v="5"/>
    <x v="0"/>
    <x v="0"/>
    <x v="0"/>
    <x v="3"/>
    <x v="5"/>
    <n v="-5"/>
  </r>
  <r>
    <d v="2022-04-25T00:00:00"/>
    <s v="Drink"/>
    <n v="5"/>
    <x v="0"/>
    <x v="0"/>
    <x v="0"/>
    <x v="3"/>
    <x v="6"/>
    <n v="-5"/>
  </r>
  <r>
    <d v="2022-04-26T00:00:00"/>
    <s v="Drink"/>
    <n v="5"/>
    <x v="0"/>
    <x v="0"/>
    <x v="0"/>
    <x v="3"/>
    <x v="0"/>
    <n v="-5"/>
  </r>
  <r>
    <d v="2022-04-26T00:00:00"/>
    <s v="Jio Mart"/>
    <n v="164.9"/>
    <x v="1"/>
    <x v="1"/>
    <x v="0"/>
    <x v="3"/>
    <x v="0"/>
    <n v="-164.9"/>
  </r>
  <r>
    <d v="2022-04-27T00:00:00"/>
    <s v="MEESHO"/>
    <n v="127.9"/>
    <x v="5"/>
    <x v="3"/>
    <x v="0"/>
    <x v="3"/>
    <x v="1"/>
    <n v="-127.9"/>
  </r>
  <r>
    <d v="2022-04-27T00:00:00"/>
    <s v="Night Out"/>
    <n v="300"/>
    <x v="4"/>
    <x v="3"/>
    <x v="0"/>
    <x v="3"/>
    <x v="1"/>
    <n v="-300"/>
  </r>
  <r>
    <d v="2022-04-28T00:00:00"/>
    <s v="MIZZAT"/>
    <n v="148.1"/>
    <x v="5"/>
    <x v="3"/>
    <x v="0"/>
    <x v="3"/>
    <x v="2"/>
    <n v="-148.1"/>
  </r>
  <r>
    <d v="2022-04-28T00:00:00"/>
    <s v="Jeep"/>
    <n v="26.1"/>
    <x v="8"/>
    <x v="5"/>
    <x v="0"/>
    <x v="3"/>
    <x v="2"/>
    <n v="-26.1"/>
  </r>
  <r>
    <d v="2022-04-29T00:00:00"/>
    <s v="Chai Band"/>
    <n v="15"/>
    <x v="6"/>
    <x v="0"/>
    <x v="0"/>
    <x v="3"/>
    <x v="3"/>
    <n v="-15"/>
  </r>
  <r>
    <d v="2022-04-29T00:00:00"/>
    <s v="Drink"/>
    <n v="5"/>
    <x v="0"/>
    <x v="0"/>
    <x v="0"/>
    <x v="3"/>
    <x v="3"/>
    <n v="-5"/>
  </r>
  <r>
    <d v="2022-04-30T00:00:00"/>
    <s v="Drink"/>
    <n v="5"/>
    <x v="0"/>
    <x v="0"/>
    <x v="0"/>
    <x v="3"/>
    <x v="4"/>
    <n v="-5"/>
  </r>
  <r>
    <d v="2022-05-02T00:00:00"/>
    <s v="Drink"/>
    <n v="5"/>
    <x v="0"/>
    <x v="0"/>
    <x v="0"/>
    <x v="4"/>
    <x v="6"/>
    <n v="-5"/>
  </r>
  <r>
    <d v="2022-05-03T00:00:00"/>
    <s v="Jio Mart"/>
    <n v="875"/>
    <x v="1"/>
    <x v="1"/>
    <x v="0"/>
    <x v="4"/>
    <x v="0"/>
    <n v="-875"/>
  </r>
  <r>
    <d v="2022-05-03T00:00:00"/>
    <s v="Audio book subscription"/>
    <n v="150"/>
    <x v="2"/>
    <x v="2"/>
    <x v="0"/>
    <x v="4"/>
    <x v="0"/>
    <n v="-150"/>
  </r>
  <r>
    <d v="2022-05-03T00:00:00"/>
    <s v="Drink"/>
    <n v="5"/>
    <x v="0"/>
    <x v="0"/>
    <x v="0"/>
    <x v="4"/>
    <x v="0"/>
    <n v="-5"/>
  </r>
  <r>
    <d v="2022-05-04T00:00:00"/>
    <s v="Drink"/>
    <n v="5"/>
    <x v="0"/>
    <x v="0"/>
    <x v="0"/>
    <x v="4"/>
    <x v="1"/>
    <n v="-5"/>
  </r>
  <r>
    <d v="2022-05-05T00:00:00"/>
    <s v="Drink"/>
    <n v="5"/>
    <x v="0"/>
    <x v="0"/>
    <x v="0"/>
    <x v="4"/>
    <x v="2"/>
    <n v="-5"/>
  </r>
  <r>
    <d v="2022-05-06T00:00:00"/>
    <s v="Drink"/>
    <n v="5"/>
    <x v="0"/>
    <x v="0"/>
    <x v="0"/>
    <x v="4"/>
    <x v="3"/>
    <n v="-5"/>
  </r>
  <r>
    <d v="2022-05-06T00:00:00"/>
    <s v="Jio Mart"/>
    <n v="170"/>
    <x v="1"/>
    <x v="1"/>
    <x v="0"/>
    <x v="4"/>
    <x v="3"/>
    <n v="-170"/>
  </r>
  <r>
    <d v="2022-05-09T00:00:00"/>
    <s v="Power source"/>
    <n v="54.1"/>
    <x v="3"/>
    <x v="1"/>
    <x v="0"/>
    <x v="4"/>
    <x v="6"/>
    <n v="-54.1"/>
  </r>
  <r>
    <d v="2022-05-09T00:00:00"/>
    <s v="Drink"/>
    <n v="5"/>
    <x v="0"/>
    <x v="0"/>
    <x v="0"/>
    <x v="4"/>
    <x v="6"/>
    <n v="-5"/>
  </r>
  <r>
    <d v="2022-05-10T00:00:00"/>
    <s v="Drink"/>
    <n v="5"/>
    <x v="0"/>
    <x v="0"/>
    <x v="0"/>
    <x v="4"/>
    <x v="0"/>
    <n v="-5"/>
  </r>
  <r>
    <d v="2022-05-11T00:00:00"/>
    <s v="Fuel"/>
    <n v="81"/>
    <x v="12"/>
    <x v="5"/>
    <x v="0"/>
    <x v="4"/>
    <x v="1"/>
    <n v="-81"/>
  </r>
  <r>
    <d v="2022-05-11T00:00:00"/>
    <s v="Drink"/>
    <n v="5"/>
    <x v="0"/>
    <x v="0"/>
    <x v="0"/>
    <x v="4"/>
    <x v="1"/>
    <n v="-5"/>
  </r>
  <r>
    <d v="2022-05-12T00:00:00"/>
    <s v="Drink"/>
    <n v="5"/>
    <x v="0"/>
    <x v="0"/>
    <x v="0"/>
    <x v="4"/>
    <x v="2"/>
    <n v="-5"/>
  </r>
  <r>
    <d v="2022-05-13T00:00:00"/>
    <s v="Jio Mart"/>
    <n v="139.1"/>
    <x v="1"/>
    <x v="1"/>
    <x v="0"/>
    <x v="4"/>
    <x v="3"/>
    <n v="-139.1"/>
  </r>
  <r>
    <d v="2022-05-13T00:00:00"/>
    <s v="Drink"/>
    <n v="5"/>
    <x v="0"/>
    <x v="0"/>
    <x v="0"/>
    <x v="4"/>
    <x v="3"/>
    <n v="-5"/>
  </r>
  <r>
    <d v="2022-05-14T00:00:00"/>
    <s v="Drink"/>
    <n v="5"/>
    <x v="0"/>
    <x v="0"/>
    <x v="0"/>
    <x v="4"/>
    <x v="4"/>
    <n v="-5"/>
  </r>
  <r>
    <d v="2022-05-14T00:00:00"/>
    <s v="Cinemas"/>
    <n v="43.9"/>
    <x v="4"/>
    <x v="3"/>
    <x v="0"/>
    <x v="4"/>
    <x v="4"/>
    <n v="-43.9"/>
  </r>
  <r>
    <d v="2022-05-14T00:00:00"/>
    <s v="Redtape"/>
    <n v="101.80000000000001"/>
    <x v="5"/>
    <x v="3"/>
    <x v="0"/>
    <x v="4"/>
    <x v="4"/>
    <n v="-101.80000000000001"/>
  </r>
  <r>
    <d v="2022-05-14T00:00:00"/>
    <s v="Burger"/>
    <n v="55.9"/>
    <x v="6"/>
    <x v="0"/>
    <x v="0"/>
    <x v="4"/>
    <x v="4"/>
    <n v="-55.9"/>
  </r>
  <r>
    <d v="2022-05-15T00:00:00"/>
    <s v="Jeep"/>
    <n v="32"/>
    <x v="8"/>
    <x v="5"/>
    <x v="0"/>
    <x v="4"/>
    <x v="5"/>
    <n v="-32"/>
  </r>
  <r>
    <d v="2022-05-16T00:00:00"/>
    <s v="Drink"/>
    <n v="5"/>
    <x v="0"/>
    <x v="0"/>
    <x v="0"/>
    <x v="4"/>
    <x v="6"/>
    <n v="-5"/>
  </r>
  <r>
    <d v="2022-05-17T00:00:00"/>
    <s v="Drink"/>
    <n v="5"/>
    <x v="0"/>
    <x v="0"/>
    <x v="0"/>
    <x v="4"/>
    <x v="0"/>
    <n v="-5"/>
  </r>
  <r>
    <d v="2022-05-17T00:00:00"/>
    <s v="Taken medication"/>
    <n v="75"/>
    <x v="13"/>
    <x v="4"/>
    <x v="0"/>
    <x v="4"/>
    <x v="0"/>
    <n v="-75"/>
  </r>
  <r>
    <d v="2022-05-17T00:00:00"/>
    <s v="Phone Recharge"/>
    <n v="240"/>
    <x v="9"/>
    <x v="1"/>
    <x v="0"/>
    <x v="4"/>
    <x v="0"/>
    <n v="-240"/>
  </r>
  <r>
    <d v="2022-05-18T00:00:00"/>
    <s v="Birthday"/>
    <n v="49"/>
    <x v="10"/>
    <x v="3"/>
    <x v="0"/>
    <x v="4"/>
    <x v="1"/>
    <n v="-49"/>
  </r>
  <r>
    <d v="2022-05-18T00:00:00"/>
    <s v="Online streaming"/>
    <n v="35"/>
    <x v="4"/>
    <x v="3"/>
    <x v="0"/>
    <x v="4"/>
    <x v="1"/>
    <n v="-35"/>
  </r>
  <r>
    <d v="2022-05-18T00:00:00"/>
    <s v="Drink"/>
    <n v="5"/>
    <x v="0"/>
    <x v="0"/>
    <x v="0"/>
    <x v="4"/>
    <x v="1"/>
    <n v="-5"/>
  </r>
  <r>
    <d v="2022-05-19T00:00:00"/>
    <s v="Drink"/>
    <n v="5"/>
    <x v="0"/>
    <x v="0"/>
    <x v="0"/>
    <x v="4"/>
    <x v="2"/>
    <n v="-5"/>
  </r>
  <r>
    <d v="2022-05-20T00:00:00"/>
    <s v="Drink"/>
    <n v="5"/>
    <x v="0"/>
    <x v="0"/>
    <x v="0"/>
    <x v="4"/>
    <x v="3"/>
    <n v="-5"/>
  </r>
  <r>
    <d v="2022-05-20T00:00:00"/>
    <s v="Jio Mart"/>
    <n v="174"/>
    <x v="1"/>
    <x v="1"/>
    <x v="0"/>
    <x v="4"/>
    <x v="3"/>
    <n v="-174"/>
  </r>
  <r>
    <d v="2022-05-21T00:00:00"/>
    <s v="Spring Roll"/>
    <n v="41.1"/>
    <x v="6"/>
    <x v="0"/>
    <x v="0"/>
    <x v="4"/>
    <x v="4"/>
    <n v="-41.1"/>
  </r>
  <r>
    <d v="2022-05-22T00:00:00"/>
    <s v="Soup"/>
    <n v="16.2"/>
    <x v="6"/>
    <x v="0"/>
    <x v="0"/>
    <x v="4"/>
    <x v="5"/>
    <n v="-16.2"/>
  </r>
  <r>
    <d v="2022-05-23T00:00:00"/>
    <s v="Your Fitness Café"/>
    <n v="55"/>
    <x v="11"/>
    <x v="6"/>
    <x v="0"/>
    <x v="4"/>
    <x v="6"/>
    <n v="-55"/>
  </r>
  <r>
    <d v="2022-05-23T00:00:00"/>
    <s v="Fuel"/>
    <n v="67"/>
    <x v="12"/>
    <x v="5"/>
    <x v="0"/>
    <x v="4"/>
    <x v="6"/>
    <n v="-67"/>
  </r>
  <r>
    <d v="2022-05-23T00:00:00"/>
    <s v="Drink"/>
    <n v="5"/>
    <x v="0"/>
    <x v="0"/>
    <x v="0"/>
    <x v="4"/>
    <x v="6"/>
    <n v="-5"/>
  </r>
  <r>
    <d v="2022-05-24T00:00:00"/>
    <s v="Drink"/>
    <n v="5"/>
    <x v="0"/>
    <x v="0"/>
    <x v="0"/>
    <x v="4"/>
    <x v="0"/>
    <n v="-5"/>
  </r>
  <r>
    <d v="2022-05-25T00:00:00"/>
    <s v="Drink"/>
    <n v="5"/>
    <x v="0"/>
    <x v="0"/>
    <x v="0"/>
    <x v="4"/>
    <x v="1"/>
    <n v="-5"/>
  </r>
  <r>
    <d v="2022-05-26T00:00:00"/>
    <s v="Drink"/>
    <n v="5"/>
    <x v="0"/>
    <x v="0"/>
    <x v="0"/>
    <x v="4"/>
    <x v="2"/>
    <n v="-5"/>
  </r>
  <r>
    <d v="2022-05-27T00:00:00"/>
    <s v="Drink"/>
    <n v="5"/>
    <x v="0"/>
    <x v="0"/>
    <x v="0"/>
    <x v="4"/>
    <x v="3"/>
    <n v="-5"/>
  </r>
  <r>
    <d v="2022-05-27T00:00:00"/>
    <s v="Jio Mart"/>
    <n v="165.8"/>
    <x v="1"/>
    <x v="1"/>
    <x v="0"/>
    <x v="4"/>
    <x v="3"/>
    <n v="-165.8"/>
  </r>
  <r>
    <d v="2022-05-28T00:00:00"/>
    <s v="FASHION HUB 4 U"/>
    <n v="128.80000000000001"/>
    <x v="5"/>
    <x v="3"/>
    <x v="0"/>
    <x v="4"/>
    <x v="4"/>
    <n v="-128.80000000000001"/>
  </r>
  <r>
    <d v="2022-05-28T00:00:00"/>
    <s v="Home décor"/>
    <n v="235"/>
    <x v="15"/>
    <x v="3"/>
    <x v="0"/>
    <x v="4"/>
    <x v="4"/>
    <n v="-235"/>
  </r>
  <r>
    <d v="2022-05-29T00:00:00"/>
    <s v="MEESHO"/>
    <n v="149.19999999999999"/>
    <x v="5"/>
    <x v="3"/>
    <x v="0"/>
    <x v="4"/>
    <x v="5"/>
    <n v="-149.19999999999999"/>
  </r>
  <r>
    <d v="2022-05-29T00:00:00"/>
    <s v="Jeep"/>
    <n v="27.200000000000003"/>
    <x v="8"/>
    <x v="5"/>
    <x v="0"/>
    <x v="4"/>
    <x v="5"/>
    <n v="-27.200000000000003"/>
  </r>
  <r>
    <d v="2022-05-31T00:00:00"/>
    <s v="Samola"/>
    <n v="15"/>
    <x v="6"/>
    <x v="0"/>
    <x v="0"/>
    <x v="4"/>
    <x v="0"/>
    <n v="-15"/>
  </r>
  <r>
    <d v="2022-05-30T00:00:00"/>
    <s v="Drink"/>
    <n v="5"/>
    <x v="0"/>
    <x v="0"/>
    <x v="0"/>
    <x v="4"/>
    <x v="6"/>
    <n v="-5"/>
  </r>
  <r>
    <d v="2022-05-31T00:00:00"/>
    <s v="Drink"/>
    <n v="5"/>
    <x v="0"/>
    <x v="0"/>
    <x v="0"/>
    <x v="4"/>
    <x v="0"/>
    <n v="-5"/>
  </r>
  <r>
    <d v="2022-06-03T00:00:00"/>
    <s v="Drink"/>
    <n v="5"/>
    <x v="0"/>
    <x v="0"/>
    <x v="0"/>
    <x v="5"/>
    <x v="3"/>
    <n v="-5"/>
  </r>
  <r>
    <d v="2022-06-03T00:00:00"/>
    <s v="Jio Mart"/>
    <n v="650"/>
    <x v="1"/>
    <x v="1"/>
    <x v="0"/>
    <x v="5"/>
    <x v="3"/>
    <n v="-650"/>
  </r>
  <r>
    <d v="2022-06-03T00:00:00"/>
    <s v="Audio book subscription"/>
    <n v="150"/>
    <x v="2"/>
    <x v="2"/>
    <x v="0"/>
    <x v="5"/>
    <x v="3"/>
    <n v="-150"/>
  </r>
  <r>
    <d v="2022-06-03T00:00:00"/>
    <s v="Drink"/>
    <n v="5"/>
    <x v="0"/>
    <x v="0"/>
    <x v="0"/>
    <x v="5"/>
    <x v="3"/>
    <n v="-5"/>
  </r>
  <r>
    <d v="2022-06-04T00:00:00"/>
    <s v="Drink"/>
    <n v="5"/>
    <x v="0"/>
    <x v="0"/>
    <x v="0"/>
    <x v="5"/>
    <x v="4"/>
    <n v="-5"/>
  </r>
  <r>
    <d v="2022-06-05T00:00:00"/>
    <s v="Drink"/>
    <n v="5"/>
    <x v="0"/>
    <x v="0"/>
    <x v="0"/>
    <x v="5"/>
    <x v="5"/>
    <n v="-5"/>
  </r>
  <r>
    <d v="2022-06-06T00:00:00"/>
    <s v="Drink"/>
    <n v="5"/>
    <x v="0"/>
    <x v="0"/>
    <x v="0"/>
    <x v="5"/>
    <x v="6"/>
    <n v="-5"/>
  </r>
  <r>
    <d v="2022-06-06T00:00:00"/>
    <s v="Jio Mart"/>
    <n v="119"/>
    <x v="1"/>
    <x v="1"/>
    <x v="0"/>
    <x v="5"/>
    <x v="6"/>
    <n v="-119"/>
  </r>
  <r>
    <d v="2022-06-09T00:00:00"/>
    <s v="Power source"/>
    <n v="55"/>
    <x v="3"/>
    <x v="1"/>
    <x v="0"/>
    <x v="5"/>
    <x v="2"/>
    <n v="-55"/>
  </r>
  <r>
    <d v="2022-06-09T00:00:00"/>
    <s v="Drink"/>
    <n v="5"/>
    <x v="0"/>
    <x v="0"/>
    <x v="0"/>
    <x v="5"/>
    <x v="2"/>
    <n v="-5"/>
  </r>
  <r>
    <d v="2022-06-10T00:00:00"/>
    <s v="Drink"/>
    <n v="5"/>
    <x v="0"/>
    <x v="0"/>
    <x v="0"/>
    <x v="5"/>
    <x v="3"/>
    <n v="-5"/>
  </r>
  <r>
    <d v="2022-06-11T00:00:00"/>
    <s v="Fuel"/>
    <n v="82.1"/>
    <x v="12"/>
    <x v="5"/>
    <x v="0"/>
    <x v="5"/>
    <x v="4"/>
    <n v="-82.1"/>
  </r>
  <r>
    <d v="2022-06-11T00:00:00"/>
    <s v="Drink"/>
    <n v="5"/>
    <x v="0"/>
    <x v="0"/>
    <x v="0"/>
    <x v="5"/>
    <x v="4"/>
    <n v="-5"/>
  </r>
  <r>
    <d v="2022-06-12T00:00:00"/>
    <s v="Drink"/>
    <n v="5"/>
    <x v="0"/>
    <x v="0"/>
    <x v="0"/>
    <x v="5"/>
    <x v="5"/>
    <n v="-5"/>
  </r>
  <r>
    <d v="2022-06-13T00:00:00"/>
    <s v="Jio Mart"/>
    <n v="140.19999999999999"/>
    <x v="1"/>
    <x v="1"/>
    <x v="0"/>
    <x v="5"/>
    <x v="6"/>
    <n v="-140.19999999999999"/>
  </r>
  <r>
    <d v="2022-06-13T00:00:00"/>
    <s v="Drink"/>
    <n v="5"/>
    <x v="0"/>
    <x v="0"/>
    <x v="0"/>
    <x v="5"/>
    <x v="6"/>
    <n v="-5"/>
  </r>
  <r>
    <d v="2022-06-14T00:00:00"/>
    <s v="Drink"/>
    <n v="5"/>
    <x v="0"/>
    <x v="0"/>
    <x v="0"/>
    <x v="5"/>
    <x v="0"/>
    <n v="-5"/>
  </r>
  <r>
    <d v="2022-06-14T00:00:00"/>
    <s v="Cinemas"/>
    <n v="44.9"/>
    <x v="4"/>
    <x v="3"/>
    <x v="0"/>
    <x v="5"/>
    <x v="0"/>
    <n v="-44.9"/>
  </r>
  <r>
    <d v="2022-06-14T00:00:00"/>
    <s v="Online learning"/>
    <n v="102.9"/>
    <x v="14"/>
    <x v="2"/>
    <x v="0"/>
    <x v="5"/>
    <x v="0"/>
    <n v="-102.9"/>
  </r>
  <r>
    <d v="2022-06-14T00:00:00"/>
    <s v="Burger"/>
    <n v="56.9"/>
    <x v="6"/>
    <x v="0"/>
    <x v="0"/>
    <x v="5"/>
    <x v="0"/>
    <n v="-56.9"/>
  </r>
  <r>
    <d v="2022-06-15T00:00:00"/>
    <s v="Jeep"/>
    <n v="33.1"/>
    <x v="8"/>
    <x v="5"/>
    <x v="0"/>
    <x v="5"/>
    <x v="1"/>
    <n v="-33.1"/>
  </r>
  <r>
    <d v="2022-06-16T00:00:00"/>
    <s v="Drink"/>
    <n v="5"/>
    <x v="0"/>
    <x v="0"/>
    <x v="0"/>
    <x v="5"/>
    <x v="2"/>
    <n v="-5"/>
  </r>
  <r>
    <d v="2022-06-17T00:00:00"/>
    <s v="Drink"/>
    <n v="5"/>
    <x v="0"/>
    <x v="0"/>
    <x v="0"/>
    <x v="5"/>
    <x v="3"/>
    <n v="-5"/>
  </r>
  <r>
    <d v="2022-06-17T00:00:00"/>
    <s v="Phone Recharge"/>
    <n v="240"/>
    <x v="9"/>
    <x v="1"/>
    <x v="0"/>
    <x v="5"/>
    <x v="3"/>
    <n v="-240"/>
  </r>
  <r>
    <d v="2022-06-18T00:00:00"/>
    <s v="Birthday"/>
    <n v="50.1"/>
    <x v="10"/>
    <x v="3"/>
    <x v="0"/>
    <x v="5"/>
    <x v="4"/>
    <n v="-50.1"/>
  </r>
  <r>
    <d v="2022-06-18T00:00:00"/>
    <s v="Online streaming"/>
    <n v="35"/>
    <x v="4"/>
    <x v="3"/>
    <x v="0"/>
    <x v="5"/>
    <x v="4"/>
    <n v="-35"/>
  </r>
  <r>
    <d v="2022-06-18T00:00:00"/>
    <s v="Drink"/>
    <n v="5"/>
    <x v="0"/>
    <x v="0"/>
    <x v="0"/>
    <x v="5"/>
    <x v="4"/>
    <n v="-5"/>
  </r>
  <r>
    <d v="2022-06-19T00:00:00"/>
    <s v="Taken medication"/>
    <n v="20"/>
    <x v="7"/>
    <x v="4"/>
    <x v="0"/>
    <x v="5"/>
    <x v="5"/>
    <n v="-20"/>
  </r>
  <r>
    <d v="2022-06-19T00:00:00"/>
    <s v="Drink"/>
    <n v="5"/>
    <x v="0"/>
    <x v="0"/>
    <x v="0"/>
    <x v="5"/>
    <x v="5"/>
    <n v="-5"/>
  </r>
  <r>
    <d v="2022-06-20T00:00:00"/>
    <s v="Drink"/>
    <n v="5"/>
    <x v="0"/>
    <x v="0"/>
    <x v="0"/>
    <x v="5"/>
    <x v="6"/>
    <n v="-5"/>
  </r>
  <r>
    <d v="2022-06-20T00:00:00"/>
    <s v="Jio Mart"/>
    <n v="234"/>
    <x v="1"/>
    <x v="1"/>
    <x v="0"/>
    <x v="5"/>
    <x v="6"/>
    <n v="-234"/>
  </r>
  <r>
    <d v="2022-06-21T00:00:00"/>
    <s v="Chicken Soup"/>
    <n v="42.1"/>
    <x v="6"/>
    <x v="0"/>
    <x v="0"/>
    <x v="5"/>
    <x v="0"/>
    <n v="-42.1"/>
  </r>
  <r>
    <d v="2022-06-22T00:00:00"/>
    <s v="Chola Tikki"/>
    <n v="17.099999999999998"/>
    <x v="6"/>
    <x v="0"/>
    <x v="0"/>
    <x v="5"/>
    <x v="1"/>
    <n v="-17.099999999999998"/>
  </r>
  <r>
    <d v="2022-06-23T00:00:00"/>
    <s v="Your Fitness Café"/>
    <n v="55"/>
    <x v="11"/>
    <x v="6"/>
    <x v="0"/>
    <x v="5"/>
    <x v="2"/>
    <n v="-55"/>
  </r>
  <r>
    <d v="2022-06-23T00:00:00"/>
    <s v="Fuel"/>
    <n v="67.900000000000006"/>
    <x v="12"/>
    <x v="5"/>
    <x v="0"/>
    <x v="5"/>
    <x v="2"/>
    <n v="-67.900000000000006"/>
  </r>
  <r>
    <d v="2022-06-23T00:00:00"/>
    <s v="Drink"/>
    <n v="5"/>
    <x v="0"/>
    <x v="0"/>
    <x v="0"/>
    <x v="5"/>
    <x v="2"/>
    <n v="-5"/>
  </r>
  <r>
    <d v="2022-06-24T00:00:00"/>
    <s v="Drink"/>
    <n v="5"/>
    <x v="0"/>
    <x v="0"/>
    <x v="0"/>
    <x v="5"/>
    <x v="3"/>
    <n v="-5"/>
  </r>
  <r>
    <d v="2022-06-25T00:00:00"/>
    <s v="Drink"/>
    <n v="5"/>
    <x v="0"/>
    <x v="0"/>
    <x v="0"/>
    <x v="5"/>
    <x v="4"/>
    <n v="-5"/>
  </r>
  <r>
    <d v="2022-06-26T00:00:00"/>
    <s v="Drink"/>
    <n v="5"/>
    <x v="0"/>
    <x v="0"/>
    <x v="0"/>
    <x v="5"/>
    <x v="5"/>
    <n v="-5"/>
  </r>
  <r>
    <d v="2022-06-27T00:00:00"/>
    <s v="Drink"/>
    <n v="5"/>
    <x v="0"/>
    <x v="0"/>
    <x v="0"/>
    <x v="5"/>
    <x v="6"/>
    <n v="-5"/>
  </r>
  <r>
    <d v="2022-06-27T00:00:00"/>
    <s v="Jio Mart"/>
    <n v="166.9"/>
    <x v="1"/>
    <x v="1"/>
    <x v="0"/>
    <x v="5"/>
    <x v="6"/>
    <n v="-166.9"/>
  </r>
  <r>
    <d v="2022-06-28T00:00:00"/>
    <s v="MEESHO"/>
    <n v="129.9"/>
    <x v="5"/>
    <x v="3"/>
    <x v="0"/>
    <x v="5"/>
    <x v="0"/>
    <n v="-129.9"/>
  </r>
  <r>
    <d v="2022-06-28T00:00:00"/>
    <s v="Hangingout/Ticket"/>
    <n v="180.29999999999998"/>
    <x v="4"/>
    <x v="3"/>
    <x v="0"/>
    <x v="5"/>
    <x v="0"/>
    <n v="-180.29999999999998"/>
  </r>
  <r>
    <d v="2022-06-29T00:00:00"/>
    <s v="VISHAL MEGA MART"/>
    <n v="150.1"/>
    <x v="5"/>
    <x v="3"/>
    <x v="0"/>
    <x v="5"/>
    <x v="1"/>
    <n v="-150.1"/>
  </r>
  <r>
    <d v="2022-06-29T00:00:00"/>
    <s v="Jeep"/>
    <n v="28.200000000000003"/>
    <x v="8"/>
    <x v="5"/>
    <x v="0"/>
    <x v="5"/>
    <x v="1"/>
    <n v="-28.200000000000003"/>
  </r>
  <r>
    <d v="2022-06-29T00:00:00"/>
    <s v="Brownie"/>
    <n v="15"/>
    <x v="6"/>
    <x v="0"/>
    <x v="0"/>
    <x v="5"/>
    <x v="1"/>
    <n v="-15"/>
  </r>
  <r>
    <d v="2022-06-30T00:00:00"/>
    <s v="Drink"/>
    <n v="5"/>
    <x v="0"/>
    <x v="0"/>
    <x v="0"/>
    <x v="5"/>
    <x v="2"/>
    <n v="-5"/>
  </r>
  <r>
    <d v="2022-07-01T00:00:00"/>
    <s v="Drink"/>
    <n v="5"/>
    <x v="0"/>
    <x v="0"/>
    <x v="0"/>
    <x v="6"/>
    <x v="3"/>
    <n v="-5"/>
  </r>
  <r>
    <d v="2022-07-03T00:00:00"/>
    <s v="Drink"/>
    <n v="5"/>
    <x v="0"/>
    <x v="0"/>
    <x v="0"/>
    <x v="6"/>
    <x v="5"/>
    <n v="-5"/>
  </r>
  <r>
    <d v="2022-07-05T00:00:00"/>
    <s v="Jio Mart"/>
    <n v="900"/>
    <x v="1"/>
    <x v="1"/>
    <x v="0"/>
    <x v="6"/>
    <x v="0"/>
    <n v="-900"/>
  </r>
  <r>
    <d v="2022-07-05T00:00:00"/>
    <s v="Audio book subscription"/>
    <n v="150"/>
    <x v="2"/>
    <x v="2"/>
    <x v="0"/>
    <x v="6"/>
    <x v="0"/>
    <n v="-150"/>
  </r>
  <r>
    <d v="2022-07-05T00:00:00"/>
    <s v="Bread Pakoda"/>
    <n v="15"/>
    <x v="6"/>
    <x v="0"/>
    <x v="0"/>
    <x v="6"/>
    <x v="0"/>
    <n v="-15"/>
  </r>
  <r>
    <d v="2022-07-05T00:00:00"/>
    <s v="Drink"/>
    <n v="5"/>
    <x v="0"/>
    <x v="0"/>
    <x v="0"/>
    <x v="6"/>
    <x v="0"/>
    <n v="-5"/>
  </r>
  <r>
    <d v="2022-07-06T00:00:00"/>
    <s v="Drink"/>
    <n v="5"/>
    <x v="0"/>
    <x v="0"/>
    <x v="0"/>
    <x v="6"/>
    <x v="1"/>
    <n v="-5"/>
  </r>
  <r>
    <d v="2022-07-07T00:00:00"/>
    <s v="Drink"/>
    <n v="5"/>
    <x v="0"/>
    <x v="0"/>
    <x v="0"/>
    <x v="6"/>
    <x v="2"/>
    <n v="-5"/>
  </r>
  <r>
    <d v="2022-07-07T00:00:00"/>
    <s v="Jio Mart"/>
    <n v="180"/>
    <x v="1"/>
    <x v="1"/>
    <x v="0"/>
    <x v="6"/>
    <x v="2"/>
    <n v="-180"/>
  </r>
  <r>
    <d v="2022-07-10T00:00:00"/>
    <s v="Power source"/>
    <n v="56.1"/>
    <x v="3"/>
    <x v="1"/>
    <x v="0"/>
    <x v="6"/>
    <x v="5"/>
    <n v="-56.1"/>
  </r>
  <r>
    <d v="2022-07-10T00:00:00"/>
    <s v="Drink"/>
    <n v="5"/>
    <x v="0"/>
    <x v="0"/>
    <x v="0"/>
    <x v="6"/>
    <x v="5"/>
    <n v="-5"/>
  </r>
  <r>
    <d v="2022-07-11T00:00:00"/>
    <s v="Drink"/>
    <n v="5"/>
    <x v="0"/>
    <x v="0"/>
    <x v="0"/>
    <x v="6"/>
    <x v="6"/>
    <n v="-5"/>
  </r>
  <r>
    <d v="2022-07-12T00:00:00"/>
    <s v="Fuel"/>
    <n v="83.1"/>
    <x v="12"/>
    <x v="5"/>
    <x v="0"/>
    <x v="6"/>
    <x v="0"/>
    <n v="-83.1"/>
  </r>
  <r>
    <d v="2022-07-12T00:00:00"/>
    <s v="Drink"/>
    <n v="5"/>
    <x v="0"/>
    <x v="0"/>
    <x v="0"/>
    <x v="6"/>
    <x v="0"/>
    <n v="-5"/>
  </r>
  <r>
    <d v="2022-07-13T00:00:00"/>
    <s v="Drink"/>
    <n v="5"/>
    <x v="0"/>
    <x v="0"/>
    <x v="0"/>
    <x v="6"/>
    <x v="1"/>
    <n v="-5"/>
  </r>
  <r>
    <d v="2022-07-14T00:00:00"/>
    <s v="Jio Mart"/>
    <n v="141.1"/>
    <x v="1"/>
    <x v="1"/>
    <x v="0"/>
    <x v="6"/>
    <x v="2"/>
    <n v="-141.1"/>
  </r>
  <r>
    <d v="2022-07-14T00:00:00"/>
    <s v="Drink"/>
    <n v="5"/>
    <x v="0"/>
    <x v="0"/>
    <x v="0"/>
    <x v="6"/>
    <x v="2"/>
    <n v="-5"/>
  </r>
  <r>
    <d v="2022-07-15T00:00:00"/>
    <s v="Drink"/>
    <n v="5"/>
    <x v="0"/>
    <x v="0"/>
    <x v="0"/>
    <x v="6"/>
    <x v="3"/>
    <n v="-5"/>
  </r>
  <r>
    <d v="2022-07-15T00:00:00"/>
    <s v="Cinemas"/>
    <n v="45.8"/>
    <x v="4"/>
    <x v="3"/>
    <x v="0"/>
    <x v="6"/>
    <x v="3"/>
    <n v="-45.8"/>
  </r>
  <r>
    <d v="2022-07-15T00:00:00"/>
    <s v="MIZZAT"/>
    <n v="103.80000000000001"/>
    <x v="5"/>
    <x v="3"/>
    <x v="0"/>
    <x v="6"/>
    <x v="3"/>
    <n v="-103.80000000000001"/>
  </r>
  <r>
    <d v="2022-07-15T00:00:00"/>
    <s v="Burger"/>
    <n v="58"/>
    <x v="6"/>
    <x v="0"/>
    <x v="0"/>
    <x v="6"/>
    <x v="3"/>
    <n v="-58"/>
  </r>
  <r>
    <d v="2022-07-16T00:00:00"/>
    <s v="Jeep"/>
    <n v="34.200000000000003"/>
    <x v="8"/>
    <x v="5"/>
    <x v="0"/>
    <x v="6"/>
    <x v="4"/>
    <n v="-34.200000000000003"/>
  </r>
  <r>
    <d v="2022-07-17T00:00:00"/>
    <s v="Drink"/>
    <n v="5"/>
    <x v="0"/>
    <x v="0"/>
    <x v="0"/>
    <x v="6"/>
    <x v="5"/>
    <n v="-5"/>
  </r>
  <r>
    <d v="2022-07-18T00:00:00"/>
    <s v="Drink"/>
    <n v="5"/>
    <x v="0"/>
    <x v="0"/>
    <x v="0"/>
    <x v="6"/>
    <x v="6"/>
    <n v="-5"/>
  </r>
  <r>
    <d v="2022-07-18T00:00:00"/>
    <s v="Phone Recharge"/>
    <n v="240"/>
    <x v="9"/>
    <x v="1"/>
    <x v="0"/>
    <x v="6"/>
    <x v="6"/>
    <n v="-240"/>
  </r>
  <r>
    <d v="2022-07-19T00:00:00"/>
    <s v="Birthday"/>
    <n v="51.1"/>
    <x v="10"/>
    <x v="3"/>
    <x v="0"/>
    <x v="6"/>
    <x v="0"/>
    <n v="-51.1"/>
  </r>
  <r>
    <d v="2022-07-19T00:00:00"/>
    <s v="Online streaming"/>
    <n v="35"/>
    <x v="4"/>
    <x v="3"/>
    <x v="0"/>
    <x v="6"/>
    <x v="0"/>
    <n v="-35"/>
  </r>
  <r>
    <d v="2022-07-19T00:00:00"/>
    <s v="Drink"/>
    <n v="5"/>
    <x v="0"/>
    <x v="0"/>
    <x v="0"/>
    <x v="6"/>
    <x v="0"/>
    <n v="-5"/>
  </r>
  <r>
    <d v="2022-07-20T00:00:00"/>
    <s v="Drink"/>
    <n v="5"/>
    <x v="0"/>
    <x v="0"/>
    <x v="0"/>
    <x v="6"/>
    <x v="1"/>
    <n v="-5"/>
  </r>
  <r>
    <d v="2022-07-21T00:00:00"/>
    <s v="Drink"/>
    <n v="5"/>
    <x v="0"/>
    <x v="0"/>
    <x v="0"/>
    <x v="6"/>
    <x v="2"/>
    <n v="-5"/>
  </r>
  <r>
    <d v="2022-07-21T00:00:00"/>
    <s v="Jio Mart"/>
    <n v="176"/>
    <x v="1"/>
    <x v="1"/>
    <x v="0"/>
    <x v="6"/>
    <x v="2"/>
    <n v="-176"/>
  </r>
  <r>
    <d v="2022-07-22T00:00:00"/>
    <s v="Momo"/>
    <n v="43.1"/>
    <x v="6"/>
    <x v="0"/>
    <x v="0"/>
    <x v="6"/>
    <x v="3"/>
    <n v="-43.1"/>
  </r>
  <r>
    <d v="2022-07-23T00:00:00"/>
    <s v="Pastry"/>
    <n v="18.2"/>
    <x v="6"/>
    <x v="0"/>
    <x v="0"/>
    <x v="6"/>
    <x v="4"/>
    <n v="-18.2"/>
  </r>
  <r>
    <d v="2022-07-24T00:00:00"/>
    <s v="Your Fitness Café"/>
    <n v="55"/>
    <x v="11"/>
    <x v="6"/>
    <x v="0"/>
    <x v="6"/>
    <x v="5"/>
    <n v="-55"/>
  </r>
  <r>
    <d v="2022-07-24T00:00:00"/>
    <s v="Fuel"/>
    <n v="68.800000000000011"/>
    <x v="12"/>
    <x v="5"/>
    <x v="0"/>
    <x v="6"/>
    <x v="5"/>
    <n v="-68.800000000000011"/>
  </r>
  <r>
    <d v="2022-07-24T00:00:00"/>
    <s v="Taken medication"/>
    <n v="130"/>
    <x v="7"/>
    <x v="4"/>
    <x v="0"/>
    <x v="6"/>
    <x v="5"/>
    <n v="-130"/>
  </r>
  <r>
    <d v="2022-07-24T00:00:00"/>
    <s v="Drink"/>
    <n v="5"/>
    <x v="0"/>
    <x v="0"/>
    <x v="0"/>
    <x v="6"/>
    <x v="5"/>
    <n v="-5"/>
  </r>
  <r>
    <d v="2022-07-25T00:00:00"/>
    <s v="Drink"/>
    <n v="5"/>
    <x v="0"/>
    <x v="0"/>
    <x v="0"/>
    <x v="6"/>
    <x v="6"/>
    <n v="-5"/>
  </r>
  <r>
    <d v="2022-07-26T00:00:00"/>
    <s v="Drink"/>
    <n v="5"/>
    <x v="0"/>
    <x v="0"/>
    <x v="0"/>
    <x v="6"/>
    <x v="0"/>
    <n v="-5"/>
  </r>
  <r>
    <d v="2022-07-27T00:00:00"/>
    <s v="Drink"/>
    <n v="5"/>
    <x v="0"/>
    <x v="0"/>
    <x v="0"/>
    <x v="6"/>
    <x v="1"/>
    <n v="-5"/>
  </r>
  <r>
    <d v="2022-07-28T00:00:00"/>
    <s v="Drink"/>
    <n v="5"/>
    <x v="0"/>
    <x v="0"/>
    <x v="0"/>
    <x v="6"/>
    <x v="2"/>
    <n v="-5"/>
  </r>
  <r>
    <d v="2022-07-28T00:00:00"/>
    <s v="Jio Mart"/>
    <n v="193"/>
    <x v="1"/>
    <x v="1"/>
    <x v="0"/>
    <x v="6"/>
    <x v="2"/>
    <n v="-193"/>
  </r>
  <r>
    <d v="2022-07-29T00:00:00"/>
    <s v="FASHION HUB 4 U"/>
    <n v="130.80000000000001"/>
    <x v="5"/>
    <x v="3"/>
    <x v="0"/>
    <x v="6"/>
    <x v="3"/>
    <n v="-130.80000000000001"/>
  </r>
  <r>
    <d v="2022-07-29T00:00:00"/>
    <s v="Home décor"/>
    <n v="181.39999999999998"/>
    <x v="15"/>
    <x v="3"/>
    <x v="0"/>
    <x v="6"/>
    <x v="3"/>
    <n v="-181.39999999999998"/>
  </r>
  <r>
    <d v="2022-07-30T00:00:00"/>
    <s v="Amazon"/>
    <n v="151.19999999999999"/>
    <x v="5"/>
    <x v="3"/>
    <x v="0"/>
    <x v="6"/>
    <x v="4"/>
    <n v="-151.19999999999999"/>
  </r>
  <r>
    <d v="2022-07-30T00:00:00"/>
    <s v="Jeep"/>
    <n v="29.300000000000004"/>
    <x v="8"/>
    <x v="5"/>
    <x v="0"/>
    <x v="6"/>
    <x v="4"/>
    <n v="-29.300000000000004"/>
  </r>
  <r>
    <d v="2022-07-30T00:00:00"/>
    <s v="Rusk"/>
    <n v="15"/>
    <x v="6"/>
    <x v="0"/>
    <x v="0"/>
    <x v="6"/>
    <x v="4"/>
    <n v="-15"/>
  </r>
  <r>
    <d v="2022-07-31T00:00:00"/>
    <s v="Drink"/>
    <n v="5"/>
    <x v="0"/>
    <x v="0"/>
    <x v="0"/>
    <x v="6"/>
    <x v="5"/>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6A5ED2-94D5-4FDE-9E1B-63C22CE7B1DD}" name="PivotTable12"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onth Number">
  <location ref="T19:U27" firstHeaderRow="1" firstDataRow="1" firstDataCol="1"/>
  <pivotFields count="9">
    <pivotField showAll="0"/>
    <pivotField showAll="0"/>
    <pivotField showAll="0"/>
    <pivotField showAll="0"/>
    <pivotField showAll="0"/>
    <pivotField multipleItemSelectionAllowed="1" showAll="0"/>
    <pivotField axis="axisRow" showAll="0">
      <items count="8">
        <item x="0"/>
        <item x="1"/>
        <item x="2"/>
        <item x="3"/>
        <item x="4"/>
        <item x="5"/>
        <item x="6"/>
        <item t="default"/>
      </items>
    </pivotField>
    <pivotField showAll="0"/>
    <pivotField dataField="1" showAll="0"/>
  </pivotFields>
  <rowFields count="1">
    <field x="6"/>
  </rowFields>
  <rowItems count="8">
    <i>
      <x/>
    </i>
    <i>
      <x v="1"/>
    </i>
    <i>
      <x v="2"/>
    </i>
    <i>
      <x v="3"/>
    </i>
    <i>
      <x v="4"/>
    </i>
    <i>
      <x v="5"/>
    </i>
    <i>
      <x v="6"/>
    </i>
    <i t="grand">
      <x/>
    </i>
  </rowItems>
  <colItems count="1">
    <i/>
  </colItems>
  <dataFields count="1">
    <dataField name="Sum of Amount" fld="8" baseField="0" baseItem="0"/>
  </dataFields>
  <formats count="7">
    <format dxfId="273">
      <pivotArea outline="0" collapsedLevelsAreSubtotals="1" fieldPosition="0"/>
    </format>
    <format dxfId="272">
      <pivotArea type="all" dataOnly="0" outline="0" fieldPosition="0"/>
    </format>
    <format dxfId="271">
      <pivotArea outline="0" collapsedLevelsAreSubtotals="1" fieldPosition="0"/>
    </format>
    <format dxfId="270">
      <pivotArea field="6" type="button" dataOnly="0" labelOnly="1" outline="0" axis="axisRow" fieldPosition="0"/>
    </format>
    <format dxfId="269">
      <pivotArea dataOnly="0" labelOnly="1" fieldPosition="0">
        <references count="1">
          <reference field="6" count="0"/>
        </references>
      </pivotArea>
    </format>
    <format dxfId="268">
      <pivotArea dataOnly="0" labelOnly="1" grandRow="1" outline="0" fieldPosition="0"/>
    </format>
    <format dxfId="2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858703-64AD-4144-8CF2-986E63C37326}" name="PivotTable4"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Weekday">
  <location ref="G21:N30" firstHeaderRow="1" firstDataRow="2" firstDataCol="1" rowPageCount="1" colPageCount="1"/>
  <pivotFields count="9">
    <pivotField showAll="0"/>
    <pivotField showAll="0"/>
    <pivotField dataField="1" showAll="0"/>
    <pivotField showAll="0"/>
    <pivotField axis="axisCol" showAll="0">
      <items count="12">
        <item m="1" x="7"/>
        <item m="1" x="8"/>
        <item x="1"/>
        <item x="3"/>
        <item x="5"/>
        <item x="2"/>
        <item x="0"/>
        <item m="1" x="9"/>
        <item x="4"/>
        <item h="1" m="1" x="10"/>
        <item h="1" x="6"/>
        <item t="default"/>
      </items>
    </pivotField>
    <pivotField axis="axisPage" multipleItemSelectionAllowed="1" showAll="0">
      <items count="4">
        <item x="0"/>
        <item h="1" m="1" x="1"/>
        <item h="1" m="1" x="2"/>
        <item t="default"/>
      </items>
    </pivotField>
    <pivotField showAll="0">
      <items count="8">
        <item h="1" x="0"/>
        <item h="1" x="1"/>
        <item h="1" x="2"/>
        <item h="1" x="3"/>
        <item h="1" x="4"/>
        <item h="1" x="5"/>
        <item x="6"/>
        <item t="default"/>
      </items>
    </pivotField>
    <pivotField axis="axisRow" showAll="0">
      <items count="8">
        <item n="Sun" x="5"/>
        <item n="Mon" x="6"/>
        <item n="Tue" x="0"/>
        <item n="Wed" x="1"/>
        <item n="Thu" x="2"/>
        <item n="Fri" x="3"/>
        <item n="Sat" x="4"/>
        <item t="default"/>
      </items>
    </pivotField>
    <pivotField showAll="0"/>
  </pivotFields>
  <rowFields count="1">
    <field x="7"/>
  </rowFields>
  <rowItems count="8">
    <i>
      <x/>
    </i>
    <i>
      <x v="1"/>
    </i>
    <i>
      <x v="2"/>
    </i>
    <i>
      <x v="3"/>
    </i>
    <i>
      <x v="4"/>
    </i>
    <i>
      <x v="5"/>
    </i>
    <i>
      <x v="6"/>
    </i>
    <i t="grand">
      <x/>
    </i>
  </rowItems>
  <colFields count="1">
    <field x="4"/>
  </colFields>
  <colItems count="7">
    <i>
      <x v="2"/>
    </i>
    <i>
      <x v="3"/>
    </i>
    <i>
      <x v="4"/>
    </i>
    <i>
      <x v="5"/>
    </i>
    <i>
      <x v="6"/>
    </i>
    <i>
      <x v="8"/>
    </i>
    <i t="grand">
      <x/>
    </i>
  </colItems>
  <pageFields count="1">
    <pageField fld="5" hier="-1"/>
  </pageFields>
  <dataFields count="1">
    <dataField name="Sum of Debit" fld="2" baseField="0" baseItem="0"/>
  </dataFields>
  <formats count="7">
    <format dxfId="260">
      <pivotArea outline="0" collapsedLevelsAreSubtotals="1" fieldPosition="0"/>
    </format>
    <format dxfId="261">
      <pivotArea outline="0" collapsedLevelsAreSubtotals="1" fieldPosition="0"/>
    </format>
    <format dxfId="262">
      <pivotArea field="7" type="button" dataOnly="0" labelOnly="1" outline="0" axis="axisRow" fieldPosition="0"/>
    </format>
    <format dxfId="263">
      <pivotArea dataOnly="0" labelOnly="1" fieldPosition="0">
        <references count="1">
          <reference field="7" count="0"/>
        </references>
      </pivotArea>
    </format>
    <format dxfId="264">
      <pivotArea dataOnly="0" labelOnly="1" grandRow="1" outline="0" fieldPosition="0"/>
    </format>
    <format dxfId="265">
      <pivotArea dataOnly="0" labelOnly="1" fieldPosition="0">
        <references count="1">
          <reference field="4" count="7">
            <x v="2"/>
            <x v="3"/>
            <x v="4"/>
            <x v="5"/>
            <x v="6"/>
            <x v="7"/>
            <x v="8"/>
          </reference>
        </references>
      </pivotArea>
    </format>
    <format dxfId="266">
      <pivotArea dataOnly="0" labelOnly="1" grandCol="1" outline="0" fieldPosition="0"/>
    </format>
  </formats>
  <chartFormats count="7">
    <chartFormat chart="12" format="14" series="1">
      <pivotArea type="data" outline="0" fieldPosition="0">
        <references count="2">
          <reference field="4294967294" count="1" selected="0">
            <x v="0"/>
          </reference>
          <reference field="4" count="1" selected="0">
            <x v="2"/>
          </reference>
        </references>
      </pivotArea>
    </chartFormat>
    <chartFormat chart="12" format="15" series="1">
      <pivotArea type="data" outline="0" fieldPosition="0">
        <references count="2">
          <reference field="4294967294" count="1" selected="0">
            <x v="0"/>
          </reference>
          <reference field="4" count="1" selected="0">
            <x v="3"/>
          </reference>
        </references>
      </pivotArea>
    </chartFormat>
    <chartFormat chart="12" format="16" series="1">
      <pivotArea type="data" outline="0" fieldPosition="0">
        <references count="2">
          <reference field="4294967294" count="1" selected="0">
            <x v="0"/>
          </reference>
          <reference field="4" count="1" selected="0">
            <x v="4"/>
          </reference>
        </references>
      </pivotArea>
    </chartFormat>
    <chartFormat chart="12" format="17" series="1">
      <pivotArea type="data" outline="0" fieldPosition="0">
        <references count="2">
          <reference field="4294967294" count="1" selected="0">
            <x v="0"/>
          </reference>
          <reference field="4" count="1" selected="0">
            <x v="5"/>
          </reference>
        </references>
      </pivotArea>
    </chartFormat>
    <chartFormat chart="12" format="18" series="1">
      <pivotArea type="data" outline="0" fieldPosition="0">
        <references count="2">
          <reference field="4294967294" count="1" selected="0">
            <x v="0"/>
          </reference>
          <reference field="4" count="1" selected="0">
            <x v="6"/>
          </reference>
        </references>
      </pivotArea>
    </chartFormat>
    <chartFormat chart="12" format="19" series="1">
      <pivotArea type="data" outline="0" fieldPosition="0">
        <references count="2">
          <reference field="4294967294" count="1" selected="0">
            <x v="0"/>
          </reference>
          <reference field="4" count="1" selected="0">
            <x v="7"/>
          </reference>
        </references>
      </pivotArea>
    </chartFormat>
    <chartFormat chart="12" format="20"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AE3DE4-1F7D-45E3-94A2-7ADFE75FA4E7}" name="PivotTable1" cacheId="30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Month Number">
  <location ref="W4:W5" firstHeaderRow="1" firstDataRow="1" firstDataCol="1"/>
  <pivotFields count="9">
    <pivotField showAll="0"/>
    <pivotField showAll="0"/>
    <pivotField showAll="0"/>
    <pivotField showAll="0"/>
    <pivotField showAll="0"/>
    <pivotField multipleItemSelectionAllowed="1" showAll="0"/>
    <pivotField axis="axisRow" showAll="0">
      <items count="8">
        <item h="1" x="0"/>
        <item h="1" x="1"/>
        <item h="1" x="2"/>
        <item h="1" x="3"/>
        <item h="1" x="4"/>
        <item h="1" x="5"/>
        <item x="6"/>
        <item t="default"/>
      </items>
    </pivotField>
    <pivotField showAll="0"/>
    <pivotField showAll="0"/>
  </pivotFields>
  <rowFields count="1">
    <field x="6"/>
  </rowFields>
  <rowItems count="1">
    <i>
      <x v="6"/>
    </i>
  </rowItems>
  <colItems count="1">
    <i/>
  </colItems>
  <formats count="1">
    <format dxfId="2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D870AB-3848-410C-BEEB-A683761BE4A7}" name="PivotTable9"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ub-category">
  <location ref="Q6:R7" firstHeaderRow="1" firstDataRow="1" firstDataCol="1" rowPageCount="1" colPageCount="1"/>
  <pivotFields count="9">
    <pivotField showAll="0"/>
    <pivotField showAll="0"/>
    <pivotField showAll="0"/>
    <pivotField axis="axisRow" showAll="0">
      <items count="24">
        <item x="5"/>
        <item x="0"/>
        <item x="13"/>
        <item m="1" x="20"/>
        <item m="1" x="19"/>
        <item x="4"/>
        <item x="12"/>
        <item x="15"/>
        <item x="3"/>
        <item x="10"/>
        <item x="1"/>
        <item m="1" x="17"/>
        <item m="1" x="18"/>
        <item x="9"/>
        <item x="6"/>
        <item x="8"/>
        <item m="1" x="21"/>
        <item m="1" x="16"/>
        <item x="14"/>
        <item m="1" x="22"/>
        <item x="7"/>
        <item x="2"/>
        <item x="11"/>
        <item t="default"/>
      </items>
    </pivotField>
    <pivotField axis="axisRow" showAll="0">
      <items count="12">
        <item m="1" x="9"/>
        <item x="0"/>
        <item x="3"/>
        <item x="6"/>
        <item x="1"/>
        <item x="4"/>
        <item m="1" x="8"/>
        <item x="2"/>
        <item m="1" x="7"/>
        <item x="5"/>
        <item m="1" x="10"/>
        <item t="default"/>
      </items>
    </pivotField>
    <pivotField axis="axisPage" multipleItemSelectionAllowed="1" showAll="0">
      <items count="4">
        <item h="1" x="0"/>
        <item m="1" x="1"/>
        <item h="1" m="1" x="2"/>
        <item t="default"/>
      </items>
    </pivotField>
    <pivotField showAll="0"/>
    <pivotField showAll="0"/>
    <pivotField dataField="1" showAll="0"/>
  </pivotFields>
  <rowFields count="2">
    <field x="3"/>
    <field x="4"/>
  </rowFields>
  <rowItems count="1">
    <i t="grand">
      <x/>
    </i>
  </rowItems>
  <colItems count="1">
    <i/>
  </colItems>
  <pageFields count="1">
    <pageField fld="5" hier="-1"/>
  </pageFields>
  <dataFields count="1">
    <dataField name="Sum of Amount" fld="8" baseField="0" baseItem="0"/>
  </dataFields>
  <formats count="7">
    <format dxfId="281">
      <pivotArea outline="0" collapsedLevelsAreSubtotals="1" fieldPosition="0"/>
    </format>
    <format dxfId="280">
      <pivotArea type="all" dataOnly="0" outline="0" fieldPosition="0"/>
    </format>
    <format dxfId="279">
      <pivotArea outline="0" collapsedLevelsAreSubtotals="1" fieldPosition="0"/>
    </format>
    <format dxfId="278">
      <pivotArea field="3" type="button" dataOnly="0" labelOnly="1" outline="0" axis="axisRow" fieldPosition="0"/>
    </format>
    <format dxfId="277">
      <pivotArea dataOnly="0" labelOnly="1" fieldPosition="0">
        <references count="1">
          <reference field="3" count="4">
            <x v="4"/>
            <x v="12"/>
            <x v="16"/>
            <x v="17"/>
          </reference>
        </references>
      </pivotArea>
    </format>
    <format dxfId="276">
      <pivotArea dataOnly="0" labelOnly="1" grandRow="1" outline="0" fieldPosition="0"/>
    </format>
    <format dxfId="275">
      <pivotArea dataOnly="0" labelOnly="1" outline="0" axis="axisValues" fieldPosition="0"/>
    </format>
  </formats>
  <chartFormats count="7">
    <chartFormat chart="5" format="8" series="1">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4"/>
          </reference>
        </references>
      </pivotArea>
    </chartFormat>
    <chartFormat chart="9" format="8">
      <pivotArea type="data" outline="0" fieldPosition="0">
        <references count="2">
          <reference field="4294967294" count="1" selected="0">
            <x v="0"/>
          </reference>
          <reference field="3" count="1" selected="0">
            <x v="12"/>
          </reference>
        </references>
      </pivotArea>
    </chartFormat>
    <chartFormat chart="9" format="9">
      <pivotArea type="data" outline="0" fieldPosition="0">
        <references count="2">
          <reference field="4294967294" count="1" selected="0">
            <x v="0"/>
          </reference>
          <reference field="3" count="1" selected="0">
            <x v="16"/>
          </reference>
        </references>
      </pivotArea>
    </chartFormat>
    <chartFormat chart="9" format="10">
      <pivotArea type="data" outline="0" fieldPosition="0">
        <references count="2">
          <reference field="4294967294" count="1" selected="0">
            <x v="0"/>
          </reference>
          <reference field="3"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85AC30-B93B-4ED2-BB55-9095722E5B6D}" name="PivotTable6"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G4:H11" firstHeaderRow="1" firstDataRow="1" firstDataCol="1"/>
  <pivotFields count="9">
    <pivotField showAll="0"/>
    <pivotField showAll="0"/>
    <pivotField showAll="0"/>
    <pivotField axis="axisRow" showAll="0">
      <items count="24">
        <item x="5"/>
        <item x="0"/>
        <item x="13"/>
        <item m="1" x="20"/>
        <item m="1" x="19"/>
        <item x="4"/>
        <item x="12"/>
        <item x="15"/>
        <item x="3"/>
        <item x="10"/>
        <item x="1"/>
        <item m="1" x="17"/>
        <item m="1" x="18"/>
        <item x="7"/>
        <item x="9"/>
        <item x="6"/>
        <item x="8"/>
        <item m="1" x="21"/>
        <item m="1" x="16"/>
        <item x="14"/>
        <item m="1" x="22"/>
        <item x="2"/>
        <item x="11"/>
        <item t="default"/>
      </items>
    </pivotField>
    <pivotField axis="axisRow" showAll="0">
      <items count="12">
        <item sd="0" m="1" x="7"/>
        <item sd="0" m="1" x="8"/>
        <item sd="0" x="1"/>
        <item sd="0" x="3"/>
        <item sd="0" x="5"/>
        <item sd="0" x="2"/>
        <item sd="0" x="0"/>
        <item m="1" x="9"/>
        <item sd="0" x="4"/>
        <item h="1" sd="0" m="1" x="10"/>
        <item h="1" x="6"/>
        <item t="default" sd="0"/>
      </items>
    </pivotField>
    <pivotField showAll="0"/>
    <pivotField showAll="0">
      <items count="8">
        <item h="1" x="0"/>
        <item h="1" x="1"/>
        <item h="1" x="2"/>
        <item h="1" x="3"/>
        <item h="1" x="4"/>
        <item h="1" x="5"/>
        <item x="6"/>
        <item t="default"/>
      </items>
    </pivotField>
    <pivotField showAll="0"/>
    <pivotField dataField="1" showAll="0"/>
  </pivotFields>
  <rowFields count="2">
    <field x="4"/>
    <field x="3"/>
  </rowFields>
  <rowItems count="7">
    <i>
      <x v="2"/>
    </i>
    <i>
      <x v="3"/>
    </i>
    <i>
      <x v="4"/>
    </i>
    <i>
      <x v="5"/>
    </i>
    <i>
      <x v="6"/>
    </i>
    <i>
      <x v="8"/>
    </i>
    <i t="grand">
      <x/>
    </i>
  </rowItems>
  <colItems count="1">
    <i/>
  </colItems>
  <dataFields count="1">
    <dataField name="Sum of Amount" fld="8" baseField="0" baseItem="0" numFmtId="166"/>
  </dataFields>
  <formats count="7">
    <format dxfId="288">
      <pivotArea outline="0" collapsedLevelsAreSubtotals="1" fieldPosition="0"/>
    </format>
    <format dxfId="287">
      <pivotArea type="all" dataOnly="0" outline="0" fieldPosition="0"/>
    </format>
    <format dxfId="286">
      <pivotArea outline="0" collapsedLevelsAreSubtotals="1" fieldPosition="0"/>
    </format>
    <format dxfId="285">
      <pivotArea field="4" type="button" dataOnly="0" labelOnly="1" outline="0" axis="axisRow" fieldPosition="0"/>
    </format>
    <format dxfId="284">
      <pivotArea dataOnly="0" labelOnly="1" fieldPosition="0">
        <references count="1">
          <reference field="4" count="0"/>
        </references>
      </pivotArea>
    </format>
    <format dxfId="283">
      <pivotArea dataOnly="0" labelOnly="1" grandRow="1" outline="0" fieldPosition="0"/>
    </format>
    <format dxfId="2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9B8E0D-7BCF-47AB-A66A-FC5EF3BA6397}" name="PivotTable11"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onth Number">
  <location ref="Q19:R27" firstHeaderRow="1" firstDataRow="1" firstDataCol="1"/>
  <pivotFields count="9">
    <pivotField showAll="0"/>
    <pivotField showAll="0"/>
    <pivotField dataField="1" showAll="0"/>
    <pivotField showAll="0"/>
    <pivotField showAll="0">
      <items count="12">
        <item h="1" m="1" x="9"/>
        <item h="1" x="0"/>
        <item h="1" x="3"/>
        <item x="6"/>
        <item x="1"/>
        <item x="4"/>
        <item h="1" m="1" x="8"/>
        <item h="1" x="2"/>
        <item h="1" m="1" x="7"/>
        <item h="1" x="5"/>
        <item h="1" m="1" x="10"/>
        <item t="default"/>
      </items>
    </pivotField>
    <pivotField multipleItemSelectionAllowed="1" showAll="0"/>
    <pivotField axis="axisRow" showAll="0">
      <items count="8">
        <item x="0"/>
        <item x="1"/>
        <item x="2"/>
        <item x="3"/>
        <item x="4"/>
        <item x="5"/>
        <item x="6"/>
        <item t="default"/>
      </items>
    </pivotField>
    <pivotField showAll="0"/>
    <pivotField showAll="0"/>
  </pivotFields>
  <rowFields count="1">
    <field x="6"/>
  </rowFields>
  <rowItems count="8">
    <i>
      <x/>
    </i>
    <i>
      <x v="1"/>
    </i>
    <i>
      <x v="2"/>
    </i>
    <i>
      <x v="3"/>
    </i>
    <i>
      <x v="4"/>
    </i>
    <i>
      <x v="5"/>
    </i>
    <i>
      <x v="6"/>
    </i>
    <i t="grand">
      <x/>
    </i>
  </rowItems>
  <colItems count="1">
    <i/>
  </colItems>
  <dataFields count="1">
    <dataField name="Sum of Debit" fld="2" baseField="0" baseItem="0"/>
  </dataFields>
  <formats count="7">
    <format dxfId="295">
      <pivotArea outline="0" collapsedLevelsAreSubtotals="1" fieldPosition="0"/>
    </format>
    <format dxfId="294">
      <pivotArea type="all" dataOnly="0" outline="0" fieldPosition="0"/>
    </format>
    <format dxfId="293">
      <pivotArea outline="0" collapsedLevelsAreSubtotals="1" fieldPosition="0"/>
    </format>
    <format dxfId="292">
      <pivotArea field="6" type="button" dataOnly="0" labelOnly="1" outline="0" axis="axisRow" fieldPosition="0"/>
    </format>
    <format dxfId="291">
      <pivotArea dataOnly="0" labelOnly="1" fieldPosition="0">
        <references count="1">
          <reference field="6" count="0"/>
        </references>
      </pivotArea>
    </format>
    <format dxfId="290">
      <pivotArea dataOnly="0" labelOnly="1" grandRow="1" outline="0" fieldPosition="0"/>
    </format>
    <format dxfId="28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5E08ED-8099-429E-9DF9-98298DC8C7E2}" name="PivotTable3"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location ref="M4:N5" firstHeaderRow="0" firstDataRow="1" firstDataCol="0"/>
  <pivotFields count="9">
    <pivotField showAll="0"/>
    <pivotField showAll="0"/>
    <pivotField dataField="1" showAll="0"/>
    <pivotField showAll="0" measureFilter="1" sortType="descending">
      <autoSortScope>
        <pivotArea dataOnly="0" outline="0" fieldPosition="0">
          <references count="1">
            <reference field="4294967294" count="1" selected="0">
              <x v="0"/>
            </reference>
          </references>
        </pivotArea>
      </autoSortScope>
    </pivotField>
    <pivotField showAll="0"/>
    <pivotField multipleItemSelectionAllowed="1" showAll="0"/>
    <pivotField showAll="0">
      <items count="8">
        <item h="1" x="0"/>
        <item h="1" x="1"/>
        <item h="1" x="2"/>
        <item h="1" x="3"/>
        <item h="1" x="4"/>
        <item h="1" x="5"/>
        <item x="6"/>
        <item t="default"/>
      </items>
    </pivotField>
    <pivotField showAll="0"/>
    <pivotField dataField="1" showAll="0"/>
  </pivotFields>
  <rowItems count="1">
    <i/>
  </rowItems>
  <colFields count="1">
    <field x="-2"/>
  </colFields>
  <colItems count="2">
    <i>
      <x/>
    </i>
    <i i="1">
      <x v="1"/>
    </i>
  </colItems>
  <dataFields count="2">
    <dataField name="Sum of Debit" fld="2" baseField="0" baseItem="0" numFmtId="166"/>
    <dataField name="Sum of Amount" fld="8" baseField="0" baseItem="0"/>
  </dataFields>
  <formats count="4">
    <format dxfId="299">
      <pivotArea outline="0" collapsedLevelsAreSubtotals="1" fieldPosition="0"/>
    </format>
    <format dxfId="298">
      <pivotArea type="all" dataOnly="0" outline="0" fieldPosition="0"/>
    </format>
    <format dxfId="297">
      <pivotArea outline="0" collapsedLevelsAreSubtotals="1" fieldPosition="0"/>
    </format>
    <format dxfId="296">
      <pivotArea dataOnly="0" labelOnly="1" outline="0" fieldPosition="0">
        <references count="1">
          <reference field="4294967294" count="2">
            <x v="0"/>
            <x v="1"/>
          </reference>
        </references>
      </pivotArea>
    </format>
  </formats>
  <chartFormats count="9">
    <chartFormat chart="2"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pivotArea type="data" outline="0" fieldPosition="0">
        <references count="1">
          <reference field="4294967294" count="1" selected="0">
            <x v="1"/>
          </reference>
        </references>
      </pivotArea>
    </chartFormat>
    <chartFormat chart="5" format="1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1"/>
          </reference>
        </references>
      </pivotArea>
    </chartFormat>
    <chartFormat chart="8" format="10">
      <pivotArea type="data" outline="0" fieldPosition="0">
        <references count="1">
          <reference field="4294967294" count="1" selected="0">
            <x v="1"/>
          </reference>
        </references>
      </pivotArea>
    </chartFormat>
    <chartFormat chart="8" format="1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1D067A-5CFA-467E-A5F4-475402C7AD00}" name="PivotTable5"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tegory">
  <location ref="T6:U13" firstHeaderRow="1" firstDataRow="1" firstDataCol="1" rowPageCount="1" colPageCount="1"/>
  <pivotFields count="9">
    <pivotField showAll="0"/>
    <pivotField showAll="0"/>
    <pivotField dataField="1" showAll="0"/>
    <pivotField showAll="0"/>
    <pivotField axis="axisRow" showAll="0">
      <items count="12">
        <item m="1" x="7"/>
        <item m="1" x="8"/>
        <item x="1"/>
        <item x="3"/>
        <item x="5"/>
        <item x="2"/>
        <item x="0"/>
        <item m="1" x="9"/>
        <item x="4"/>
        <item h="1" m="1" x="10"/>
        <item h="1" x="6"/>
        <item t="default"/>
      </items>
    </pivotField>
    <pivotField axis="axisPage" multipleItemSelectionAllowed="1" showAll="0">
      <items count="4">
        <item x="0"/>
        <item h="1" m="1" x="1"/>
        <item h="1" m="1" x="2"/>
        <item t="default"/>
      </items>
    </pivotField>
    <pivotField showAll="0"/>
    <pivotField showAll="0"/>
    <pivotField showAll="0"/>
  </pivotFields>
  <rowFields count="1">
    <field x="4"/>
  </rowFields>
  <rowItems count="7">
    <i>
      <x v="2"/>
    </i>
    <i>
      <x v="3"/>
    </i>
    <i>
      <x v="4"/>
    </i>
    <i>
      <x v="5"/>
    </i>
    <i>
      <x v="6"/>
    </i>
    <i>
      <x v="8"/>
    </i>
    <i t="grand">
      <x/>
    </i>
  </rowItems>
  <colItems count="1">
    <i/>
  </colItems>
  <pageFields count="1">
    <pageField fld="5" hier="-1"/>
  </pageFields>
  <dataFields count="1">
    <dataField name="Sum of Debit" fld="2" baseField="0" baseItem="0"/>
  </dataFields>
  <formats count="7">
    <format dxfId="306">
      <pivotArea outline="0" collapsedLevelsAreSubtotals="1" fieldPosition="0"/>
    </format>
    <format dxfId="305">
      <pivotArea type="all" dataOnly="0" outline="0" fieldPosition="0"/>
    </format>
    <format dxfId="304">
      <pivotArea outline="0" collapsedLevelsAreSubtotals="1" fieldPosition="0"/>
    </format>
    <format dxfId="303">
      <pivotArea field="4" type="button" dataOnly="0" labelOnly="1" outline="0" axis="axisRow" fieldPosition="0"/>
    </format>
    <format dxfId="302">
      <pivotArea dataOnly="0" labelOnly="1" fieldPosition="0">
        <references count="1">
          <reference field="4" count="7">
            <x v="2"/>
            <x v="3"/>
            <x v="4"/>
            <x v="5"/>
            <x v="6"/>
            <x v="7"/>
            <x v="8"/>
          </reference>
        </references>
      </pivotArea>
    </format>
    <format dxfId="301">
      <pivotArea dataOnly="0" labelOnly="1" grandRow="1" outline="0" fieldPosition="0"/>
    </format>
    <format dxfId="3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80F263-4A11-4142-B791-D97E6EC12D5D}" name="PivotTable7"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J6:K12" firstHeaderRow="1" firstDataRow="1" firstDataCol="1" rowPageCount="1" colPageCount="1"/>
  <pivotFields count="9">
    <pivotField showAll="0"/>
    <pivotField showAll="0"/>
    <pivotField dataField="1" showAll="0"/>
    <pivotField axis="axisRow" showAll="0" measureFilter="1" sortType="descending">
      <items count="24">
        <item x="5"/>
        <item x="0"/>
        <item x="13"/>
        <item m="1" x="20"/>
        <item m="1" x="19"/>
        <item x="4"/>
        <item x="12"/>
        <item x="15"/>
        <item x="3"/>
        <item x="10"/>
        <item x="1"/>
        <item m="1" x="17"/>
        <item m="1" x="18"/>
        <item x="9"/>
        <item x="6"/>
        <item x="8"/>
        <item m="1" x="21"/>
        <item m="1" x="16"/>
        <item x="14"/>
        <item m="1" x="22"/>
        <item x="7"/>
        <item x="2"/>
        <item x="11"/>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
        <item x="0"/>
        <item h="1" m="1" x="1"/>
        <item h="1" m="1" x="2"/>
        <item t="default"/>
      </items>
    </pivotField>
    <pivotField showAll="0">
      <items count="8">
        <item h="1" x="0"/>
        <item h="1" x="1"/>
        <item h="1" x="2"/>
        <item h="1" x="3"/>
        <item h="1" x="4"/>
        <item h="1" x="5"/>
        <item x="6"/>
        <item t="default"/>
      </items>
    </pivotField>
    <pivotField showAll="0"/>
    <pivotField showAll="0"/>
  </pivotFields>
  <rowFields count="1">
    <field x="3"/>
  </rowFields>
  <rowItems count="6">
    <i>
      <x v="10"/>
    </i>
    <i>
      <x/>
    </i>
    <i>
      <x v="13"/>
    </i>
    <i>
      <x v="7"/>
    </i>
    <i>
      <x v="6"/>
    </i>
    <i t="grand">
      <x/>
    </i>
  </rowItems>
  <colItems count="1">
    <i/>
  </colItems>
  <pageFields count="1">
    <pageField fld="5" hier="-1"/>
  </pageFields>
  <dataFields count="1">
    <dataField name="Sum of Debit" fld="2" baseField="0" baseItem="0" numFmtId="166"/>
  </dataFields>
  <formats count="8">
    <format dxfId="314">
      <pivotArea type="all" dataOnly="0" outline="0" fieldPosition="0"/>
    </format>
    <format dxfId="313">
      <pivotArea outline="0" collapsedLevelsAreSubtotals="1" fieldPosition="0"/>
    </format>
    <format dxfId="312">
      <pivotArea field="3" type="button" dataOnly="0" labelOnly="1" outline="0" axis="axisRow" fieldPosition="0"/>
    </format>
    <format dxfId="311">
      <pivotArea dataOnly="0" labelOnly="1" fieldPosition="0">
        <references count="1">
          <reference field="3" count="5">
            <x v="0"/>
            <x v="1"/>
            <x v="5"/>
            <x v="10"/>
            <x v="11"/>
          </reference>
        </references>
      </pivotArea>
    </format>
    <format dxfId="310">
      <pivotArea dataOnly="0" labelOnly="1" grandRow="1" outline="0" fieldPosition="0"/>
    </format>
    <format dxfId="309">
      <pivotArea dataOnly="0" labelOnly="1" outline="0" axis="axisValues" fieldPosition="0"/>
    </format>
    <format dxfId="308">
      <pivotArea field="5" type="button" dataOnly="0" labelOnly="1" outline="0" axis="axisPage" fieldPosition="0"/>
    </format>
    <format dxfId="307">
      <pivotArea dataOnly="0" labelOnly="1" outline="0" fieldPosition="0">
        <references count="1">
          <reference field="5"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2EEBEB-E445-4A2B-B230-8CE85EC8BABC}" sourceName="Category">
  <pivotTables>
    <pivotTable tabId="4" name="PivotTable11"/>
  </pivotTables>
  <data>
    <tabular pivotCacheId="1840924597" showMissing="0">
      <items count="11">
        <i x="0"/>
        <i x="3"/>
        <i x="6" s="1"/>
        <i x="1" s="1"/>
        <i x="4" s="1"/>
        <i x="2"/>
        <i x="5"/>
        <i x="9" nd="1"/>
        <i x="8" nd="1"/>
        <i x="7" nd="1"/>
        <i x="10"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4C1CE90C-52A6-4E59-BCDF-DD7D7F2C9262}" sourceName="Month Number">
  <pivotTables>
    <pivotTable tabId="4" name="PivotTable7"/>
    <pivotTable tabId="4" name="PivotTable3"/>
    <pivotTable tabId="4" name="PivotTable6"/>
    <pivotTable tabId="4" name="PivotTable4"/>
    <pivotTable tabId="4" name="PivotTable1"/>
  </pivotTables>
  <data>
    <tabular pivotCacheId="1840924597">
      <items count="7">
        <i x="0"/>
        <i x="1"/>
        <i x="2"/>
        <i x="3"/>
        <i x="4"/>
        <i x="5"/>
        <i x="6"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69CA347-BCB5-41A7-8AFC-812A9A1C2635}" cache="Slicer_Category" caption="Category" columnCount="2" showCaption="0" style="Dark" rowHeight="241300"/>
  <slicer name="Month Number" xr10:uid="{E1F0D653-756A-421C-8F48-77A98600FD23}" cache="Slicer_Month_Number" caption="Month Number" columnCount="3" showCaption="0" style="Dar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931EA5-90A1-4D02-B976-9E96515D3AB6}" name="Table1" displayName="Table1" ref="A1:I330" totalsRowShown="0" dataDxfId="223">
  <autoFilter ref="A1:I330" xr:uid="{8D931EA5-90A1-4D02-B976-9E96515D3AB6}"/>
  <tableColumns count="9">
    <tableColumn id="1" xr3:uid="{400DC1A3-CBB3-4FE6-92EE-AC76D1E33E77}" name="Date" dataDxfId="232"/>
    <tableColumn id="2" xr3:uid="{E442022C-04A0-4F5A-96BD-67753042E53C}" name="Description" dataDxfId="231"/>
    <tableColumn id="3" xr3:uid="{87E43916-3106-4846-910A-45BBB60D744F}" name="Debit" dataDxfId="230"/>
    <tableColumn id="5" xr3:uid="{385F2926-C263-4AC8-8B80-685D8B55A23E}" name="Sub-category" dataDxfId="229"/>
    <tableColumn id="6" xr3:uid="{C240705E-23D2-4A9A-BC32-A03157C97AB3}" name="Category" dataDxfId="228"/>
    <tableColumn id="7" xr3:uid="{746D7105-995D-4BA5-81BA-C16BFE82CA20}" name="Category Type" dataDxfId="227"/>
    <tableColumn id="8" xr3:uid="{8FED872B-67FF-46AC-80FC-805761D2F2C7}" name="Month Number" dataDxfId="226"/>
    <tableColumn id="9" xr3:uid="{D4F6DBC9-1857-4E45-BEF8-06C8C6218960}" name="Weekday" dataDxfId="225"/>
    <tableColumn id="10" xr3:uid="{53672C0B-CE6C-4DA4-8AB5-713F6FF1F73A}" name="Amount" dataDxfId="22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A9A64-6262-44E8-853D-0ADA87FDD4B0}">
  <sheetPr codeName="Sheet1"/>
  <dimension ref="A1:I330"/>
  <sheetViews>
    <sheetView zoomScale="146" workbookViewId="0">
      <selection activeCell="F334" sqref="F334"/>
    </sheetView>
  </sheetViews>
  <sheetFormatPr defaultRowHeight="14.4" x14ac:dyDescent="0.3"/>
  <cols>
    <col min="1" max="1" width="17" style="1" customWidth="1"/>
    <col min="2" max="2" width="20.5546875" customWidth="1"/>
    <col min="3" max="3" width="9.44140625" customWidth="1"/>
    <col min="4" max="4" width="9.33203125" customWidth="1"/>
    <col min="5" max="5" width="16.109375" customWidth="1"/>
    <col min="6" max="6" width="19.109375" customWidth="1"/>
    <col min="7" max="7" width="14.6640625" customWidth="1"/>
    <col min="8" max="8" width="13.77734375" customWidth="1"/>
    <col min="9" max="9" width="9.77734375" style="2" customWidth="1"/>
  </cols>
  <sheetData>
    <row r="1" spans="1:9" x14ac:dyDescent="0.3">
      <c r="A1" s="1" t="s">
        <v>0</v>
      </c>
      <c r="B1" t="s">
        <v>1</v>
      </c>
      <c r="C1" t="s">
        <v>2</v>
      </c>
      <c r="D1" t="s">
        <v>3</v>
      </c>
      <c r="E1" t="s">
        <v>4</v>
      </c>
      <c r="F1" t="s">
        <v>5</v>
      </c>
      <c r="G1" t="s">
        <v>34</v>
      </c>
      <c r="H1" s="2" t="s">
        <v>35</v>
      </c>
      <c r="I1" t="s">
        <v>36</v>
      </c>
    </row>
    <row r="2" spans="1:9" x14ac:dyDescent="0.3">
      <c r="A2" s="33">
        <v>44565</v>
      </c>
      <c r="B2" s="34" t="s">
        <v>7</v>
      </c>
      <c r="C2" s="34">
        <v>5</v>
      </c>
      <c r="D2" s="34" t="s">
        <v>8</v>
      </c>
      <c r="E2" s="34" t="s">
        <v>9</v>
      </c>
      <c r="F2" s="34" t="s">
        <v>10</v>
      </c>
      <c r="G2" s="34">
        <f>MONTH(Table1[[#This Row],[Date]])</f>
        <v>1</v>
      </c>
      <c r="H2" s="35">
        <f>WEEKDAY(Table1[[#This Row],[Date]])</f>
        <v>3</v>
      </c>
      <c r="I2" s="34">
        <f>-Table1[[#This Row],[Debit]]</f>
        <v>-5</v>
      </c>
    </row>
    <row r="3" spans="1:9" x14ac:dyDescent="0.3">
      <c r="A3" s="33">
        <v>44566</v>
      </c>
      <c r="B3" s="34" t="s">
        <v>127</v>
      </c>
      <c r="C3" s="34">
        <v>900</v>
      </c>
      <c r="D3" s="34" t="s">
        <v>13</v>
      </c>
      <c r="E3" s="34" t="s">
        <v>11</v>
      </c>
      <c r="F3" s="34" t="s">
        <v>10</v>
      </c>
      <c r="G3" s="34">
        <f>MONTH(Table1[[#This Row],[Date]])</f>
        <v>1</v>
      </c>
      <c r="H3" s="35">
        <f>WEEKDAY(Table1[[#This Row],[Date]])</f>
        <v>4</v>
      </c>
      <c r="I3" s="34">
        <f>-Table1[[#This Row],[Debit]]</f>
        <v>-900</v>
      </c>
    </row>
    <row r="4" spans="1:9" x14ac:dyDescent="0.3">
      <c r="A4" s="33">
        <v>44566</v>
      </c>
      <c r="B4" s="34" t="s">
        <v>106</v>
      </c>
      <c r="C4" s="34">
        <v>150</v>
      </c>
      <c r="D4" s="34" t="s">
        <v>105</v>
      </c>
      <c r="E4" s="34" t="s">
        <v>58</v>
      </c>
      <c r="F4" s="34" t="s">
        <v>10</v>
      </c>
      <c r="G4" s="34">
        <f>MONTH(Table1[[#This Row],[Date]])</f>
        <v>1</v>
      </c>
      <c r="H4" s="35">
        <f>WEEKDAY(Table1[[#This Row],[Date]])</f>
        <v>4</v>
      </c>
      <c r="I4" s="34">
        <f>-Table1[[#This Row],[Debit]]</f>
        <v>-150</v>
      </c>
    </row>
    <row r="5" spans="1:9" x14ac:dyDescent="0.3">
      <c r="A5" s="33">
        <v>44566</v>
      </c>
      <c r="B5" s="34" t="s">
        <v>7</v>
      </c>
      <c r="C5" s="34">
        <v>5</v>
      </c>
      <c r="D5" s="34" t="s">
        <v>8</v>
      </c>
      <c r="E5" s="34" t="s">
        <v>9</v>
      </c>
      <c r="F5" s="34" t="s">
        <v>10</v>
      </c>
      <c r="G5" s="34">
        <f>MONTH(Table1[[#This Row],[Date]])</f>
        <v>1</v>
      </c>
      <c r="H5" s="35">
        <f>WEEKDAY(Table1[[#This Row],[Date]])</f>
        <v>4</v>
      </c>
      <c r="I5" s="34">
        <f>-Table1[[#This Row],[Debit]]</f>
        <v>-5</v>
      </c>
    </row>
    <row r="6" spans="1:9" x14ac:dyDescent="0.3">
      <c r="A6" s="33">
        <v>44567</v>
      </c>
      <c r="B6" s="34" t="s">
        <v>7</v>
      </c>
      <c r="C6" s="34">
        <v>5</v>
      </c>
      <c r="D6" s="34" t="s">
        <v>8</v>
      </c>
      <c r="E6" s="34" t="s">
        <v>9</v>
      </c>
      <c r="F6" s="34" t="s">
        <v>10</v>
      </c>
      <c r="G6" s="34">
        <f>MONTH(Table1[[#This Row],[Date]])</f>
        <v>1</v>
      </c>
      <c r="H6" s="35">
        <f>WEEKDAY(Table1[[#This Row],[Date]])</f>
        <v>5</v>
      </c>
      <c r="I6" s="34">
        <f>-Table1[[#This Row],[Debit]]</f>
        <v>-5</v>
      </c>
    </row>
    <row r="7" spans="1:9" x14ac:dyDescent="0.3">
      <c r="A7" s="33">
        <v>44568</v>
      </c>
      <c r="B7" s="34" t="s">
        <v>7</v>
      </c>
      <c r="C7" s="34">
        <v>5</v>
      </c>
      <c r="D7" s="34" t="s">
        <v>8</v>
      </c>
      <c r="E7" s="34" t="s">
        <v>9</v>
      </c>
      <c r="F7" s="34" t="s">
        <v>10</v>
      </c>
      <c r="G7" s="34">
        <f>MONTH(Table1[[#This Row],[Date]])</f>
        <v>1</v>
      </c>
      <c r="H7" s="35">
        <f>WEEKDAY(Table1[[#This Row],[Date]])</f>
        <v>6</v>
      </c>
      <c r="I7" s="34">
        <f>-Table1[[#This Row],[Debit]]</f>
        <v>-5</v>
      </c>
    </row>
    <row r="8" spans="1:9" x14ac:dyDescent="0.3">
      <c r="A8" s="33">
        <v>44569</v>
      </c>
      <c r="B8" s="34" t="s">
        <v>7</v>
      </c>
      <c r="C8" s="34">
        <v>5</v>
      </c>
      <c r="D8" s="34" t="s">
        <v>8</v>
      </c>
      <c r="E8" s="34" t="s">
        <v>9</v>
      </c>
      <c r="F8" s="34" t="s">
        <v>10</v>
      </c>
      <c r="G8" s="34">
        <f>MONTH(Table1[[#This Row],[Date]])</f>
        <v>1</v>
      </c>
      <c r="H8" s="35">
        <f>WEEKDAY(Table1[[#This Row],[Date]])</f>
        <v>7</v>
      </c>
      <c r="I8" s="34">
        <f>-Table1[[#This Row],[Debit]]</f>
        <v>-5</v>
      </c>
    </row>
    <row r="9" spans="1:9" x14ac:dyDescent="0.3">
      <c r="A9" s="33">
        <v>44569</v>
      </c>
      <c r="B9" s="34" t="s">
        <v>127</v>
      </c>
      <c r="C9" s="34">
        <v>155</v>
      </c>
      <c r="D9" s="34" t="s">
        <v>13</v>
      </c>
      <c r="E9" s="34" t="s">
        <v>11</v>
      </c>
      <c r="F9" s="34" t="s">
        <v>10</v>
      </c>
      <c r="G9" s="34">
        <f>MONTH(Table1[[#This Row],[Date]])</f>
        <v>1</v>
      </c>
      <c r="H9" s="35">
        <f>WEEKDAY(Table1[[#This Row],[Date]])</f>
        <v>7</v>
      </c>
      <c r="I9" s="34">
        <f>-Table1[[#This Row],[Debit]]</f>
        <v>-155</v>
      </c>
    </row>
    <row r="10" spans="1:9" x14ac:dyDescent="0.3">
      <c r="A10" s="33">
        <v>44572</v>
      </c>
      <c r="B10" s="34" t="s">
        <v>14</v>
      </c>
      <c r="C10" s="34">
        <v>50</v>
      </c>
      <c r="D10" s="34" t="s">
        <v>15</v>
      </c>
      <c r="E10" s="34" t="s">
        <v>11</v>
      </c>
      <c r="F10" s="34" t="s">
        <v>10</v>
      </c>
      <c r="G10" s="34">
        <f>MONTH(Table1[[#This Row],[Date]])</f>
        <v>1</v>
      </c>
      <c r="H10" s="35">
        <f>WEEKDAY(Table1[[#This Row],[Date]])</f>
        <v>3</v>
      </c>
      <c r="I10" s="34">
        <f>-Table1[[#This Row],[Debit]]</f>
        <v>-50</v>
      </c>
    </row>
    <row r="11" spans="1:9" x14ac:dyDescent="0.3">
      <c r="A11" s="33">
        <v>44572</v>
      </c>
      <c r="B11" s="34" t="s">
        <v>7</v>
      </c>
      <c r="C11" s="34">
        <v>5</v>
      </c>
      <c r="D11" s="34" t="s">
        <v>8</v>
      </c>
      <c r="E11" s="34" t="s">
        <v>9</v>
      </c>
      <c r="F11" s="34" t="s">
        <v>10</v>
      </c>
      <c r="G11" s="34">
        <f>MONTH(Table1[[#This Row],[Date]])</f>
        <v>1</v>
      </c>
      <c r="H11" s="35">
        <f>WEEKDAY(Table1[[#This Row],[Date]])</f>
        <v>3</v>
      </c>
      <c r="I11" s="34">
        <f>-Table1[[#This Row],[Debit]]</f>
        <v>-5</v>
      </c>
    </row>
    <row r="12" spans="1:9" x14ac:dyDescent="0.3">
      <c r="A12" s="33">
        <v>44573</v>
      </c>
      <c r="B12" s="34" t="s">
        <v>7</v>
      </c>
      <c r="C12" s="34">
        <v>5</v>
      </c>
      <c r="D12" s="34" t="s">
        <v>8</v>
      </c>
      <c r="E12" s="34" t="s">
        <v>9</v>
      </c>
      <c r="F12" s="34" t="s">
        <v>10</v>
      </c>
      <c r="G12" s="34">
        <f>MONTH(Table1[[#This Row],[Date]])</f>
        <v>1</v>
      </c>
      <c r="H12" s="35">
        <f>WEEKDAY(Table1[[#This Row],[Date]])</f>
        <v>4</v>
      </c>
      <c r="I12" s="34">
        <f>-Table1[[#This Row],[Debit]]</f>
        <v>-5</v>
      </c>
    </row>
    <row r="13" spans="1:9" x14ac:dyDescent="0.3">
      <c r="A13" s="33">
        <v>44574</v>
      </c>
      <c r="B13" s="34" t="s">
        <v>16</v>
      </c>
      <c r="C13" s="34">
        <v>77</v>
      </c>
      <c r="D13" s="34" t="s">
        <v>8</v>
      </c>
      <c r="E13" s="34" t="s">
        <v>9</v>
      </c>
      <c r="F13" s="34" t="s">
        <v>10</v>
      </c>
      <c r="G13" s="34">
        <f>MONTH(Table1[[#This Row],[Date]])</f>
        <v>1</v>
      </c>
      <c r="H13" s="35">
        <f>WEEKDAY(Table1[[#This Row],[Date]])</f>
        <v>5</v>
      </c>
      <c r="I13" s="34">
        <f>-Table1[[#This Row],[Debit]]</f>
        <v>-77</v>
      </c>
    </row>
    <row r="14" spans="1:9" x14ac:dyDescent="0.3">
      <c r="A14" s="33">
        <v>44574</v>
      </c>
      <c r="B14" s="34" t="s">
        <v>7</v>
      </c>
      <c r="C14" s="34">
        <v>5</v>
      </c>
      <c r="D14" s="34" t="s">
        <v>8</v>
      </c>
      <c r="E14" s="34" t="s">
        <v>9</v>
      </c>
      <c r="F14" s="34" t="s">
        <v>10</v>
      </c>
      <c r="G14" s="34">
        <f>MONTH(Table1[[#This Row],[Date]])</f>
        <v>1</v>
      </c>
      <c r="H14" s="35">
        <f>WEEKDAY(Table1[[#This Row],[Date]])</f>
        <v>5</v>
      </c>
      <c r="I14" s="34">
        <f>-Table1[[#This Row],[Debit]]</f>
        <v>-5</v>
      </c>
    </row>
    <row r="15" spans="1:9" x14ac:dyDescent="0.3">
      <c r="A15" s="33">
        <v>44575</v>
      </c>
      <c r="B15" s="34" t="s">
        <v>7</v>
      </c>
      <c r="C15" s="34">
        <v>5</v>
      </c>
      <c r="D15" s="34" t="s">
        <v>8</v>
      </c>
      <c r="E15" s="34" t="s">
        <v>9</v>
      </c>
      <c r="F15" s="34" t="s">
        <v>10</v>
      </c>
      <c r="G15" s="34">
        <f>MONTH(Table1[[#This Row],[Date]])</f>
        <v>1</v>
      </c>
      <c r="H15" s="35">
        <f>WEEKDAY(Table1[[#This Row],[Date]])</f>
        <v>6</v>
      </c>
      <c r="I15" s="34">
        <f>-Table1[[#This Row],[Debit]]</f>
        <v>-5</v>
      </c>
    </row>
    <row r="16" spans="1:9" x14ac:dyDescent="0.3">
      <c r="A16" s="33">
        <v>44576</v>
      </c>
      <c r="B16" s="34" t="s">
        <v>127</v>
      </c>
      <c r="C16" s="34">
        <v>135</v>
      </c>
      <c r="D16" s="34" t="s">
        <v>13</v>
      </c>
      <c r="E16" s="34" t="s">
        <v>11</v>
      </c>
      <c r="F16" s="34" t="s">
        <v>10</v>
      </c>
      <c r="G16" s="34">
        <f>MONTH(Table1[[#This Row],[Date]])</f>
        <v>1</v>
      </c>
      <c r="H16" s="35">
        <f>WEEKDAY(Table1[[#This Row],[Date]])</f>
        <v>7</v>
      </c>
      <c r="I16" s="34">
        <f>-Table1[[#This Row],[Debit]]</f>
        <v>-135</v>
      </c>
    </row>
    <row r="17" spans="1:9" x14ac:dyDescent="0.3">
      <c r="A17" s="33">
        <v>44576</v>
      </c>
      <c r="B17" s="34" t="s">
        <v>7</v>
      </c>
      <c r="C17" s="34">
        <v>5</v>
      </c>
      <c r="D17" s="34" t="s">
        <v>8</v>
      </c>
      <c r="E17" s="34" t="s">
        <v>9</v>
      </c>
      <c r="F17" s="34" t="s">
        <v>10</v>
      </c>
      <c r="G17" s="34">
        <f>MONTH(Table1[[#This Row],[Date]])</f>
        <v>1</v>
      </c>
      <c r="H17" s="35">
        <f>WEEKDAY(Table1[[#This Row],[Date]])</f>
        <v>7</v>
      </c>
      <c r="I17" s="34">
        <f>-Table1[[#This Row],[Debit]]</f>
        <v>-5</v>
      </c>
    </row>
    <row r="18" spans="1:9" x14ac:dyDescent="0.3">
      <c r="A18" s="33">
        <v>44577</v>
      </c>
      <c r="B18" s="34" t="s">
        <v>7</v>
      </c>
      <c r="C18" s="34">
        <v>5</v>
      </c>
      <c r="D18" s="34" t="s">
        <v>8</v>
      </c>
      <c r="E18" s="34" t="s">
        <v>9</v>
      </c>
      <c r="F18" s="34" t="s">
        <v>10</v>
      </c>
      <c r="G18" s="34">
        <f>MONTH(Table1[[#This Row],[Date]])</f>
        <v>1</v>
      </c>
      <c r="H18" s="35">
        <f>WEEKDAY(Table1[[#This Row],[Date]])</f>
        <v>1</v>
      </c>
      <c r="I18" s="34">
        <f>-Table1[[#This Row],[Debit]]</f>
        <v>-5</v>
      </c>
    </row>
    <row r="19" spans="1:9" x14ac:dyDescent="0.3">
      <c r="A19" s="33">
        <v>44577</v>
      </c>
      <c r="B19" s="34" t="s">
        <v>17</v>
      </c>
      <c r="C19" s="34">
        <v>40</v>
      </c>
      <c r="D19" s="34" t="s">
        <v>18</v>
      </c>
      <c r="E19" s="34" t="s">
        <v>19</v>
      </c>
      <c r="F19" s="34" t="s">
        <v>10</v>
      </c>
      <c r="G19" s="34">
        <f>MONTH(Table1[[#This Row],[Date]])</f>
        <v>1</v>
      </c>
      <c r="H19" s="35">
        <f>WEEKDAY(Table1[[#This Row],[Date]])</f>
        <v>1</v>
      </c>
      <c r="I19" s="34">
        <f>-Table1[[#This Row],[Debit]]</f>
        <v>-40</v>
      </c>
    </row>
    <row r="20" spans="1:9" x14ac:dyDescent="0.3">
      <c r="A20" s="33">
        <v>44577</v>
      </c>
      <c r="B20" s="34" t="s">
        <v>107</v>
      </c>
      <c r="C20" s="34">
        <v>98</v>
      </c>
      <c r="D20" s="34" t="s">
        <v>20</v>
      </c>
      <c r="E20" s="34" t="s">
        <v>19</v>
      </c>
      <c r="F20" s="34" t="s">
        <v>10</v>
      </c>
      <c r="G20" s="34">
        <f>MONTH(Table1[[#This Row],[Date]])</f>
        <v>1</v>
      </c>
      <c r="H20" s="35">
        <f>WEEKDAY(Table1[[#This Row],[Date]])</f>
        <v>1</v>
      </c>
      <c r="I20" s="34">
        <f>-Table1[[#This Row],[Debit]]</f>
        <v>-98</v>
      </c>
    </row>
    <row r="21" spans="1:9" x14ac:dyDescent="0.3">
      <c r="A21" s="33">
        <v>44577</v>
      </c>
      <c r="B21" s="34" t="s">
        <v>21</v>
      </c>
      <c r="C21" s="34">
        <v>52</v>
      </c>
      <c r="D21" s="34" t="s">
        <v>22</v>
      </c>
      <c r="E21" s="34" t="s">
        <v>9</v>
      </c>
      <c r="F21" s="34" t="s">
        <v>10</v>
      </c>
      <c r="G21" s="34">
        <f>MONTH(Table1[[#This Row],[Date]])</f>
        <v>1</v>
      </c>
      <c r="H21" s="35">
        <f>WEEKDAY(Table1[[#This Row],[Date]])</f>
        <v>1</v>
      </c>
      <c r="I21" s="34">
        <f>-Table1[[#This Row],[Debit]]</f>
        <v>-52</v>
      </c>
    </row>
    <row r="22" spans="1:9" x14ac:dyDescent="0.3">
      <c r="A22" s="33">
        <v>44578</v>
      </c>
      <c r="B22" s="34" t="s">
        <v>95</v>
      </c>
      <c r="C22" s="34">
        <v>50</v>
      </c>
      <c r="D22" s="34" t="s">
        <v>96</v>
      </c>
      <c r="E22" s="34" t="s">
        <v>31</v>
      </c>
      <c r="F22" s="34" t="s">
        <v>10</v>
      </c>
      <c r="G22" s="34">
        <f>MONTH(Table1[[#This Row],[Date]])</f>
        <v>1</v>
      </c>
      <c r="H22" s="35">
        <f>WEEKDAY(Table1[[#This Row],[Date]])</f>
        <v>2</v>
      </c>
      <c r="I22" s="34">
        <f>-Table1[[#This Row],[Debit]]</f>
        <v>-50</v>
      </c>
    </row>
    <row r="23" spans="1:9" x14ac:dyDescent="0.3">
      <c r="A23" s="33">
        <v>44578</v>
      </c>
      <c r="B23" s="34" t="s">
        <v>129</v>
      </c>
      <c r="C23" s="34">
        <v>28</v>
      </c>
      <c r="D23" s="34" t="s">
        <v>23</v>
      </c>
      <c r="E23" s="34" t="s">
        <v>12</v>
      </c>
      <c r="F23" s="34" t="s">
        <v>10</v>
      </c>
      <c r="G23" s="34">
        <f>MONTH(Table1[[#This Row],[Date]])</f>
        <v>1</v>
      </c>
      <c r="H23" s="35">
        <f>WEEKDAY(Table1[[#This Row],[Date]])</f>
        <v>2</v>
      </c>
      <c r="I23" s="34">
        <f>-Table1[[#This Row],[Debit]]</f>
        <v>-28</v>
      </c>
    </row>
    <row r="24" spans="1:9" x14ac:dyDescent="0.3">
      <c r="A24" s="33">
        <v>44579</v>
      </c>
      <c r="B24" s="34" t="s">
        <v>7</v>
      </c>
      <c r="C24" s="34">
        <v>5</v>
      </c>
      <c r="D24" s="34" t="s">
        <v>8</v>
      </c>
      <c r="E24" s="34" t="s">
        <v>9</v>
      </c>
      <c r="F24" s="34" t="s">
        <v>10</v>
      </c>
      <c r="G24" s="34">
        <f>MONTH(Table1[[#This Row],[Date]])</f>
        <v>1</v>
      </c>
      <c r="H24" s="35">
        <f>WEEKDAY(Table1[[#This Row],[Date]])</f>
        <v>3</v>
      </c>
      <c r="I24" s="34">
        <f>-Table1[[#This Row],[Debit]]</f>
        <v>-5</v>
      </c>
    </row>
    <row r="25" spans="1:9" x14ac:dyDescent="0.3">
      <c r="A25" s="33">
        <v>44580</v>
      </c>
      <c r="B25" s="34" t="s">
        <v>7</v>
      </c>
      <c r="C25" s="34">
        <v>5</v>
      </c>
      <c r="D25" s="34" t="s">
        <v>8</v>
      </c>
      <c r="E25" s="34" t="s">
        <v>9</v>
      </c>
      <c r="F25" s="34" t="s">
        <v>10</v>
      </c>
      <c r="G25" s="34">
        <f>MONTH(Table1[[#This Row],[Date]])</f>
        <v>1</v>
      </c>
      <c r="H25" s="35">
        <f>WEEKDAY(Table1[[#This Row],[Date]])</f>
        <v>4</v>
      </c>
      <c r="I25" s="34">
        <f>-Table1[[#This Row],[Debit]]</f>
        <v>-5</v>
      </c>
    </row>
    <row r="26" spans="1:9" x14ac:dyDescent="0.3">
      <c r="A26" s="33">
        <v>44580</v>
      </c>
      <c r="B26" s="34" t="s">
        <v>128</v>
      </c>
      <c r="C26" s="34">
        <v>240</v>
      </c>
      <c r="D26" s="34" t="s">
        <v>24</v>
      </c>
      <c r="E26" s="34" t="s">
        <v>11</v>
      </c>
      <c r="F26" s="34" t="s">
        <v>10</v>
      </c>
      <c r="G26" s="34">
        <f>MONTH(Table1[[#This Row],[Date]])</f>
        <v>1</v>
      </c>
      <c r="H26" s="35">
        <f>WEEKDAY(Table1[[#This Row],[Date]])</f>
        <v>4</v>
      </c>
      <c r="I26" s="34">
        <f>-Table1[[#This Row],[Debit]]</f>
        <v>-240</v>
      </c>
    </row>
    <row r="27" spans="1:9" x14ac:dyDescent="0.3">
      <c r="A27" s="33">
        <v>44581</v>
      </c>
      <c r="B27" s="34" t="s">
        <v>39</v>
      </c>
      <c r="C27" s="34">
        <v>45</v>
      </c>
      <c r="D27" s="34" t="s">
        <v>25</v>
      </c>
      <c r="E27" s="34" t="s">
        <v>19</v>
      </c>
      <c r="F27" s="34" t="s">
        <v>10</v>
      </c>
      <c r="G27" s="34">
        <f>MONTH(Table1[[#This Row],[Date]])</f>
        <v>1</v>
      </c>
      <c r="H27" s="35">
        <f>WEEKDAY(Table1[[#This Row],[Date]])</f>
        <v>5</v>
      </c>
      <c r="I27" s="34">
        <f>-Table1[[#This Row],[Debit]]</f>
        <v>-45</v>
      </c>
    </row>
    <row r="28" spans="1:9" x14ac:dyDescent="0.3">
      <c r="A28" s="33">
        <v>44581</v>
      </c>
      <c r="B28" s="34" t="s">
        <v>26</v>
      </c>
      <c r="C28" s="34">
        <v>32</v>
      </c>
      <c r="D28" s="34" t="s">
        <v>18</v>
      </c>
      <c r="E28" s="34" t="s">
        <v>19</v>
      </c>
      <c r="F28" s="34" t="s">
        <v>10</v>
      </c>
      <c r="G28" s="34">
        <f>MONTH(Table1[[#This Row],[Date]])</f>
        <v>1</v>
      </c>
      <c r="H28" s="35">
        <f>WEEKDAY(Table1[[#This Row],[Date]])</f>
        <v>5</v>
      </c>
      <c r="I28" s="34">
        <f>-Table1[[#This Row],[Debit]]</f>
        <v>-32</v>
      </c>
    </row>
    <row r="29" spans="1:9" x14ac:dyDescent="0.3">
      <c r="A29" s="33">
        <v>44581</v>
      </c>
      <c r="B29" s="34" t="s">
        <v>7</v>
      </c>
      <c r="C29" s="34">
        <v>5</v>
      </c>
      <c r="D29" s="34" t="s">
        <v>8</v>
      </c>
      <c r="E29" s="34" t="s">
        <v>9</v>
      </c>
      <c r="F29" s="34" t="s">
        <v>10</v>
      </c>
      <c r="G29" s="34">
        <f>MONTH(Table1[[#This Row],[Date]])</f>
        <v>1</v>
      </c>
      <c r="H29" s="35">
        <f>WEEKDAY(Table1[[#This Row],[Date]])</f>
        <v>5</v>
      </c>
      <c r="I29" s="34">
        <f>-Table1[[#This Row],[Debit]]</f>
        <v>-5</v>
      </c>
    </row>
    <row r="30" spans="1:9" x14ac:dyDescent="0.3">
      <c r="A30" s="33">
        <v>44582</v>
      </c>
      <c r="B30" s="34" t="s">
        <v>7</v>
      </c>
      <c r="C30" s="34">
        <v>5</v>
      </c>
      <c r="D30" s="34" t="s">
        <v>8</v>
      </c>
      <c r="E30" s="34" t="s">
        <v>9</v>
      </c>
      <c r="F30" s="34" t="s">
        <v>10</v>
      </c>
      <c r="G30" s="34">
        <f>MONTH(Table1[[#This Row],[Date]])</f>
        <v>1</v>
      </c>
      <c r="H30" s="35">
        <f>WEEKDAY(Table1[[#This Row],[Date]])</f>
        <v>6</v>
      </c>
      <c r="I30" s="34">
        <f>-Table1[[#This Row],[Debit]]</f>
        <v>-5</v>
      </c>
    </row>
    <row r="31" spans="1:9" x14ac:dyDescent="0.3">
      <c r="A31" s="33">
        <v>44583</v>
      </c>
      <c r="B31" s="34" t="s">
        <v>7</v>
      </c>
      <c r="C31" s="34">
        <v>5</v>
      </c>
      <c r="D31" s="34" t="s">
        <v>8</v>
      </c>
      <c r="E31" s="34" t="s">
        <v>9</v>
      </c>
      <c r="F31" s="34" t="s">
        <v>10</v>
      </c>
      <c r="G31" s="34">
        <f>MONTH(Table1[[#This Row],[Date]])</f>
        <v>1</v>
      </c>
      <c r="H31" s="35">
        <f>WEEKDAY(Table1[[#This Row],[Date]])</f>
        <v>7</v>
      </c>
      <c r="I31" s="34">
        <f>-Table1[[#This Row],[Debit]]</f>
        <v>-5</v>
      </c>
    </row>
    <row r="32" spans="1:9" x14ac:dyDescent="0.3">
      <c r="A32" s="33">
        <v>44583</v>
      </c>
      <c r="B32" s="34" t="s">
        <v>127</v>
      </c>
      <c r="C32" s="34">
        <v>170</v>
      </c>
      <c r="D32" s="34" t="s">
        <v>13</v>
      </c>
      <c r="E32" s="34" t="s">
        <v>11</v>
      </c>
      <c r="F32" s="34" t="s">
        <v>10</v>
      </c>
      <c r="G32" s="34">
        <f>MONTH(Table1[[#This Row],[Date]])</f>
        <v>1</v>
      </c>
      <c r="H32" s="35">
        <f>WEEKDAY(Table1[[#This Row],[Date]])</f>
        <v>7</v>
      </c>
      <c r="I32" s="34">
        <f>-Table1[[#This Row],[Debit]]</f>
        <v>-170</v>
      </c>
    </row>
    <row r="33" spans="1:9" x14ac:dyDescent="0.3">
      <c r="A33" s="33">
        <v>44584</v>
      </c>
      <c r="B33" s="34" t="s">
        <v>114</v>
      </c>
      <c r="C33" s="34">
        <v>37</v>
      </c>
      <c r="D33" s="34" t="s">
        <v>22</v>
      </c>
      <c r="E33" s="34" t="s">
        <v>9</v>
      </c>
      <c r="F33" s="34" t="s">
        <v>10</v>
      </c>
      <c r="G33" s="34">
        <f>MONTH(Table1[[#This Row],[Date]])</f>
        <v>1</v>
      </c>
      <c r="H33" s="35">
        <f>WEEKDAY(Table1[[#This Row],[Date]])</f>
        <v>1</v>
      </c>
      <c r="I33" s="34">
        <f>-Table1[[#This Row],[Debit]]</f>
        <v>-37</v>
      </c>
    </row>
    <row r="34" spans="1:9" x14ac:dyDescent="0.3">
      <c r="A34" s="33">
        <v>44585</v>
      </c>
      <c r="B34" s="34" t="s">
        <v>40</v>
      </c>
      <c r="C34" s="34">
        <v>12</v>
      </c>
      <c r="D34" s="34" t="s">
        <v>22</v>
      </c>
      <c r="E34" s="34" t="s">
        <v>9</v>
      </c>
      <c r="F34" s="34" t="s">
        <v>10</v>
      </c>
      <c r="G34" s="34">
        <f>MONTH(Table1[[#This Row],[Date]])</f>
        <v>1</v>
      </c>
      <c r="H34" s="35">
        <f>WEEKDAY(Table1[[#This Row],[Date]])</f>
        <v>2</v>
      </c>
      <c r="I34" s="34">
        <f>-Table1[[#This Row],[Debit]]</f>
        <v>-12</v>
      </c>
    </row>
    <row r="35" spans="1:9" x14ac:dyDescent="0.3">
      <c r="A35" s="33">
        <v>44586</v>
      </c>
      <c r="B35" s="34" t="s">
        <v>113</v>
      </c>
      <c r="C35" s="34">
        <v>55</v>
      </c>
      <c r="D35" s="34" t="s">
        <v>104</v>
      </c>
      <c r="E35" s="34" t="s">
        <v>112</v>
      </c>
      <c r="F35" s="34" t="s">
        <v>10</v>
      </c>
      <c r="G35" s="34">
        <f>MONTH(Table1[[#This Row],[Date]])</f>
        <v>1</v>
      </c>
      <c r="H35" s="35">
        <f>WEEKDAY(Table1[[#This Row],[Date]])</f>
        <v>3</v>
      </c>
      <c r="I35" s="34">
        <f>-Table1[[#This Row],[Debit]]</f>
        <v>-55</v>
      </c>
    </row>
    <row r="36" spans="1:9" x14ac:dyDescent="0.3">
      <c r="A36" s="33">
        <v>44586</v>
      </c>
      <c r="B36" s="34" t="s">
        <v>16</v>
      </c>
      <c r="C36" s="34">
        <v>63</v>
      </c>
      <c r="D36" s="34" t="s">
        <v>27</v>
      </c>
      <c r="E36" s="34" t="s">
        <v>12</v>
      </c>
      <c r="F36" s="34" t="s">
        <v>10</v>
      </c>
      <c r="G36" s="34">
        <f>MONTH(Table1[[#This Row],[Date]])</f>
        <v>1</v>
      </c>
      <c r="H36" s="35">
        <f>WEEKDAY(Table1[[#This Row],[Date]])</f>
        <v>3</v>
      </c>
      <c r="I36" s="34">
        <f>-Table1[[#This Row],[Debit]]</f>
        <v>-63</v>
      </c>
    </row>
    <row r="37" spans="1:9" x14ac:dyDescent="0.3">
      <c r="A37" s="33">
        <v>44586</v>
      </c>
      <c r="B37" s="34" t="s">
        <v>7</v>
      </c>
      <c r="C37" s="34">
        <v>5</v>
      </c>
      <c r="D37" s="34" t="s">
        <v>8</v>
      </c>
      <c r="E37" s="34" t="s">
        <v>9</v>
      </c>
      <c r="F37" s="34" t="s">
        <v>10</v>
      </c>
      <c r="G37" s="34">
        <f>MONTH(Table1[[#This Row],[Date]])</f>
        <v>1</v>
      </c>
      <c r="H37" s="35">
        <f>WEEKDAY(Table1[[#This Row],[Date]])</f>
        <v>3</v>
      </c>
      <c r="I37" s="34">
        <f>-Table1[[#This Row],[Debit]]</f>
        <v>-5</v>
      </c>
    </row>
    <row r="38" spans="1:9" x14ac:dyDescent="0.3">
      <c r="A38" s="33">
        <v>44587</v>
      </c>
      <c r="B38" s="34" t="s">
        <v>7</v>
      </c>
      <c r="C38" s="34">
        <v>5</v>
      </c>
      <c r="D38" s="34" t="s">
        <v>8</v>
      </c>
      <c r="E38" s="34" t="s">
        <v>9</v>
      </c>
      <c r="F38" s="34" t="s">
        <v>10</v>
      </c>
      <c r="G38" s="34">
        <f>MONTH(Table1[[#This Row],[Date]])</f>
        <v>1</v>
      </c>
      <c r="H38" s="35">
        <f>WEEKDAY(Table1[[#This Row],[Date]])</f>
        <v>4</v>
      </c>
      <c r="I38" s="34">
        <f>-Table1[[#This Row],[Debit]]</f>
        <v>-5</v>
      </c>
    </row>
    <row r="39" spans="1:9" x14ac:dyDescent="0.3">
      <c r="A39" s="33">
        <v>44588</v>
      </c>
      <c r="B39" s="34" t="s">
        <v>7</v>
      </c>
      <c r="C39" s="34">
        <v>5</v>
      </c>
      <c r="D39" s="34" t="s">
        <v>8</v>
      </c>
      <c r="E39" s="34" t="s">
        <v>9</v>
      </c>
      <c r="F39" s="34" t="s">
        <v>10</v>
      </c>
      <c r="G39" s="34">
        <f>MONTH(Table1[[#This Row],[Date]])</f>
        <v>1</v>
      </c>
      <c r="H39" s="35">
        <f>WEEKDAY(Table1[[#This Row],[Date]])</f>
        <v>5</v>
      </c>
      <c r="I39" s="34">
        <f>-Table1[[#This Row],[Debit]]</f>
        <v>-5</v>
      </c>
    </row>
    <row r="40" spans="1:9" x14ac:dyDescent="0.3">
      <c r="A40" s="33">
        <v>44589</v>
      </c>
      <c r="B40" s="34" t="s">
        <v>7</v>
      </c>
      <c r="C40" s="34">
        <v>5</v>
      </c>
      <c r="D40" s="34" t="s">
        <v>8</v>
      </c>
      <c r="E40" s="34" t="s">
        <v>9</v>
      </c>
      <c r="F40" s="34" t="s">
        <v>10</v>
      </c>
      <c r="G40" s="34">
        <f>MONTH(Table1[[#This Row],[Date]])</f>
        <v>1</v>
      </c>
      <c r="H40" s="35">
        <f>WEEKDAY(Table1[[#This Row],[Date]])</f>
        <v>6</v>
      </c>
      <c r="I40" s="34">
        <f>-Table1[[#This Row],[Debit]]</f>
        <v>-5</v>
      </c>
    </row>
    <row r="41" spans="1:9" x14ac:dyDescent="0.3">
      <c r="A41" s="33">
        <v>44590</v>
      </c>
      <c r="B41" s="34" t="s">
        <v>7</v>
      </c>
      <c r="C41" s="34">
        <v>5</v>
      </c>
      <c r="D41" s="34" t="s">
        <v>8</v>
      </c>
      <c r="E41" s="34" t="s">
        <v>9</v>
      </c>
      <c r="F41" s="34" t="s">
        <v>10</v>
      </c>
      <c r="G41" s="34">
        <f>MONTH(Table1[[#This Row],[Date]])</f>
        <v>1</v>
      </c>
      <c r="H41" s="35">
        <f>WEEKDAY(Table1[[#This Row],[Date]])</f>
        <v>7</v>
      </c>
      <c r="I41" s="34">
        <f>-Table1[[#This Row],[Debit]]</f>
        <v>-5</v>
      </c>
    </row>
    <row r="42" spans="1:9" x14ac:dyDescent="0.3">
      <c r="A42" s="33">
        <v>44590</v>
      </c>
      <c r="B42" s="34" t="s">
        <v>127</v>
      </c>
      <c r="C42" s="34">
        <v>162</v>
      </c>
      <c r="D42" s="34" t="s">
        <v>13</v>
      </c>
      <c r="E42" s="34" t="s">
        <v>11</v>
      </c>
      <c r="F42" s="34" t="s">
        <v>10</v>
      </c>
      <c r="G42" s="34">
        <f>MONTH(Table1[[#This Row],[Date]])</f>
        <v>1</v>
      </c>
      <c r="H42" s="35">
        <f>WEEKDAY(Table1[[#This Row],[Date]])</f>
        <v>7</v>
      </c>
      <c r="I42" s="34">
        <f>-Table1[[#This Row],[Debit]]</f>
        <v>-162</v>
      </c>
    </row>
    <row r="43" spans="1:9" x14ac:dyDescent="0.3">
      <c r="A43" s="33">
        <v>44591</v>
      </c>
      <c r="B43" s="34" t="s">
        <v>41</v>
      </c>
      <c r="C43" s="34">
        <v>125</v>
      </c>
      <c r="D43" s="34" t="s">
        <v>20</v>
      </c>
      <c r="E43" s="34" t="s">
        <v>19</v>
      </c>
      <c r="F43" s="34" t="s">
        <v>10</v>
      </c>
      <c r="G43" s="34">
        <f>MONTH(Table1[[#This Row],[Date]])</f>
        <v>1</v>
      </c>
      <c r="H43" s="35">
        <f>WEEKDAY(Table1[[#This Row],[Date]])</f>
        <v>1</v>
      </c>
      <c r="I43" s="34">
        <f>-Table1[[#This Row],[Debit]]</f>
        <v>-125</v>
      </c>
    </row>
    <row r="44" spans="1:9" x14ac:dyDescent="0.3">
      <c r="A44" s="33">
        <v>44591</v>
      </c>
      <c r="B44" s="34" t="s">
        <v>42</v>
      </c>
      <c r="C44" s="34">
        <v>175</v>
      </c>
      <c r="D44" s="34" t="s">
        <v>18</v>
      </c>
      <c r="E44" s="34" t="s">
        <v>19</v>
      </c>
      <c r="F44" s="34" t="s">
        <v>10</v>
      </c>
      <c r="G44" s="34">
        <f>MONTH(Table1[[#This Row],[Date]])</f>
        <v>1</v>
      </c>
      <c r="H44" s="35">
        <f>WEEKDAY(Table1[[#This Row],[Date]])</f>
        <v>1</v>
      </c>
      <c r="I44" s="34">
        <f>-Table1[[#This Row],[Debit]]</f>
        <v>-175</v>
      </c>
    </row>
    <row r="45" spans="1:9" x14ac:dyDescent="0.3">
      <c r="A45" s="33">
        <v>44592</v>
      </c>
      <c r="B45" s="34" t="s">
        <v>48</v>
      </c>
      <c r="C45" s="34">
        <v>145</v>
      </c>
      <c r="D45" s="34" t="s">
        <v>20</v>
      </c>
      <c r="E45" s="34" t="s">
        <v>19</v>
      </c>
      <c r="F45" s="34" t="s">
        <v>10</v>
      </c>
      <c r="G45" s="34">
        <f>MONTH(Table1[[#This Row],[Date]])</f>
        <v>1</v>
      </c>
      <c r="H45" s="35">
        <f>WEEKDAY(Table1[[#This Row],[Date]])</f>
        <v>2</v>
      </c>
      <c r="I45" s="34">
        <f>-Table1[[#This Row],[Debit]]</f>
        <v>-145</v>
      </c>
    </row>
    <row r="46" spans="1:9" x14ac:dyDescent="0.3">
      <c r="A46" s="33">
        <v>44592</v>
      </c>
      <c r="B46" s="34" t="s">
        <v>129</v>
      </c>
      <c r="C46" s="34">
        <v>23</v>
      </c>
      <c r="D46" s="34" t="s">
        <v>23</v>
      </c>
      <c r="E46" s="34" t="s">
        <v>12</v>
      </c>
      <c r="F46" s="34" t="s">
        <v>10</v>
      </c>
      <c r="G46" s="34">
        <f>MONTH(Table1[[#This Row],[Date]])</f>
        <v>1</v>
      </c>
      <c r="H46" s="35">
        <f>WEEKDAY(Table1[[#This Row],[Date]])</f>
        <v>2</v>
      </c>
      <c r="I46" s="34">
        <f>-Table1[[#This Row],[Debit]]</f>
        <v>-23</v>
      </c>
    </row>
    <row r="47" spans="1:9" x14ac:dyDescent="0.3">
      <c r="A47" s="33">
        <v>44593</v>
      </c>
      <c r="B47" s="34" t="s">
        <v>7</v>
      </c>
      <c r="C47" s="34">
        <v>5</v>
      </c>
      <c r="D47" s="34" t="s">
        <v>8</v>
      </c>
      <c r="E47" s="34" t="s">
        <v>9</v>
      </c>
      <c r="F47" s="34" t="s">
        <v>10</v>
      </c>
      <c r="G47" s="34">
        <f>MONTH(Table1[[#This Row],[Date]])</f>
        <v>2</v>
      </c>
      <c r="H47" s="35">
        <f>WEEKDAY(Table1[[#This Row],[Date]])</f>
        <v>3</v>
      </c>
      <c r="I47" s="34">
        <f>-Table1[[#This Row],[Debit]]</f>
        <v>-5</v>
      </c>
    </row>
    <row r="48" spans="1:9" x14ac:dyDescent="0.3">
      <c r="A48" s="33">
        <v>44594</v>
      </c>
      <c r="B48" s="34" t="s">
        <v>127</v>
      </c>
      <c r="C48" s="34">
        <v>600</v>
      </c>
      <c r="D48" s="34" t="s">
        <v>13</v>
      </c>
      <c r="E48" s="34" t="s">
        <v>11</v>
      </c>
      <c r="F48" s="34" t="s">
        <v>10</v>
      </c>
      <c r="G48" s="34">
        <f>MONTH(Table1[[#This Row],[Date]])</f>
        <v>2</v>
      </c>
      <c r="H48" s="35">
        <f>WEEKDAY(Table1[[#This Row],[Date]])</f>
        <v>4</v>
      </c>
      <c r="I48" s="34">
        <f>-Table1[[#This Row],[Debit]]</f>
        <v>-600</v>
      </c>
    </row>
    <row r="49" spans="1:9" x14ac:dyDescent="0.3">
      <c r="A49" s="33">
        <v>44594</v>
      </c>
      <c r="B49" s="34" t="s">
        <v>106</v>
      </c>
      <c r="C49" s="34">
        <v>150</v>
      </c>
      <c r="D49" s="34" t="s">
        <v>105</v>
      </c>
      <c r="E49" s="34" t="s">
        <v>58</v>
      </c>
      <c r="F49" s="34" t="s">
        <v>10</v>
      </c>
      <c r="G49" s="34">
        <f>MONTH(Table1[[#This Row],[Date]])</f>
        <v>2</v>
      </c>
      <c r="H49" s="35">
        <f>WEEKDAY(Table1[[#This Row],[Date]])</f>
        <v>4</v>
      </c>
      <c r="I49" s="34">
        <f>-Table1[[#This Row],[Debit]]</f>
        <v>-150</v>
      </c>
    </row>
    <row r="50" spans="1:9" x14ac:dyDescent="0.3">
      <c r="A50" s="33">
        <v>44594</v>
      </c>
      <c r="B50" s="34" t="s">
        <v>7</v>
      </c>
      <c r="C50" s="34">
        <v>5</v>
      </c>
      <c r="D50" s="34" t="s">
        <v>8</v>
      </c>
      <c r="E50" s="34" t="s">
        <v>9</v>
      </c>
      <c r="F50" s="34" t="s">
        <v>10</v>
      </c>
      <c r="G50" s="34">
        <f>MONTH(Table1[[#This Row],[Date]])</f>
        <v>2</v>
      </c>
      <c r="H50" s="35">
        <f>WEEKDAY(Table1[[#This Row],[Date]])</f>
        <v>4</v>
      </c>
      <c r="I50" s="34">
        <f>-Table1[[#This Row],[Debit]]</f>
        <v>-5</v>
      </c>
    </row>
    <row r="51" spans="1:9" x14ac:dyDescent="0.3">
      <c r="A51" s="33">
        <v>44595</v>
      </c>
      <c r="B51" s="34" t="s">
        <v>7</v>
      </c>
      <c r="C51" s="34">
        <v>5</v>
      </c>
      <c r="D51" s="34" t="s">
        <v>8</v>
      </c>
      <c r="E51" s="34" t="s">
        <v>9</v>
      </c>
      <c r="F51" s="34" t="s">
        <v>10</v>
      </c>
      <c r="G51" s="34">
        <f>MONTH(Table1[[#This Row],[Date]])</f>
        <v>2</v>
      </c>
      <c r="H51" s="35">
        <f>WEEKDAY(Table1[[#This Row],[Date]])</f>
        <v>5</v>
      </c>
      <c r="I51" s="34">
        <f>-Table1[[#This Row],[Debit]]</f>
        <v>-5</v>
      </c>
    </row>
    <row r="52" spans="1:9" x14ac:dyDescent="0.3">
      <c r="A52" s="33">
        <v>44596</v>
      </c>
      <c r="B52" s="34" t="s">
        <v>7</v>
      </c>
      <c r="C52" s="34">
        <v>5</v>
      </c>
      <c r="D52" s="34" t="s">
        <v>8</v>
      </c>
      <c r="E52" s="34" t="s">
        <v>9</v>
      </c>
      <c r="F52" s="34" t="s">
        <v>10</v>
      </c>
      <c r="G52" s="34">
        <f>MONTH(Table1[[#This Row],[Date]])</f>
        <v>2</v>
      </c>
      <c r="H52" s="35">
        <f>WEEKDAY(Table1[[#This Row],[Date]])</f>
        <v>6</v>
      </c>
      <c r="I52" s="34">
        <f>-Table1[[#This Row],[Debit]]</f>
        <v>-5</v>
      </c>
    </row>
    <row r="53" spans="1:9" x14ac:dyDescent="0.3">
      <c r="A53" s="33">
        <v>44597</v>
      </c>
      <c r="B53" s="34" t="s">
        <v>7</v>
      </c>
      <c r="C53" s="34">
        <v>5</v>
      </c>
      <c r="D53" s="34" t="s">
        <v>8</v>
      </c>
      <c r="E53" s="34" t="s">
        <v>9</v>
      </c>
      <c r="F53" s="34" t="s">
        <v>10</v>
      </c>
      <c r="G53" s="34">
        <f>MONTH(Table1[[#This Row],[Date]])</f>
        <v>2</v>
      </c>
      <c r="H53" s="35">
        <f>WEEKDAY(Table1[[#This Row],[Date]])</f>
        <v>7</v>
      </c>
      <c r="I53" s="34">
        <f>-Table1[[#This Row],[Debit]]</f>
        <v>-5</v>
      </c>
    </row>
    <row r="54" spans="1:9" x14ac:dyDescent="0.3">
      <c r="A54" s="33">
        <v>44597</v>
      </c>
      <c r="B54" s="34" t="s">
        <v>127</v>
      </c>
      <c r="C54" s="34">
        <v>205</v>
      </c>
      <c r="D54" s="34" t="s">
        <v>13</v>
      </c>
      <c r="E54" s="34" t="s">
        <v>11</v>
      </c>
      <c r="F54" s="34" t="s">
        <v>10</v>
      </c>
      <c r="G54" s="34">
        <f>MONTH(Table1[[#This Row],[Date]])</f>
        <v>2</v>
      </c>
      <c r="H54" s="35">
        <f>WEEKDAY(Table1[[#This Row],[Date]])</f>
        <v>7</v>
      </c>
      <c r="I54" s="34">
        <f>-Table1[[#This Row],[Debit]]</f>
        <v>-205</v>
      </c>
    </row>
    <row r="55" spans="1:9" x14ac:dyDescent="0.3">
      <c r="A55" s="33">
        <v>44600</v>
      </c>
      <c r="B55" s="34" t="s">
        <v>14</v>
      </c>
      <c r="C55" s="34">
        <v>51.1</v>
      </c>
      <c r="D55" s="34" t="s">
        <v>15</v>
      </c>
      <c r="E55" s="34" t="s">
        <v>11</v>
      </c>
      <c r="F55" s="34" t="s">
        <v>10</v>
      </c>
      <c r="G55" s="34">
        <f>MONTH(Table1[[#This Row],[Date]])</f>
        <v>2</v>
      </c>
      <c r="H55" s="35">
        <f>WEEKDAY(Table1[[#This Row],[Date]])</f>
        <v>3</v>
      </c>
      <c r="I55" s="34">
        <f>-Table1[[#This Row],[Debit]]</f>
        <v>-51.1</v>
      </c>
    </row>
    <row r="56" spans="1:9" x14ac:dyDescent="0.3">
      <c r="A56" s="33">
        <v>44600</v>
      </c>
      <c r="B56" s="34" t="s">
        <v>7</v>
      </c>
      <c r="C56" s="34">
        <v>5</v>
      </c>
      <c r="D56" s="34" t="s">
        <v>8</v>
      </c>
      <c r="E56" s="34" t="s">
        <v>9</v>
      </c>
      <c r="F56" s="34" t="s">
        <v>10</v>
      </c>
      <c r="G56" s="34">
        <f>MONTH(Table1[[#This Row],[Date]])</f>
        <v>2</v>
      </c>
      <c r="H56" s="35">
        <f>WEEKDAY(Table1[[#This Row],[Date]])</f>
        <v>3</v>
      </c>
      <c r="I56" s="34">
        <f>-Table1[[#This Row],[Debit]]</f>
        <v>-5</v>
      </c>
    </row>
    <row r="57" spans="1:9" x14ac:dyDescent="0.3">
      <c r="A57" s="33">
        <v>44601</v>
      </c>
      <c r="B57" s="34" t="s">
        <v>95</v>
      </c>
      <c r="C57" s="34">
        <v>550</v>
      </c>
      <c r="D57" s="34" t="s">
        <v>30</v>
      </c>
      <c r="E57" s="34" t="s">
        <v>31</v>
      </c>
      <c r="F57" s="34" t="s">
        <v>10</v>
      </c>
      <c r="G57" s="34">
        <f>MONTH(Table1[[#This Row],[Date]])</f>
        <v>2</v>
      </c>
      <c r="H57" s="35">
        <f>WEEKDAY(Table1[[#This Row],[Date]])</f>
        <v>4</v>
      </c>
      <c r="I57" s="34">
        <f>-Table1[[#This Row],[Debit]]</f>
        <v>-550</v>
      </c>
    </row>
    <row r="58" spans="1:9" x14ac:dyDescent="0.3">
      <c r="A58" s="33">
        <v>44601</v>
      </c>
      <c r="B58" s="34" t="s">
        <v>7</v>
      </c>
      <c r="C58" s="34">
        <v>5</v>
      </c>
      <c r="D58" s="34" t="s">
        <v>8</v>
      </c>
      <c r="E58" s="34" t="s">
        <v>9</v>
      </c>
      <c r="F58" s="34" t="s">
        <v>10</v>
      </c>
      <c r="G58" s="34">
        <f>MONTH(Table1[[#This Row],[Date]])</f>
        <v>2</v>
      </c>
      <c r="H58" s="35">
        <f>WEEKDAY(Table1[[#This Row],[Date]])</f>
        <v>4</v>
      </c>
      <c r="I58" s="34">
        <f>-Table1[[#This Row],[Debit]]</f>
        <v>-5</v>
      </c>
    </row>
    <row r="59" spans="1:9" x14ac:dyDescent="0.3">
      <c r="A59" s="33">
        <v>44602</v>
      </c>
      <c r="B59" s="34" t="s">
        <v>16</v>
      </c>
      <c r="C59" s="34">
        <v>78</v>
      </c>
      <c r="D59" s="34" t="s">
        <v>27</v>
      </c>
      <c r="E59" s="34" t="s">
        <v>12</v>
      </c>
      <c r="F59" s="34" t="s">
        <v>10</v>
      </c>
      <c r="G59" s="34">
        <f>MONTH(Table1[[#This Row],[Date]])</f>
        <v>2</v>
      </c>
      <c r="H59" s="35">
        <f>WEEKDAY(Table1[[#This Row],[Date]])</f>
        <v>5</v>
      </c>
      <c r="I59" s="34">
        <f>-Table1[[#This Row],[Debit]]</f>
        <v>-78</v>
      </c>
    </row>
    <row r="60" spans="1:9" x14ac:dyDescent="0.3">
      <c r="A60" s="33">
        <v>44602</v>
      </c>
      <c r="B60" s="34" t="s">
        <v>7</v>
      </c>
      <c r="C60" s="34">
        <v>5</v>
      </c>
      <c r="D60" s="34" t="s">
        <v>8</v>
      </c>
      <c r="E60" s="34" t="s">
        <v>9</v>
      </c>
      <c r="F60" s="34" t="s">
        <v>10</v>
      </c>
      <c r="G60" s="34">
        <f>MONTH(Table1[[#This Row],[Date]])</f>
        <v>2</v>
      </c>
      <c r="H60" s="35">
        <f>WEEKDAY(Table1[[#This Row],[Date]])</f>
        <v>5</v>
      </c>
      <c r="I60" s="34">
        <f>-Table1[[#This Row],[Debit]]</f>
        <v>-5</v>
      </c>
    </row>
    <row r="61" spans="1:9" x14ac:dyDescent="0.3">
      <c r="A61" s="33">
        <v>44603</v>
      </c>
      <c r="B61" s="34" t="s">
        <v>7</v>
      </c>
      <c r="C61" s="34">
        <v>5</v>
      </c>
      <c r="D61" s="34" t="s">
        <v>8</v>
      </c>
      <c r="E61" s="34" t="s">
        <v>9</v>
      </c>
      <c r="F61" s="34" t="s">
        <v>10</v>
      </c>
      <c r="G61" s="34">
        <f>MONTH(Table1[[#This Row],[Date]])</f>
        <v>2</v>
      </c>
      <c r="H61" s="35">
        <f>WEEKDAY(Table1[[#This Row],[Date]])</f>
        <v>6</v>
      </c>
      <c r="I61" s="34">
        <f>-Table1[[#This Row],[Debit]]</f>
        <v>-5</v>
      </c>
    </row>
    <row r="62" spans="1:9" x14ac:dyDescent="0.3">
      <c r="A62" s="33">
        <v>44604</v>
      </c>
      <c r="B62" s="34" t="s">
        <v>127</v>
      </c>
      <c r="C62" s="34">
        <v>135.9</v>
      </c>
      <c r="D62" s="34" t="s">
        <v>13</v>
      </c>
      <c r="E62" s="34" t="s">
        <v>11</v>
      </c>
      <c r="F62" s="34" t="s">
        <v>10</v>
      </c>
      <c r="G62" s="34">
        <f>MONTH(Table1[[#This Row],[Date]])</f>
        <v>2</v>
      </c>
      <c r="H62" s="35">
        <f>WEEKDAY(Table1[[#This Row],[Date]])</f>
        <v>7</v>
      </c>
      <c r="I62" s="34">
        <f>-Table1[[#This Row],[Debit]]</f>
        <v>-135.9</v>
      </c>
    </row>
    <row r="63" spans="1:9" x14ac:dyDescent="0.3">
      <c r="A63" s="33">
        <v>44604</v>
      </c>
      <c r="B63" s="34" t="s">
        <v>7</v>
      </c>
      <c r="C63" s="34">
        <v>5</v>
      </c>
      <c r="D63" s="34" t="s">
        <v>8</v>
      </c>
      <c r="E63" s="34" t="s">
        <v>9</v>
      </c>
      <c r="F63" s="34" t="s">
        <v>10</v>
      </c>
      <c r="G63" s="34">
        <f>MONTH(Table1[[#This Row],[Date]])</f>
        <v>2</v>
      </c>
      <c r="H63" s="35">
        <f>WEEKDAY(Table1[[#This Row],[Date]])</f>
        <v>7</v>
      </c>
      <c r="I63" s="34">
        <f>-Table1[[#This Row],[Debit]]</f>
        <v>-5</v>
      </c>
    </row>
    <row r="64" spans="1:9" x14ac:dyDescent="0.3">
      <c r="A64" s="33">
        <v>44605</v>
      </c>
      <c r="B64" s="34" t="s">
        <v>7</v>
      </c>
      <c r="C64" s="34">
        <v>5</v>
      </c>
      <c r="D64" s="34" t="s">
        <v>8</v>
      </c>
      <c r="E64" s="34" t="s">
        <v>9</v>
      </c>
      <c r="F64" s="34" t="s">
        <v>10</v>
      </c>
      <c r="G64" s="34">
        <f>MONTH(Table1[[#This Row],[Date]])</f>
        <v>2</v>
      </c>
      <c r="H64" s="35">
        <f>WEEKDAY(Table1[[#This Row],[Date]])</f>
        <v>1</v>
      </c>
      <c r="I64" s="34">
        <f>-Table1[[#This Row],[Debit]]</f>
        <v>-5</v>
      </c>
    </row>
    <row r="65" spans="1:9" x14ac:dyDescent="0.3">
      <c r="A65" s="33">
        <v>44605</v>
      </c>
      <c r="B65" s="34" t="s">
        <v>17</v>
      </c>
      <c r="C65" s="34">
        <v>40.9</v>
      </c>
      <c r="D65" s="34" t="s">
        <v>18</v>
      </c>
      <c r="E65" s="34" t="s">
        <v>19</v>
      </c>
      <c r="F65" s="34" t="s">
        <v>10</v>
      </c>
      <c r="G65" s="34">
        <f>MONTH(Table1[[#This Row],[Date]])</f>
        <v>2</v>
      </c>
      <c r="H65" s="35">
        <f>WEEKDAY(Table1[[#This Row],[Date]])</f>
        <v>1</v>
      </c>
      <c r="I65" s="34">
        <f>-Table1[[#This Row],[Debit]]</f>
        <v>-40.9</v>
      </c>
    </row>
    <row r="66" spans="1:9" x14ac:dyDescent="0.3">
      <c r="A66" s="33">
        <v>44605</v>
      </c>
      <c r="B66" s="34" t="s">
        <v>108</v>
      </c>
      <c r="C66" s="34">
        <v>99</v>
      </c>
      <c r="D66" s="34" t="s">
        <v>20</v>
      </c>
      <c r="E66" s="34" t="s">
        <v>19</v>
      </c>
      <c r="F66" s="34" t="s">
        <v>10</v>
      </c>
      <c r="G66" s="34">
        <f>MONTH(Table1[[#This Row],[Date]])</f>
        <v>2</v>
      </c>
      <c r="H66" s="35">
        <f>WEEKDAY(Table1[[#This Row],[Date]])</f>
        <v>1</v>
      </c>
      <c r="I66" s="34">
        <f>-Table1[[#This Row],[Debit]]</f>
        <v>-99</v>
      </c>
    </row>
    <row r="67" spans="1:9" x14ac:dyDescent="0.3">
      <c r="A67" s="33">
        <v>44605</v>
      </c>
      <c r="B67" s="34" t="s">
        <v>21</v>
      </c>
      <c r="C67" s="34">
        <v>53</v>
      </c>
      <c r="D67" s="34" t="s">
        <v>22</v>
      </c>
      <c r="E67" s="34" t="s">
        <v>9</v>
      </c>
      <c r="F67" s="34" t="s">
        <v>10</v>
      </c>
      <c r="G67" s="34">
        <f>MONTH(Table1[[#This Row],[Date]])</f>
        <v>2</v>
      </c>
      <c r="H67" s="35">
        <f>WEEKDAY(Table1[[#This Row],[Date]])</f>
        <v>1</v>
      </c>
      <c r="I67" s="34">
        <f>-Table1[[#This Row],[Debit]]</f>
        <v>-53</v>
      </c>
    </row>
    <row r="68" spans="1:9" x14ac:dyDescent="0.3">
      <c r="A68" s="33">
        <v>44606</v>
      </c>
      <c r="B68" s="34" t="s">
        <v>129</v>
      </c>
      <c r="C68" s="34">
        <v>28.9</v>
      </c>
      <c r="D68" s="34" t="s">
        <v>23</v>
      </c>
      <c r="E68" s="34" t="s">
        <v>12</v>
      </c>
      <c r="F68" s="34" t="s">
        <v>10</v>
      </c>
      <c r="G68" s="34">
        <f>MONTH(Table1[[#This Row],[Date]])</f>
        <v>2</v>
      </c>
      <c r="H68" s="35">
        <f>WEEKDAY(Table1[[#This Row],[Date]])</f>
        <v>2</v>
      </c>
      <c r="I68" s="34">
        <f>-Table1[[#This Row],[Debit]]</f>
        <v>-28.9</v>
      </c>
    </row>
    <row r="69" spans="1:9" x14ac:dyDescent="0.3">
      <c r="A69" s="33">
        <v>44607</v>
      </c>
      <c r="B69" s="34" t="s">
        <v>7</v>
      </c>
      <c r="C69" s="34">
        <v>5</v>
      </c>
      <c r="D69" s="34" t="s">
        <v>8</v>
      </c>
      <c r="E69" s="34" t="s">
        <v>9</v>
      </c>
      <c r="F69" s="34" t="s">
        <v>10</v>
      </c>
      <c r="G69" s="34">
        <f>MONTH(Table1[[#This Row],[Date]])</f>
        <v>2</v>
      </c>
      <c r="H69" s="35">
        <f>WEEKDAY(Table1[[#This Row],[Date]])</f>
        <v>3</v>
      </c>
      <c r="I69" s="34">
        <f>-Table1[[#This Row],[Debit]]</f>
        <v>-5</v>
      </c>
    </row>
    <row r="70" spans="1:9" x14ac:dyDescent="0.3">
      <c r="A70" s="33">
        <v>44608</v>
      </c>
      <c r="B70" s="34" t="s">
        <v>7</v>
      </c>
      <c r="C70" s="34">
        <v>5</v>
      </c>
      <c r="D70" s="34" t="s">
        <v>8</v>
      </c>
      <c r="E70" s="34" t="s">
        <v>9</v>
      </c>
      <c r="F70" s="34" t="s">
        <v>10</v>
      </c>
      <c r="G70" s="34">
        <f>MONTH(Table1[[#This Row],[Date]])</f>
        <v>2</v>
      </c>
      <c r="H70" s="35">
        <f>WEEKDAY(Table1[[#This Row],[Date]])</f>
        <v>4</v>
      </c>
      <c r="I70" s="34">
        <f>-Table1[[#This Row],[Debit]]</f>
        <v>-5</v>
      </c>
    </row>
    <row r="71" spans="1:9" x14ac:dyDescent="0.3">
      <c r="A71" s="33">
        <v>44608</v>
      </c>
      <c r="B71" s="34" t="s">
        <v>128</v>
      </c>
      <c r="C71" s="34">
        <v>240</v>
      </c>
      <c r="D71" s="34" t="s">
        <v>24</v>
      </c>
      <c r="E71" s="34" t="s">
        <v>11</v>
      </c>
      <c r="F71" s="34" t="s">
        <v>10</v>
      </c>
      <c r="G71" s="34">
        <f>MONTH(Table1[[#This Row],[Date]])</f>
        <v>2</v>
      </c>
      <c r="H71" s="35">
        <f>WEEKDAY(Table1[[#This Row],[Date]])</f>
        <v>4</v>
      </c>
      <c r="I71" s="34">
        <f>-Table1[[#This Row],[Debit]]</f>
        <v>-240</v>
      </c>
    </row>
    <row r="72" spans="1:9" x14ac:dyDescent="0.3">
      <c r="A72" s="33">
        <v>44609</v>
      </c>
      <c r="B72" s="34" t="s">
        <v>39</v>
      </c>
      <c r="C72" s="34">
        <v>45.9</v>
      </c>
      <c r="D72" s="34" t="s">
        <v>25</v>
      </c>
      <c r="E72" s="34" t="s">
        <v>19</v>
      </c>
      <c r="F72" s="34" t="s">
        <v>10</v>
      </c>
      <c r="G72" s="34">
        <f>MONTH(Table1[[#This Row],[Date]])</f>
        <v>2</v>
      </c>
      <c r="H72" s="35">
        <f>WEEKDAY(Table1[[#This Row],[Date]])</f>
        <v>5</v>
      </c>
      <c r="I72" s="34">
        <f>-Table1[[#This Row],[Debit]]</f>
        <v>-45.9</v>
      </c>
    </row>
    <row r="73" spans="1:9" x14ac:dyDescent="0.3">
      <c r="A73" s="33">
        <v>44609</v>
      </c>
      <c r="B73" s="34" t="s">
        <v>26</v>
      </c>
      <c r="C73" s="34">
        <v>35</v>
      </c>
      <c r="D73" s="34" t="s">
        <v>18</v>
      </c>
      <c r="E73" s="34" t="s">
        <v>19</v>
      </c>
      <c r="F73" s="34" t="s">
        <v>10</v>
      </c>
      <c r="G73" s="34">
        <f>MONTH(Table1[[#This Row],[Date]])</f>
        <v>2</v>
      </c>
      <c r="H73" s="35">
        <f>WEEKDAY(Table1[[#This Row],[Date]])</f>
        <v>5</v>
      </c>
      <c r="I73" s="34">
        <f>-Table1[[#This Row],[Debit]]</f>
        <v>-35</v>
      </c>
    </row>
    <row r="74" spans="1:9" x14ac:dyDescent="0.3">
      <c r="A74" s="33">
        <v>44609</v>
      </c>
      <c r="B74" s="34" t="s">
        <v>7</v>
      </c>
      <c r="C74" s="34">
        <v>5</v>
      </c>
      <c r="D74" s="34" t="s">
        <v>8</v>
      </c>
      <c r="E74" s="34" t="s">
        <v>9</v>
      </c>
      <c r="F74" s="34" t="s">
        <v>10</v>
      </c>
      <c r="G74" s="34">
        <f>MONTH(Table1[[#This Row],[Date]])</f>
        <v>2</v>
      </c>
      <c r="H74" s="35">
        <f>WEEKDAY(Table1[[#This Row],[Date]])</f>
        <v>5</v>
      </c>
      <c r="I74" s="34">
        <f>-Table1[[#This Row],[Debit]]</f>
        <v>-5</v>
      </c>
    </row>
    <row r="75" spans="1:9" x14ac:dyDescent="0.3">
      <c r="A75" s="33">
        <v>44610</v>
      </c>
      <c r="B75" s="34" t="s">
        <v>7</v>
      </c>
      <c r="C75" s="34">
        <v>5</v>
      </c>
      <c r="D75" s="34" t="s">
        <v>8</v>
      </c>
      <c r="E75" s="34" t="s">
        <v>9</v>
      </c>
      <c r="F75" s="34" t="s">
        <v>10</v>
      </c>
      <c r="G75" s="34">
        <f>MONTH(Table1[[#This Row],[Date]])</f>
        <v>2</v>
      </c>
      <c r="H75" s="35">
        <f>WEEKDAY(Table1[[#This Row],[Date]])</f>
        <v>6</v>
      </c>
      <c r="I75" s="34">
        <f>-Table1[[#This Row],[Debit]]</f>
        <v>-5</v>
      </c>
    </row>
    <row r="76" spans="1:9" x14ac:dyDescent="0.3">
      <c r="A76" s="33">
        <v>44611</v>
      </c>
      <c r="B76" s="34" t="s">
        <v>7</v>
      </c>
      <c r="C76" s="34">
        <v>5</v>
      </c>
      <c r="D76" s="34" t="s">
        <v>8</v>
      </c>
      <c r="E76" s="34" t="s">
        <v>9</v>
      </c>
      <c r="F76" s="34" t="s">
        <v>10</v>
      </c>
      <c r="G76" s="34">
        <f>MONTH(Table1[[#This Row],[Date]])</f>
        <v>2</v>
      </c>
      <c r="H76" s="35">
        <f>WEEKDAY(Table1[[#This Row],[Date]])</f>
        <v>7</v>
      </c>
      <c r="I76" s="34">
        <f>-Table1[[#This Row],[Debit]]</f>
        <v>-5</v>
      </c>
    </row>
    <row r="77" spans="1:9" x14ac:dyDescent="0.3">
      <c r="A77" s="33">
        <v>44611</v>
      </c>
      <c r="B77" s="34" t="s">
        <v>127</v>
      </c>
      <c r="C77" s="34">
        <v>171</v>
      </c>
      <c r="D77" s="34" t="s">
        <v>13</v>
      </c>
      <c r="E77" s="34" t="s">
        <v>11</v>
      </c>
      <c r="F77" s="34" t="s">
        <v>10</v>
      </c>
      <c r="G77" s="34">
        <f>MONTH(Table1[[#This Row],[Date]])</f>
        <v>2</v>
      </c>
      <c r="H77" s="35">
        <f>WEEKDAY(Table1[[#This Row],[Date]])</f>
        <v>7</v>
      </c>
      <c r="I77" s="34">
        <f>-Table1[[#This Row],[Debit]]</f>
        <v>-171</v>
      </c>
    </row>
    <row r="78" spans="1:9" x14ac:dyDescent="0.3">
      <c r="A78" s="33">
        <v>44612</v>
      </c>
      <c r="B78" s="34" t="s">
        <v>46</v>
      </c>
      <c r="C78" s="34">
        <v>37.9</v>
      </c>
      <c r="D78" s="34" t="s">
        <v>22</v>
      </c>
      <c r="E78" s="34" t="s">
        <v>9</v>
      </c>
      <c r="F78" s="34" t="s">
        <v>10</v>
      </c>
      <c r="G78" s="34">
        <f>MONTH(Table1[[#This Row],[Date]])</f>
        <v>2</v>
      </c>
      <c r="H78" s="35">
        <f>WEEKDAY(Table1[[#This Row],[Date]])</f>
        <v>1</v>
      </c>
      <c r="I78" s="34">
        <f>-Table1[[#This Row],[Debit]]</f>
        <v>-37.9</v>
      </c>
    </row>
    <row r="79" spans="1:9" x14ac:dyDescent="0.3">
      <c r="A79" s="33">
        <v>44613</v>
      </c>
      <c r="B79" s="34" t="s">
        <v>45</v>
      </c>
      <c r="C79" s="34">
        <v>12.9</v>
      </c>
      <c r="D79" s="34" t="s">
        <v>22</v>
      </c>
      <c r="E79" s="34" t="s">
        <v>9</v>
      </c>
      <c r="F79" s="34" t="s">
        <v>10</v>
      </c>
      <c r="G79" s="34">
        <f>MONTH(Table1[[#This Row],[Date]])</f>
        <v>2</v>
      </c>
      <c r="H79" s="35">
        <f>WEEKDAY(Table1[[#This Row],[Date]])</f>
        <v>2</v>
      </c>
      <c r="I79" s="34">
        <f>-Table1[[#This Row],[Debit]]</f>
        <v>-12.9</v>
      </c>
    </row>
    <row r="80" spans="1:9" x14ac:dyDescent="0.3">
      <c r="A80" s="33">
        <v>44614</v>
      </c>
      <c r="B80" s="34" t="s">
        <v>113</v>
      </c>
      <c r="C80" s="34">
        <v>55</v>
      </c>
      <c r="D80" s="34" t="s">
        <v>104</v>
      </c>
      <c r="E80" s="34" t="s">
        <v>112</v>
      </c>
      <c r="F80" s="34" t="s">
        <v>10</v>
      </c>
      <c r="G80" s="34">
        <f>MONTH(Table1[[#This Row],[Date]])</f>
        <v>2</v>
      </c>
      <c r="H80" s="35">
        <f>WEEKDAY(Table1[[#This Row],[Date]])</f>
        <v>3</v>
      </c>
      <c r="I80" s="34">
        <f>-Table1[[#This Row],[Debit]]</f>
        <v>-55</v>
      </c>
    </row>
    <row r="81" spans="1:9" x14ac:dyDescent="0.3">
      <c r="A81" s="33">
        <v>44614</v>
      </c>
      <c r="B81" s="34" t="s">
        <v>16</v>
      </c>
      <c r="C81" s="34">
        <v>64.099999999999994</v>
      </c>
      <c r="D81" s="34" t="s">
        <v>27</v>
      </c>
      <c r="E81" s="34" t="s">
        <v>12</v>
      </c>
      <c r="F81" s="34" t="s">
        <v>10</v>
      </c>
      <c r="G81" s="34">
        <f>MONTH(Table1[[#This Row],[Date]])</f>
        <v>2</v>
      </c>
      <c r="H81" s="35">
        <f>WEEKDAY(Table1[[#This Row],[Date]])</f>
        <v>3</v>
      </c>
      <c r="I81" s="34">
        <f>-Table1[[#This Row],[Debit]]</f>
        <v>-64.099999999999994</v>
      </c>
    </row>
    <row r="82" spans="1:9" x14ac:dyDescent="0.3">
      <c r="A82" s="33">
        <v>44614</v>
      </c>
      <c r="B82" s="34" t="s">
        <v>7</v>
      </c>
      <c r="C82" s="34">
        <v>5</v>
      </c>
      <c r="D82" s="34" t="s">
        <v>8</v>
      </c>
      <c r="E82" s="34" t="s">
        <v>9</v>
      </c>
      <c r="F82" s="34" t="s">
        <v>10</v>
      </c>
      <c r="G82" s="34">
        <f>MONTH(Table1[[#This Row],[Date]])</f>
        <v>2</v>
      </c>
      <c r="H82" s="35">
        <f>WEEKDAY(Table1[[#This Row],[Date]])</f>
        <v>3</v>
      </c>
      <c r="I82" s="34">
        <f>-Table1[[#This Row],[Debit]]</f>
        <v>-5</v>
      </c>
    </row>
    <row r="83" spans="1:9" x14ac:dyDescent="0.3">
      <c r="A83" s="33">
        <v>44615</v>
      </c>
      <c r="B83" s="34" t="s">
        <v>7</v>
      </c>
      <c r="C83" s="34">
        <v>5</v>
      </c>
      <c r="D83" s="34" t="s">
        <v>8</v>
      </c>
      <c r="E83" s="34" t="s">
        <v>9</v>
      </c>
      <c r="F83" s="34" t="s">
        <v>10</v>
      </c>
      <c r="G83" s="34">
        <f>MONTH(Table1[[#This Row],[Date]])</f>
        <v>2</v>
      </c>
      <c r="H83" s="35">
        <f>WEEKDAY(Table1[[#This Row],[Date]])</f>
        <v>4</v>
      </c>
      <c r="I83" s="34">
        <f>-Table1[[#This Row],[Debit]]</f>
        <v>-5</v>
      </c>
    </row>
    <row r="84" spans="1:9" x14ac:dyDescent="0.3">
      <c r="A84" s="33">
        <v>44616</v>
      </c>
      <c r="B84" s="34" t="s">
        <v>7</v>
      </c>
      <c r="C84" s="34">
        <v>5</v>
      </c>
      <c r="D84" s="34" t="s">
        <v>8</v>
      </c>
      <c r="E84" s="34" t="s">
        <v>9</v>
      </c>
      <c r="F84" s="34" t="s">
        <v>10</v>
      </c>
      <c r="G84" s="34">
        <f>MONTH(Table1[[#This Row],[Date]])</f>
        <v>2</v>
      </c>
      <c r="H84" s="35">
        <f>WEEKDAY(Table1[[#This Row],[Date]])</f>
        <v>5</v>
      </c>
      <c r="I84" s="34">
        <f>-Table1[[#This Row],[Debit]]</f>
        <v>-5</v>
      </c>
    </row>
    <row r="85" spans="1:9" x14ac:dyDescent="0.3">
      <c r="A85" s="33">
        <v>44617</v>
      </c>
      <c r="B85" s="34" t="s">
        <v>7</v>
      </c>
      <c r="C85" s="34">
        <v>5</v>
      </c>
      <c r="D85" s="34" t="s">
        <v>8</v>
      </c>
      <c r="E85" s="34" t="s">
        <v>9</v>
      </c>
      <c r="F85" s="34" t="s">
        <v>10</v>
      </c>
      <c r="G85" s="34">
        <f>MONTH(Table1[[#This Row],[Date]])</f>
        <v>2</v>
      </c>
      <c r="H85" s="35">
        <f>WEEKDAY(Table1[[#This Row],[Date]])</f>
        <v>6</v>
      </c>
      <c r="I85" s="34">
        <f>-Table1[[#This Row],[Debit]]</f>
        <v>-5</v>
      </c>
    </row>
    <row r="86" spans="1:9" x14ac:dyDescent="0.3">
      <c r="A86" s="33">
        <v>44618</v>
      </c>
      <c r="B86" s="34" t="s">
        <v>7</v>
      </c>
      <c r="C86" s="34">
        <v>5</v>
      </c>
      <c r="D86" s="34" t="s">
        <v>8</v>
      </c>
      <c r="E86" s="34" t="s">
        <v>9</v>
      </c>
      <c r="F86" s="34" t="s">
        <v>10</v>
      </c>
      <c r="G86" s="34">
        <f>MONTH(Table1[[#This Row],[Date]])</f>
        <v>2</v>
      </c>
      <c r="H86" s="35">
        <f>WEEKDAY(Table1[[#This Row],[Date]])</f>
        <v>7</v>
      </c>
      <c r="I86" s="34">
        <f>-Table1[[#This Row],[Debit]]</f>
        <v>-5</v>
      </c>
    </row>
    <row r="87" spans="1:9" x14ac:dyDescent="0.3">
      <c r="A87" s="33">
        <v>44618</v>
      </c>
      <c r="B87" s="34" t="s">
        <v>52</v>
      </c>
      <c r="C87" s="34">
        <v>162.9</v>
      </c>
      <c r="D87" s="34" t="s">
        <v>44</v>
      </c>
      <c r="E87" s="34" t="s">
        <v>58</v>
      </c>
      <c r="F87" s="34" t="s">
        <v>10</v>
      </c>
      <c r="G87" s="34">
        <f>MONTH(Table1[[#This Row],[Date]])</f>
        <v>2</v>
      </c>
      <c r="H87" s="35">
        <f>WEEKDAY(Table1[[#This Row],[Date]])</f>
        <v>7</v>
      </c>
      <c r="I87" s="34">
        <f>-Table1[[#This Row],[Debit]]</f>
        <v>-162.9</v>
      </c>
    </row>
    <row r="88" spans="1:9" x14ac:dyDescent="0.3">
      <c r="A88" s="33">
        <v>44619</v>
      </c>
      <c r="B88" s="34" t="s">
        <v>109</v>
      </c>
      <c r="C88" s="34">
        <v>125.9</v>
      </c>
      <c r="D88" s="34" t="s">
        <v>20</v>
      </c>
      <c r="E88" s="34" t="s">
        <v>19</v>
      </c>
      <c r="F88" s="34" t="s">
        <v>10</v>
      </c>
      <c r="G88" s="34">
        <f>MONTH(Table1[[#This Row],[Date]])</f>
        <v>2</v>
      </c>
      <c r="H88" s="35">
        <f>WEEKDAY(Table1[[#This Row],[Date]])</f>
        <v>1</v>
      </c>
      <c r="I88" s="34">
        <f>-Table1[[#This Row],[Debit]]</f>
        <v>-125.9</v>
      </c>
    </row>
    <row r="89" spans="1:9" x14ac:dyDescent="0.3">
      <c r="A89" s="33">
        <v>44619</v>
      </c>
      <c r="B89" s="34" t="s">
        <v>47</v>
      </c>
      <c r="C89" s="34">
        <v>137</v>
      </c>
      <c r="D89" s="34" t="s">
        <v>20</v>
      </c>
      <c r="E89" s="34" t="s">
        <v>19</v>
      </c>
      <c r="F89" s="34" t="s">
        <v>10</v>
      </c>
      <c r="G89" s="34">
        <f>MONTH(Table1[[#This Row],[Date]])</f>
        <v>2</v>
      </c>
      <c r="H89" s="35">
        <f>WEEKDAY(Table1[[#This Row],[Date]])</f>
        <v>1</v>
      </c>
      <c r="I89" s="34">
        <f>-Table1[[#This Row],[Debit]]</f>
        <v>-137</v>
      </c>
    </row>
    <row r="90" spans="1:9" x14ac:dyDescent="0.3">
      <c r="A90" s="33">
        <v>44620</v>
      </c>
      <c r="B90" s="34" t="s">
        <v>48</v>
      </c>
      <c r="C90" s="34">
        <v>146.1</v>
      </c>
      <c r="D90" s="34" t="s">
        <v>20</v>
      </c>
      <c r="E90" s="34" t="s">
        <v>19</v>
      </c>
      <c r="F90" s="34" t="s">
        <v>10</v>
      </c>
      <c r="G90" s="34">
        <f>MONTH(Table1[[#This Row],[Date]])</f>
        <v>2</v>
      </c>
      <c r="H90" s="35">
        <f>WEEKDAY(Table1[[#This Row],[Date]])</f>
        <v>2</v>
      </c>
      <c r="I90" s="34">
        <f>-Table1[[#This Row],[Debit]]</f>
        <v>-146.1</v>
      </c>
    </row>
    <row r="91" spans="1:9" x14ac:dyDescent="0.3">
      <c r="A91" s="33">
        <v>44620</v>
      </c>
      <c r="B91" s="34" t="s">
        <v>129</v>
      </c>
      <c r="C91" s="34">
        <v>24.1</v>
      </c>
      <c r="D91" s="34" t="s">
        <v>23</v>
      </c>
      <c r="E91" s="34" t="s">
        <v>12</v>
      </c>
      <c r="F91" s="34" t="s">
        <v>10</v>
      </c>
      <c r="G91" s="34">
        <f>MONTH(Table1[[#This Row],[Date]])</f>
        <v>2</v>
      </c>
      <c r="H91" s="35">
        <f>WEEKDAY(Table1[[#This Row],[Date]])</f>
        <v>2</v>
      </c>
      <c r="I91" s="34">
        <f>-Table1[[#This Row],[Debit]]</f>
        <v>-24.1</v>
      </c>
    </row>
    <row r="92" spans="1:9" x14ac:dyDescent="0.3">
      <c r="A92" s="33">
        <v>44621</v>
      </c>
      <c r="B92" s="34" t="s">
        <v>7</v>
      </c>
      <c r="C92" s="34">
        <v>5</v>
      </c>
      <c r="D92" s="34" t="s">
        <v>8</v>
      </c>
      <c r="E92" s="34" t="s">
        <v>9</v>
      </c>
      <c r="F92" s="34" t="s">
        <v>10</v>
      </c>
      <c r="G92" s="34">
        <f>MONTH(Table1[[#This Row],[Date]])</f>
        <v>3</v>
      </c>
      <c r="H92" s="35">
        <f>WEEKDAY(Table1[[#This Row],[Date]])</f>
        <v>3</v>
      </c>
      <c r="I92" s="34">
        <f>-Table1[[#This Row],[Debit]]</f>
        <v>-5</v>
      </c>
    </row>
    <row r="93" spans="1:9" x14ac:dyDescent="0.3">
      <c r="A93" s="33">
        <v>44622</v>
      </c>
      <c r="B93" s="34" t="s">
        <v>127</v>
      </c>
      <c r="C93" s="34">
        <v>750</v>
      </c>
      <c r="D93" s="34" t="s">
        <v>13</v>
      </c>
      <c r="E93" s="34" t="s">
        <v>11</v>
      </c>
      <c r="F93" s="34" t="s">
        <v>10</v>
      </c>
      <c r="G93" s="34">
        <f>MONTH(Table1[[#This Row],[Date]])</f>
        <v>3</v>
      </c>
      <c r="H93" s="35">
        <f>WEEKDAY(Table1[[#This Row],[Date]])</f>
        <v>4</v>
      </c>
      <c r="I93" s="34">
        <f>-Table1[[#This Row],[Debit]]</f>
        <v>-750</v>
      </c>
    </row>
    <row r="94" spans="1:9" x14ac:dyDescent="0.3">
      <c r="A94" s="33">
        <v>44622</v>
      </c>
      <c r="B94" s="34" t="s">
        <v>106</v>
      </c>
      <c r="C94" s="34">
        <v>150</v>
      </c>
      <c r="D94" s="34" t="s">
        <v>105</v>
      </c>
      <c r="E94" s="34" t="s">
        <v>58</v>
      </c>
      <c r="F94" s="34" t="s">
        <v>10</v>
      </c>
      <c r="G94" s="34">
        <f>MONTH(Table1[[#This Row],[Date]])</f>
        <v>3</v>
      </c>
      <c r="H94" s="35">
        <f>WEEKDAY(Table1[[#This Row],[Date]])</f>
        <v>4</v>
      </c>
      <c r="I94" s="34">
        <f>-Table1[[#This Row],[Debit]]</f>
        <v>-150</v>
      </c>
    </row>
    <row r="95" spans="1:9" x14ac:dyDescent="0.3">
      <c r="A95" s="33">
        <v>44622</v>
      </c>
      <c r="B95" s="34" t="s">
        <v>7</v>
      </c>
      <c r="C95" s="34">
        <v>5</v>
      </c>
      <c r="D95" s="34" t="s">
        <v>8</v>
      </c>
      <c r="E95" s="34" t="s">
        <v>9</v>
      </c>
      <c r="F95" s="34" t="s">
        <v>10</v>
      </c>
      <c r="G95" s="34">
        <f>MONTH(Table1[[#This Row],[Date]])</f>
        <v>3</v>
      </c>
      <c r="H95" s="35">
        <f>WEEKDAY(Table1[[#This Row],[Date]])</f>
        <v>4</v>
      </c>
      <c r="I95" s="34">
        <f>-Table1[[#This Row],[Debit]]</f>
        <v>-5</v>
      </c>
    </row>
    <row r="96" spans="1:9" x14ac:dyDescent="0.3">
      <c r="A96" s="33">
        <v>44623</v>
      </c>
      <c r="B96" s="34" t="s">
        <v>7</v>
      </c>
      <c r="C96" s="34">
        <v>5</v>
      </c>
      <c r="D96" s="34" t="s">
        <v>8</v>
      </c>
      <c r="E96" s="34" t="s">
        <v>9</v>
      </c>
      <c r="F96" s="34" t="s">
        <v>10</v>
      </c>
      <c r="G96" s="34">
        <f>MONTH(Table1[[#This Row],[Date]])</f>
        <v>3</v>
      </c>
      <c r="H96" s="35">
        <f>WEEKDAY(Table1[[#This Row],[Date]])</f>
        <v>5</v>
      </c>
      <c r="I96" s="34">
        <f>-Table1[[#This Row],[Debit]]</f>
        <v>-5</v>
      </c>
    </row>
    <row r="97" spans="1:9" x14ac:dyDescent="0.3">
      <c r="A97" s="33">
        <v>44624</v>
      </c>
      <c r="B97" s="34" t="s">
        <v>7</v>
      </c>
      <c r="C97" s="34">
        <v>5</v>
      </c>
      <c r="D97" s="34" t="s">
        <v>8</v>
      </c>
      <c r="E97" s="34" t="s">
        <v>9</v>
      </c>
      <c r="F97" s="34" t="s">
        <v>10</v>
      </c>
      <c r="G97" s="34">
        <f>MONTH(Table1[[#This Row],[Date]])</f>
        <v>3</v>
      </c>
      <c r="H97" s="35">
        <f>WEEKDAY(Table1[[#This Row],[Date]])</f>
        <v>6</v>
      </c>
      <c r="I97" s="34">
        <f>-Table1[[#This Row],[Debit]]</f>
        <v>-5</v>
      </c>
    </row>
    <row r="98" spans="1:9" x14ac:dyDescent="0.3">
      <c r="A98" s="33">
        <v>44625</v>
      </c>
      <c r="B98" s="34" t="s">
        <v>7</v>
      </c>
      <c r="C98" s="34">
        <v>5</v>
      </c>
      <c r="D98" s="34" t="s">
        <v>8</v>
      </c>
      <c r="E98" s="34" t="s">
        <v>9</v>
      </c>
      <c r="F98" s="34" t="s">
        <v>10</v>
      </c>
      <c r="G98" s="34">
        <f>MONTH(Table1[[#This Row],[Date]])</f>
        <v>3</v>
      </c>
      <c r="H98" s="35">
        <f>WEEKDAY(Table1[[#This Row],[Date]])</f>
        <v>7</v>
      </c>
      <c r="I98" s="34">
        <f>-Table1[[#This Row],[Debit]]</f>
        <v>-5</v>
      </c>
    </row>
    <row r="99" spans="1:9" x14ac:dyDescent="0.3">
      <c r="A99" s="33">
        <v>44625</v>
      </c>
      <c r="B99" s="34" t="s">
        <v>127</v>
      </c>
      <c r="C99" s="34">
        <v>149</v>
      </c>
      <c r="D99" s="34" t="s">
        <v>13</v>
      </c>
      <c r="E99" s="34" t="s">
        <v>11</v>
      </c>
      <c r="F99" s="34" t="s">
        <v>10</v>
      </c>
      <c r="G99" s="34">
        <f>MONTH(Table1[[#This Row],[Date]])</f>
        <v>3</v>
      </c>
      <c r="H99" s="35">
        <f>WEEKDAY(Table1[[#This Row],[Date]])</f>
        <v>7</v>
      </c>
      <c r="I99" s="34">
        <f>-Table1[[#This Row],[Debit]]</f>
        <v>-149</v>
      </c>
    </row>
    <row r="100" spans="1:9" x14ac:dyDescent="0.3">
      <c r="A100" s="33">
        <v>44628</v>
      </c>
      <c r="B100" s="34" t="s">
        <v>14</v>
      </c>
      <c r="C100" s="34">
        <v>52.1</v>
      </c>
      <c r="D100" s="34" t="s">
        <v>15</v>
      </c>
      <c r="E100" s="34" t="s">
        <v>11</v>
      </c>
      <c r="F100" s="34" t="s">
        <v>10</v>
      </c>
      <c r="G100" s="34">
        <f>MONTH(Table1[[#This Row],[Date]])</f>
        <v>3</v>
      </c>
      <c r="H100" s="35">
        <f>WEEKDAY(Table1[[#This Row],[Date]])</f>
        <v>3</v>
      </c>
      <c r="I100" s="34">
        <f>-Table1[[#This Row],[Debit]]</f>
        <v>-52.1</v>
      </c>
    </row>
    <row r="101" spans="1:9" x14ac:dyDescent="0.3">
      <c r="A101" s="33">
        <v>44628</v>
      </c>
      <c r="B101" s="34" t="s">
        <v>7</v>
      </c>
      <c r="C101" s="34">
        <v>5</v>
      </c>
      <c r="D101" s="34" t="s">
        <v>8</v>
      </c>
      <c r="E101" s="34" t="s">
        <v>9</v>
      </c>
      <c r="F101" s="34" t="s">
        <v>10</v>
      </c>
      <c r="G101" s="34">
        <f>MONTH(Table1[[#This Row],[Date]])</f>
        <v>3</v>
      </c>
      <c r="H101" s="35">
        <f>WEEKDAY(Table1[[#This Row],[Date]])</f>
        <v>3</v>
      </c>
      <c r="I101" s="34">
        <f>-Table1[[#This Row],[Debit]]</f>
        <v>-5</v>
      </c>
    </row>
    <row r="102" spans="1:9" x14ac:dyDescent="0.3">
      <c r="A102" s="33">
        <v>44629</v>
      </c>
      <c r="B102" s="34" t="s">
        <v>7</v>
      </c>
      <c r="C102" s="34">
        <v>5</v>
      </c>
      <c r="D102" s="34" t="s">
        <v>8</v>
      </c>
      <c r="E102" s="34" t="s">
        <v>9</v>
      </c>
      <c r="F102" s="34" t="s">
        <v>10</v>
      </c>
      <c r="G102" s="34">
        <f>MONTH(Table1[[#This Row],[Date]])</f>
        <v>3</v>
      </c>
      <c r="H102" s="35">
        <f>WEEKDAY(Table1[[#This Row],[Date]])</f>
        <v>4</v>
      </c>
      <c r="I102" s="34">
        <f>-Table1[[#This Row],[Debit]]</f>
        <v>-5</v>
      </c>
    </row>
    <row r="103" spans="1:9" x14ac:dyDescent="0.3">
      <c r="A103" s="33">
        <v>44630</v>
      </c>
      <c r="B103" s="34" t="s">
        <v>16</v>
      </c>
      <c r="C103" s="34">
        <v>78.900000000000006</v>
      </c>
      <c r="D103" s="34" t="s">
        <v>27</v>
      </c>
      <c r="E103" s="34" t="s">
        <v>12</v>
      </c>
      <c r="F103" s="34" t="s">
        <v>10</v>
      </c>
      <c r="G103" s="34">
        <f>MONTH(Table1[[#This Row],[Date]])</f>
        <v>3</v>
      </c>
      <c r="H103" s="35">
        <f>WEEKDAY(Table1[[#This Row],[Date]])</f>
        <v>5</v>
      </c>
      <c r="I103" s="34">
        <f>-Table1[[#This Row],[Debit]]</f>
        <v>-78.900000000000006</v>
      </c>
    </row>
    <row r="104" spans="1:9" x14ac:dyDescent="0.3">
      <c r="A104" s="33">
        <v>44630</v>
      </c>
      <c r="B104" s="34" t="s">
        <v>7</v>
      </c>
      <c r="C104" s="34">
        <v>5</v>
      </c>
      <c r="D104" s="34" t="s">
        <v>8</v>
      </c>
      <c r="E104" s="34" t="s">
        <v>9</v>
      </c>
      <c r="F104" s="34" t="s">
        <v>10</v>
      </c>
      <c r="G104" s="34">
        <f>MONTH(Table1[[#This Row],[Date]])</f>
        <v>3</v>
      </c>
      <c r="H104" s="35">
        <f>WEEKDAY(Table1[[#This Row],[Date]])</f>
        <v>5</v>
      </c>
      <c r="I104" s="34">
        <f>-Table1[[#This Row],[Debit]]</f>
        <v>-5</v>
      </c>
    </row>
    <row r="105" spans="1:9" x14ac:dyDescent="0.3">
      <c r="A105" s="33">
        <v>44631</v>
      </c>
      <c r="B105" s="34" t="s">
        <v>7</v>
      </c>
      <c r="C105" s="34">
        <v>5</v>
      </c>
      <c r="D105" s="34" t="s">
        <v>8</v>
      </c>
      <c r="E105" s="34" t="s">
        <v>9</v>
      </c>
      <c r="F105" s="34" t="s">
        <v>10</v>
      </c>
      <c r="G105" s="34">
        <f>MONTH(Table1[[#This Row],[Date]])</f>
        <v>3</v>
      </c>
      <c r="H105" s="35">
        <f>WEEKDAY(Table1[[#This Row],[Date]])</f>
        <v>6</v>
      </c>
      <c r="I105" s="34">
        <f>-Table1[[#This Row],[Debit]]</f>
        <v>-5</v>
      </c>
    </row>
    <row r="106" spans="1:9" x14ac:dyDescent="0.3">
      <c r="A106" s="33">
        <v>44632</v>
      </c>
      <c r="B106" s="34" t="s">
        <v>127</v>
      </c>
      <c r="C106" s="34">
        <v>137</v>
      </c>
      <c r="D106" s="34" t="s">
        <v>13</v>
      </c>
      <c r="E106" s="34" t="s">
        <v>11</v>
      </c>
      <c r="F106" s="34" t="s">
        <v>10</v>
      </c>
      <c r="G106" s="34">
        <f>MONTH(Table1[[#This Row],[Date]])</f>
        <v>3</v>
      </c>
      <c r="H106" s="35">
        <f>WEEKDAY(Table1[[#This Row],[Date]])</f>
        <v>7</v>
      </c>
      <c r="I106" s="34">
        <f>-Table1[[#This Row],[Debit]]</f>
        <v>-137</v>
      </c>
    </row>
    <row r="107" spans="1:9" x14ac:dyDescent="0.3">
      <c r="A107" s="33">
        <v>44632</v>
      </c>
      <c r="B107" s="34" t="s">
        <v>7</v>
      </c>
      <c r="C107" s="34">
        <v>5</v>
      </c>
      <c r="D107" s="34" t="s">
        <v>8</v>
      </c>
      <c r="E107" s="34" t="s">
        <v>9</v>
      </c>
      <c r="F107" s="34" t="s">
        <v>10</v>
      </c>
      <c r="G107" s="34">
        <f>MONTH(Table1[[#This Row],[Date]])</f>
        <v>3</v>
      </c>
      <c r="H107" s="35">
        <f>WEEKDAY(Table1[[#This Row],[Date]])</f>
        <v>7</v>
      </c>
      <c r="I107" s="34">
        <f>-Table1[[#This Row],[Debit]]</f>
        <v>-5</v>
      </c>
    </row>
    <row r="108" spans="1:9" x14ac:dyDescent="0.3">
      <c r="A108" s="33">
        <v>44633</v>
      </c>
      <c r="B108" s="34" t="s">
        <v>7</v>
      </c>
      <c r="C108" s="34">
        <v>5</v>
      </c>
      <c r="D108" s="34" t="s">
        <v>8</v>
      </c>
      <c r="E108" s="34" t="s">
        <v>9</v>
      </c>
      <c r="F108" s="34" t="s">
        <v>10</v>
      </c>
      <c r="G108" s="34">
        <f>MONTH(Table1[[#This Row],[Date]])</f>
        <v>3</v>
      </c>
      <c r="H108" s="35">
        <f>WEEKDAY(Table1[[#This Row],[Date]])</f>
        <v>1</v>
      </c>
      <c r="I108" s="34">
        <f>-Table1[[#This Row],[Debit]]</f>
        <v>-5</v>
      </c>
    </row>
    <row r="109" spans="1:9" x14ac:dyDescent="0.3">
      <c r="A109" s="33">
        <v>44633</v>
      </c>
      <c r="B109" s="34" t="s">
        <v>17</v>
      </c>
      <c r="C109" s="34">
        <v>41.8</v>
      </c>
      <c r="D109" s="34" t="s">
        <v>18</v>
      </c>
      <c r="E109" s="34" t="s">
        <v>19</v>
      </c>
      <c r="F109" s="34" t="s">
        <v>10</v>
      </c>
      <c r="G109" s="34">
        <f>MONTH(Table1[[#This Row],[Date]])</f>
        <v>3</v>
      </c>
      <c r="H109" s="35">
        <f>WEEKDAY(Table1[[#This Row],[Date]])</f>
        <v>1</v>
      </c>
      <c r="I109" s="34">
        <f>-Table1[[#This Row],[Debit]]</f>
        <v>-41.8</v>
      </c>
    </row>
    <row r="110" spans="1:9" x14ac:dyDescent="0.3">
      <c r="A110" s="33">
        <v>44633</v>
      </c>
      <c r="B110" s="34" t="s">
        <v>50</v>
      </c>
      <c r="C110" s="34">
        <v>99.9</v>
      </c>
      <c r="D110" s="34" t="s">
        <v>20</v>
      </c>
      <c r="E110" s="34" t="s">
        <v>19</v>
      </c>
      <c r="F110" s="34" t="s">
        <v>10</v>
      </c>
      <c r="G110" s="34">
        <f>MONTH(Table1[[#This Row],[Date]])</f>
        <v>3</v>
      </c>
      <c r="H110" s="35">
        <f>WEEKDAY(Table1[[#This Row],[Date]])</f>
        <v>1</v>
      </c>
      <c r="I110" s="34">
        <f>-Table1[[#This Row],[Debit]]</f>
        <v>-99.9</v>
      </c>
    </row>
    <row r="111" spans="1:9" x14ac:dyDescent="0.3">
      <c r="A111" s="33">
        <v>44633</v>
      </c>
      <c r="B111" s="34" t="s">
        <v>21</v>
      </c>
      <c r="C111" s="34">
        <v>54</v>
      </c>
      <c r="D111" s="34" t="s">
        <v>22</v>
      </c>
      <c r="E111" s="34" t="s">
        <v>9</v>
      </c>
      <c r="F111" s="34" t="s">
        <v>10</v>
      </c>
      <c r="G111" s="34">
        <f>MONTH(Table1[[#This Row],[Date]])</f>
        <v>3</v>
      </c>
      <c r="H111" s="35">
        <f>WEEKDAY(Table1[[#This Row],[Date]])</f>
        <v>1</v>
      </c>
      <c r="I111" s="34">
        <f>-Table1[[#This Row],[Debit]]</f>
        <v>-54</v>
      </c>
    </row>
    <row r="112" spans="1:9" x14ac:dyDescent="0.3">
      <c r="A112" s="33">
        <v>44634</v>
      </c>
      <c r="B112" s="34" t="s">
        <v>129</v>
      </c>
      <c r="C112" s="34">
        <v>30</v>
      </c>
      <c r="D112" s="34" t="s">
        <v>23</v>
      </c>
      <c r="E112" s="34" t="s">
        <v>12</v>
      </c>
      <c r="F112" s="34" t="s">
        <v>10</v>
      </c>
      <c r="G112" s="34">
        <f>MONTH(Table1[[#This Row],[Date]])</f>
        <v>3</v>
      </c>
      <c r="H112" s="35">
        <f>WEEKDAY(Table1[[#This Row],[Date]])</f>
        <v>2</v>
      </c>
      <c r="I112" s="34">
        <f>-Table1[[#This Row],[Debit]]</f>
        <v>-30</v>
      </c>
    </row>
    <row r="113" spans="1:9" x14ac:dyDescent="0.3">
      <c r="A113" s="33">
        <v>44635</v>
      </c>
      <c r="B113" s="34" t="s">
        <v>7</v>
      </c>
      <c r="C113" s="34">
        <v>5</v>
      </c>
      <c r="D113" s="34" t="s">
        <v>8</v>
      </c>
      <c r="E113" s="34" t="s">
        <v>9</v>
      </c>
      <c r="F113" s="34" t="s">
        <v>10</v>
      </c>
      <c r="G113" s="34">
        <f>MONTH(Table1[[#This Row],[Date]])</f>
        <v>3</v>
      </c>
      <c r="H113" s="35">
        <f>WEEKDAY(Table1[[#This Row],[Date]])</f>
        <v>3</v>
      </c>
      <c r="I113" s="34">
        <f>-Table1[[#This Row],[Debit]]</f>
        <v>-5</v>
      </c>
    </row>
    <row r="114" spans="1:9" x14ac:dyDescent="0.3">
      <c r="A114" s="33">
        <v>44636</v>
      </c>
      <c r="B114" s="34" t="s">
        <v>7</v>
      </c>
      <c r="C114" s="34">
        <v>5</v>
      </c>
      <c r="D114" s="34" t="s">
        <v>8</v>
      </c>
      <c r="E114" s="34" t="s">
        <v>9</v>
      </c>
      <c r="F114" s="34" t="s">
        <v>10</v>
      </c>
      <c r="G114" s="34">
        <f>MONTH(Table1[[#This Row],[Date]])</f>
        <v>3</v>
      </c>
      <c r="H114" s="35">
        <f>WEEKDAY(Table1[[#This Row],[Date]])</f>
        <v>4</v>
      </c>
      <c r="I114" s="34">
        <f>-Table1[[#This Row],[Debit]]</f>
        <v>-5</v>
      </c>
    </row>
    <row r="115" spans="1:9" x14ac:dyDescent="0.3">
      <c r="A115" s="33">
        <v>44636</v>
      </c>
      <c r="B115" s="34" t="s">
        <v>29</v>
      </c>
      <c r="C115" s="34">
        <v>75</v>
      </c>
      <c r="D115" s="34" t="s">
        <v>30</v>
      </c>
      <c r="E115" s="34" t="s">
        <v>31</v>
      </c>
      <c r="F115" s="34" t="s">
        <v>10</v>
      </c>
      <c r="G115" s="34">
        <f>MONTH(Table1[[#This Row],[Date]])</f>
        <v>3</v>
      </c>
      <c r="H115" s="35">
        <f>WEEKDAY(Table1[[#This Row],[Date]])</f>
        <v>4</v>
      </c>
      <c r="I115" s="34">
        <f>-Table1[[#This Row],[Debit]]</f>
        <v>-75</v>
      </c>
    </row>
    <row r="116" spans="1:9" x14ac:dyDescent="0.3">
      <c r="A116" s="33">
        <v>44636</v>
      </c>
      <c r="B116" s="34" t="s">
        <v>128</v>
      </c>
      <c r="C116" s="34">
        <v>240</v>
      </c>
      <c r="D116" s="34" t="s">
        <v>24</v>
      </c>
      <c r="E116" s="34" t="s">
        <v>11</v>
      </c>
      <c r="F116" s="34" t="s">
        <v>10</v>
      </c>
      <c r="G116" s="34">
        <f>MONTH(Table1[[#This Row],[Date]])</f>
        <v>3</v>
      </c>
      <c r="H116" s="35">
        <f>WEEKDAY(Table1[[#This Row],[Date]])</f>
        <v>4</v>
      </c>
      <c r="I116" s="34">
        <f>-Table1[[#This Row],[Debit]]</f>
        <v>-240</v>
      </c>
    </row>
    <row r="117" spans="1:9" x14ac:dyDescent="0.3">
      <c r="A117" s="33">
        <v>44637</v>
      </c>
      <c r="B117" s="34" t="s">
        <v>39</v>
      </c>
      <c r="C117" s="34">
        <v>46.8</v>
      </c>
      <c r="D117" s="34" t="s">
        <v>25</v>
      </c>
      <c r="E117" s="34" t="s">
        <v>19</v>
      </c>
      <c r="F117" s="34" t="s">
        <v>10</v>
      </c>
      <c r="G117" s="34">
        <f>MONTH(Table1[[#This Row],[Date]])</f>
        <v>3</v>
      </c>
      <c r="H117" s="35">
        <f>WEEKDAY(Table1[[#This Row],[Date]])</f>
        <v>5</v>
      </c>
      <c r="I117" s="34">
        <f>-Table1[[#This Row],[Debit]]</f>
        <v>-46.8</v>
      </c>
    </row>
    <row r="118" spans="1:9" x14ac:dyDescent="0.3">
      <c r="A118" s="33">
        <v>44637</v>
      </c>
      <c r="B118" s="34" t="s">
        <v>26</v>
      </c>
      <c r="C118" s="34">
        <v>35</v>
      </c>
      <c r="D118" s="34" t="s">
        <v>18</v>
      </c>
      <c r="E118" s="34" t="s">
        <v>19</v>
      </c>
      <c r="F118" s="34" t="s">
        <v>10</v>
      </c>
      <c r="G118" s="34">
        <f>MONTH(Table1[[#This Row],[Date]])</f>
        <v>3</v>
      </c>
      <c r="H118" s="35">
        <f>WEEKDAY(Table1[[#This Row],[Date]])</f>
        <v>5</v>
      </c>
      <c r="I118" s="34">
        <f>-Table1[[#This Row],[Debit]]</f>
        <v>-35</v>
      </c>
    </row>
    <row r="119" spans="1:9" x14ac:dyDescent="0.3">
      <c r="A119" s="33">
        <v>44637</v>
      </c>
      <c r="B119" s="34" t="s">
        <v>7</v>
      </c>
      <c r="C119" s="34">
        <v>5</v>
      </c>
      <c r="D119" s="34" t="s">
        <v>8</v>
      </c>
      <c r="E119" s="34" t="s">
        <v>9</v>
      </c>
      <c r="F119" s="34" t="s">
        <v>10</v>
      </c>
      <c r="G119" s="34">
        <f>MONTH(Table1[[#This Row],[Date]])</f>
        <v>3</v>
      </c>
      <c r="H119" s="35">
        <f>WEEKDAY(Table1[[#This Row],[Date]])</f>
        <v>5</v>
      </c>
      <c r="I119" s="34">
        <f>-Table1[[#This Row],[Debit]]</f>
        <v>-5</v>
      </c>
    </row>
    <row r="120" spans="1:9" x14ac:dyDescent="0.3">
      <c r="A120" s="33">
        <v>44638</v>
      </c>
      <c r="B120" s="34" t="s">
        <v>7</v>
      </c>
      <c r="C120" s="34">
        <v>5</v>
      </c>
      <c r="D120" s="34" t="s">
        <v>8</v>
      </c>
      <c r="E120" s="34" t="s">
        <v>9</v>
      </c>
      <c r="F120" s="34" t="s">
        <v>10</v>
      </c>
      <c r="G120" s="34">
        <f>MONTH(Table1[[#This Row],[Date]])</f>
        <v>3</v>
      </c>
      <c r="H120" s="35">
        <f>WEEKDAY(Table1[[#This Row],[Date]])</f>
        <v>6</v>
      </c>
      <c r="I120" s="34">
        <f>-Table1[[#This Row],[Debit]]</f>
        <v>-5</v>
      </c>
    </row>
    <row r="121" spans="1:9" x14ac:dyDescent="0.3">
      <c r="A121" s="33">
        <v>44639</v>
      </c>
      <c r="B121" s="34" t="s">
        <v>7</v>
      </c>
      <c r="C121" s="34">
        <v>5</v>
      </c>
      <c r="D121" s="34" t="s">
        <v>8</v>
      </c>
      <c r="E121" s="34" t="s">
        <v>9</v>
      </c>
      <c r="F121" s="34" t="s">
        <v>10</v>
      </c>
      <c r="G121" s="34">
        <f>MONTH(Table1[[#This Row],[Date]])</f>
        <v>3</v>
      </c>
      <c r="H121" s="35">
        <f>WEEKDAY(Table1[[#This Row],[Date]])</f>
        <v>7</v>
      </c>
      <c r="I121" s="34">
        <f>-Table1[[#This Row],[Debit]]</f>
        <v>-5</v>
      </c>
    </row>
    <row r="122" spans="1:9" x14ac:dyDescent="0.3">
      <c r="A122" s="33">
        <v>44639</v>
      </c>
      <c r="B122" s="34" t="s">
        <v>127</v>
      </c>
      <c r="C122" s="34">
        <v>171.9</v>
      </c>
      <c r="D122" s="34" t="s">
        <v>13</v>
      </c>
      <c r="E122" s="34" t="s">
        <v>11</v>
      </c>
      <c r="F122" s="34" t="s">
        <v>10</v>
      </c>
      <c r="G122" s="34">
        <f>MONTH(Table1[[#This Row],[Date]])</f>
        <v>3</v>
      </c>
      <c r="H122" s="35">
        <f>WEEKDAY(Table1[[#This Row],[Date]])</f>
        <v>7</v>
      </c>
      <c r="I122" s="34">
        <f>-Table1[[#This Row],[Debit]]</f>
        <v>-171.9</v>
      </c>
    </row>
    <row r="123" spans="1:9" x14ac:dyDescent="0.3">
      <c r="A123" s="33">
        <v>44640</v>
      </c>
      <c r="B123" s="34" t="s">
        <v>124</v>
      </c>
      <c r="C123" s="34">
        <v>39</v>
      </c>
      <c r="D123" s="34" t="s">
        <v>22</v>
      </c>
      <c r="E123" s="34" t="s">
        <v>9</v>
      </c>
      <c r="F123" s="34" t="s">
        <v>10</v>
      </c>
      <c r="G123" s="34">
        <f>MONTH(Table1[[#This Row],[Date]])</f>
        <v>3</v>
      </c>
      <c r="H123" s="35">
        <f>WEEKDAY(Table1[[#This Row],[Date]])</f>
        <v>1</v>
      </c>
      <c r="I123" s="34">
        <f>-Table1[[#This Row],[Debit]]</f>
        <v>-39</v>
      </c>
    </row>
    <row r="124" spans="1:9" x14ac:dyDescent="0.3">
      <c r="A124" s="33">
        <v>44641</v>
      </c>
      <c r="B124" s="34" t="s">
        <v>118</v>
      </c>
      <c r="C124" s="34">
        <v>14</v>
      </c>
      <c r="D124" s="34" t="s">
        <v>22</v>
      </c>
      <c r="E124" s="34" t="s">
        <v>9</v>
      </c>
      <c r="F124" s="34" t="s">
        <v>10</v>
      </c>
      <c r="G124" s="34">
        <f>MONTH(Table1[[#This Row],[Date]])</f>
        <v>3</v>
      </c>
      <c r="H124" s="35">
        <f>WEEKDAY(Table1[[#This Row],[Date]])</f>
        <v>2</v>
      </c>
      <c r="I124" s="34">
        <f>-Table1[[#This Row],[Debit]]</f>
        <v>-14</v>
      </c>
    </row>
    <row r="125" spans="1:9" x14ac:dyDescent="0.3">
      <c r="A125" s="33">
        <v>44642</v>
      </c>
      <c r="B125" s="34" t="s">
        <v>113</v>
      </c>
      <c r="C125" s="34">
        <v>55</v>
      </c>
      <c r="D125" s="34" t="s">
        <v>104</v>
      </c>
      <c r="E125" s="34" t="s">
        <v>112</v>
      </c>
      <c r="F125" s="34" t="s">
        <v>10</v>
      </c>
      <c r="G125" s="34">
        <f>MONTH(Table1[[#This Row],[Date]])</f>
        <v>3</v>
      </c>
      <c r="H125" s="35">
        <f>WEEKDAY(Table1[[#This Row],[Date]])</f>
        <v>3</v>
      </c>
      <c r="I125" s="34">
        <f>-Table1[[#This Row],[Debit]]</f>
        <v>-55</v>
      </c>
    </row>
    <row r="126" spans="1:9" x14ac:dyDescent="0.3">
      <c r="A126" s="33">
        <v>44642</v>
      </c>
      <c r="B126" s="34" t="s">
        <v>16</v>
      </c>
      <c r="C126" s="34">
        <v>65</v>
      </c>
      <c r="D126" s="34" t="s">
        <v>27</v>
      </c>
      <c r="E126" s="34" t="s">
        <v>12</v>
      </c>
      <c r="F126" s="34" t="s">
        <v>10</v>
      </c>
      <c r="G126" s="34">
        <f>MONTH(Table1[[#This Row],[Date]])</f>
        <v>3</v>
      </c>
      <c r="H126" s="35">
        <f>WEEKDAY(Table1[[#This Row],[Date]])</f>
        <v>3</v>
      </c>
      <c r="I126" s="34">
        <f>-Table1[[#This Row],[Debit]]</f>
        <v>-65</v>
      </c>
    </row>
    <row r="127" spans="1:9" x14ac:dyDescent="0.3">
      <c r="A127" s="33">
        <v>44642</v>
      </c>
      <c r="B127" s="34" t="s">
        <v>7</v>
      </c>
      <c r="C127" s="34">
        <v>5</v>
      </c>
      <c r="D127" s="34" t="s">
        <v>8</v>
      </c>
      <c r="E127" s="34" t="s">
        <v>9</v>
      </c>
      <c r="F127" s="34" t="s">
        <v>10</v>
      </c>
      <c r="G127" s="34">
        <f>MONTH(Table1[[#This Row],[Date]])</f>
        <v>3</v>
      </c>
      <c r="H127" s="35">
        <f>WEEKDAY(Table1[[#This Row],[Date]])</f>
        <v>3</v>
      </c>
      <c r="I127" s="34">
        <f>-Table1[[#This Row],[Debit]]</f>
        <v>-5</v>
      </c>
    </row>
    <row r="128" spans="1:9" x14ac:dyDescent="0.3">
      <c r="A128" s="33">
        <v>44643</v>
      </c>
      <c r="B128" s="34" t="s">
        <v>7</v>
      </c>
      <c r="C128" s="34">
        <v>5</v>
      </c>
      <c r="D128" s="34" t="s">
        <v>8</v>
      </c>
      <c r="E128" s="34" t="s">
        <v>9</v>
      </c>
      <c r="F128" s="34" t="s">
        <v>10</v>
      </c>
      <c r="G128" s="34">
        <f>MONTH(Table1[[#This Row],[Date]])</f>
        <v>3</v>
      </c>
      <c r="H128" s="35">
        <f>WEEKDAY(Table1[[#This Row],[Date]])</f>
        <v>4</v>
      </c>
      <c r="I128" s="34">
        <f>-Table1[[#This Row],[Debit]]</f>
        <v>-5</v>
      </c>
    </row>
    <row r="129" spans="1:9" x14ac:dyDescent="0.3">
      <c r="A129" s="33">
        <v>44644</v>
      </c>
      <c r="B129" s="34" t="s">
        <v>7</v>
      </c>
      <c r="C129" s="34">
        <v>5</v>
      </c>
      <c r="D129" s="34" t="s">
        <v>8</v>
      </c>
      <c r="E129" s="34" t="s">
        <v>9</v>
      </c>
      <c r="F129" s="34" t="s">
        <v>10</v>
      </c>
      <c r="G129" s="34">
        <f>MONTH(Table1[[#This Row],[Date]])</f>
        <v>3</v>
      </c>
      <c r="H129" s="35">
        <f>WEEKDAY(Table1[[#This Row],[Date]])</f>
        <v>5</v>
      </c>
      <c r="I129" s="34">
        <f>-Table1[[#This Row],[Debit]]</f>
        <v>-5</v>
      </c>
    </row>
    <row r="130" spans="1:9" x14ac:dyDescent="0.3">
      <c r="A130" s="33">
        <v>44645</v>
      </c>
      <c r="B130" s="34" t="s">
        <v>7</v>
      </c>
      <c r="C130" s="34">
        <v>5</v>
      </c>
      <c r="D130" s="34" t="s">
        <v>8</v>
      </c>
      <c r="E130" s="34" t="s">
        <v>9</v>
      </c>
      <c r="F130" s="34" t="s">
        <v>10</v>
      </c>
      <c r="G130" s="34">
        <f>MONTH(Table1[[#This Row],[Date]])</f>
        <v>3</v>
      </c>
      <c r="H130" s="35">
        <f>WEEKDAY(Table1[[#This Row],[Date]])</f>
        <v>6</v>
      </c>
      <c r="I130" s="34">
        <f>-Table1[[#This Row],[Debit]]</f>
        <v>-5</v>
      </c>
    </row>
    <row r="131" spans="1:9" x14ac:dyDescent="0.3">
      <c r="A131" s="33">
        <v>44646</v>
      </c>
      <c r="B131" s="34" t="s">
        <v>7</v>
      </c>
      <c r="C131" s="34">
        <v>5</v>
      </c>
      <c r="D131" s="34" t="s">
        <v>8</v>
      </c>
      <c r="E131" s="34" t="s">
        <v>9</v>
      </c>
      <c r="F131" s="34" t="s">
        <v>10</v>
      </c>
      <c r="G131" s="34">
        <f>MONTH(Table1[[#This Row],[Date]])</f>
        <v>3</v>
      </c>
      <c r="H131" s="35">
        <f>WEEKDAY(Table1[[#This Row],[Date]])</f>
        <v>7</v>
      </c>
      <c r="I131" s="34">
        <f>-Table1[[#This Row],[Debit]]</f>
        <v>-5</v>
      </c>
    </row>
    <row r="132" spans="1:9" x14ac:dyDescent="0.3">
      <c r="A132" s="33">
        <v>44646</v>
      </c>
      <c r="B132" s="34" t="s">
        <v>127</v>
      </c>
      <c r="C132" s="34">
        <v>209</v>
      </c>
      <c r="D132" s="34" t="s">
        <v>13</v>
      </c>
      <c r="E132" s="34" t="s">
        <v>11</v>
      </c>
      <c r="F132" s="34" t="s">
        <v>10</v>
      </c>
      <c r="G132" s="34">
        <f>MONTH(Table1[[#This Row],[Date]])</f>
        <v>3</v>
      </c>
      <c r="H132" s="35">
        <f>WEEKDAY(Table1[[#This Row],[Date]])</f>
        <v>7</v>
      </c>
      <c r="I132" s="34">
        <f>-Table1[[#This Row],[Debit]]</f>
        <v>-209</v>
      </c>
    </row>
    <row r="133" spans="1:9" x14ac:dyDescent="0.3">
      <c r="A133" s="33">
        <v>44647</v>
      </c>
      <c r="B133" s="34" t="s">
        <v>108</v>
      </c>
      <c r="C133" s="34">
        <v>127</v>
      </c>
      <c r="D133" s="34" t="s">
        <v>20</v>
      </c>
      <c r="E133" s="34" t="s">
        <v>19</v>
      </c>
      <c r="F133" s="34" t="s">
        <v>10</v>
      </c>
      <c r="G133" s="34">
        <f>MONTH(Table1[[#This Row],[Date]])</f>
        <v>3</v>
      </c>
      <c r="H133" s="35">
        <f>WEEKDAY(Table1[[#This Row],[Date]])</f>
        <v>1</v>
      </c>
      <c r="I133" s="34">
        <f>-Table1[[#This Row],[Debit]]</f>
        <v>-127</v>
      </c>
    </row>
    <row r="134" spans="1:9" x14ac:dyDescent="0.3">
      <c r="A134" s="33">
        <v>44647</v>
      </c>
      <c r="B134" s="34" t="s">
        <v>51</v>
      </c>
      <c r="C134" s="34">
        <v>177.2</v>
      </c>
      <c r="D134" s="34" t="s">
        <v>20</v>
      </c>
      <c r="E134" s="34" t="s">
        <v>19</v>
      </c>
      <c r="F134" s="34" t="s">
        <v>10</v>
      </c>
      <c r="G134" s="34">
        <f>MONTH(Table1[[#This Row],[Date]])</f>
        <v>3</v>
      </c>
      <c r="H134" s="35">
        <f>WEEKDAY(Table1[[#This Row],[Date]])</f>
        <v>1</v>
      </c>
      <c r="I134" s="34">
        <f>-Table1[[#This Row],[Debit]]</f>
        <v>-177.2</v>
      </c>
    </row>
    <row r="135" spans="1:9" x14ac:dyDescent="0.3">
      <c r="A135" s="33">
        <v>44648</v>
      </c>
      <c r="B135" s="34" t="s">
        <v>107</v>
      </c>
      <c r="C135" s="34">
        <v>147.1</v>
      </c>
      <c r="D135" s="34" t="s">
        <v>20</v>
      </c>
      <c r="E135" s="34" t="s">
        <v>19</v>
      </c>
      <c r="F135" s="34" t="s">
        <v>10</v>
      </c>
      <c r="G135" s="34">
        <f>MONTH(Table1[[#This Row],[Date]])</f>
        <v>3</v>
      </c>
      <c r="H135" s="35">
        <f>WEEKDAY(Table1[[#This Row],[Date]])</f>
        <v>2</v>
      </c>
      <c r="I135" s="34">
        <f>-Table1[[#This Row],[Debit]]</f>
        <v>-147.1</v>
      </c>
    </row>
    <row r="136" spans="1:9" x14ac:dyDescent="0.3">
      <c r="A136" s="33">
        <v>44648</v>
      </c>
      <c r="B136" s="34" t="s">
        <v>129</v>
      </c>
      <c r="C136" s="34">
        <v>25</v>
      </c>
      <c r="D136" s="34" t="s">
        <v>23</v>
      </c>
      <c r="E136" s="34" t="s">
        <v>12</v>
      </c>
      <c r="F136" s="34" t="s">
        <v>10</v>
      </c>
      <c r="G136" s="34">
        <f>MONTH(Table1[[#This Row],[Date]])</f>
        <v>3</v>
      </c>
      <c r="H136" s="35">
        <f>WEEKDAY(Table1[[#This Row],[Date]])</f>
        <v>2</v>
      </c>
      <c r="I136" s="34">
        <f>-Table1[[#This Row],[Debit]]</f>
        <v>-25</v>
      </c>
    </row>
    <row r="137" spans="1:9" x14ac:dyDescent="0.3">
      <c r="A137" s="33">
        <v>44649</v>
      </c>
      <c r="B137" s="34" t="s">
        <v>120</v>
      </c>
      <c r="C137" s="34">
        <v>15</v>
      </c>
      <c r="D137" s="34" t="s">
        <v>22</v>
      </c>
      <c r="E137" s="34" t="s">
        <v>9</v>
      </c>
      <c r="F137" s="34" t="s">
        <v>10</v>
      </c>
      <c r="G137" s="34">
        <f>MONTH(Table1[[#This Row],[Date]])</f>
        <v>3</v>
      </c>
      <c r="H137" s="35">
        <f>WEEKDAY(Table1[[#This Row],[Date]])</f>
        <v>3</v>
      </c>
      <c r="I137" s="34">
        <f>-Table1[[#This Row],[Debit]]</f>
        <v>-15</v>
      </c>
    </row>
    <row r="138" spans="1:9" x14ac:dyDescent="0.3">
      <c r="A138" s="33">
        <v>44650</v>
      </c>
      <c r="B138" s="34" t="s">
        <v>7</v>
      </c>
      <c r="C138" s="34">
        <v>5</v>
      </c>
      <c r="D138" s="34" t="s">
        <v>8</v>
      </c>
      <c r="E138" s="34" t="s">
        <v>9</v>
      </c>
      <c r="F138" s="34" t="s">
        <v>10</v>
      </c>
      <c r="G138" s="34">
        <f>MONTH(Table1[[#This Row],[Date]])</f>
        <v>3</v>
      </c>
      <c r="H138" s="35">
        <f>WEEKDAY(Table1[[#This Row],[Date]])</f>
        <v>4</v>
      </c>
      <c r="I138" s="34">
        <f>-Table1[[#This Row],[Debit]]</f>
        <v>-5</v>
      </c>
    </row>
    <row r="139" spans="1:9" x14ac:dyDescent="0.3">
      <c r="A139" s="33">
        <v>44651</v>
      </c>
      <c r="B139" s="34" t="s">
        <v>7</v>
      </c>
      <c r="C139" s="34">
        <v>5</v>
      </c>
      <c r="D139" s="34" t="s">
        <v>8</v>
      </c>
      <c r="E139" s="34" t="s">
        <v>9</v>
      </c>
      <c r="F139" s="34" t="s">
        <v>10</v>
      </c>
      <c r="G139" s="34">
        <f>MONTH(Table1[[#This Row],[Date]])</f>
        <v>3</v>
      </c>
      <c r="H139" s="35">
        <f>WEEKDAY(Table1[[#This Row],[Date]])</f>
        <v>5</v>
      </c>
      <c r="I139" s="34">
        <f>-Table1[[#This Row],[Debit]]</f>
        <v>-5</v>
      </c>
    </row>
    <row r="140" spans="1:9" x14ac:dyDescent="0.3">
      <c r="A140" s="33">
        <v>44652</v>
      </c>
      <c r="B140" s="34" t="s">
        <v>7</v>
      </c>
      <c r="C140" s="34">
        <v>5</v>
      </c>
      <c r="D140" s="34" t="s">
        <v>8</v>
      </c>
      <c r="E140" s="34" t="s">
        <v>9</v>
      </c>
      <c r="F140" s="34" t="s">
        <v>10</v>
      </c>
      <c r="G140" s="34">
        <f>MONTH(Table1[[#This Row],[Date]])</f>
        <v>4</v>
      </c>
      <c r="H140" s="35">
        <f>WEEKDAY(Table1[[#This Row],[Date]])</f>
        <v>6</v>
      </c>
      <c r="I140" s="34">
        <f>-Table1[[#This Row],[Debit]]</f>
        <v>-5</v>
      </c>
    </row>
    <row r="141" spans="1:9" x14ac:dyDescent="0.3">
      <c r="A141" s="33">
        <v>44653</v>
      </c>
      <c r="B141" s="34" t="s">
        <v>127</v>
      </c>
      <c r="C141" s="34">
        <v>750</v>
      </c>
      <c r="D141" s="34" t="s">
        <v>13</v>
      </c>
      <c r="E141" s="34" t="s">
        <v>11</v>
      </c>
      <c r="F141" s="34" t="s">
        <v>10</v>
      </c>
      <c r="G141" s="34">
        <f>MONTH(Table1[[#This Row],[Date]])</f>
        <v>4</v>
      </c>
      <c r="H141" s="35">
        <f>WEEKDAY(Table1[[#This Row],[Date]])</f>
        <v>7</v>
      </c>
      <c r="I141" s="34">
        <f>-Table1[[#This Row],[Debit]]</f>
        <v>-750</v>
      </c>
    </row>
    <row r="142" spans="1:9" x14ac:dyDescent="0.3">
      <c r="A142" s="33">
        <v>44653</v>
      </c>
      <c r="B142" s="34" t="s">
        <v>106</v>
      </c>
      <c r="C142" s="34">
        <v>150</v>
      </c>
      <c r="D142" s="34" t="s">
        <v>105</v>
      </c>
      <c r="E142" s="34" t="s">
        <v>58</v>
      </c>
      <c r="F142" s="34" t="s">
        <v>10</v>
      </c>
      <c r="G142" s="34">
        <f>MONTH(Table1[[#This Row],[Date]])</f>
        <v>4</v>
      </c>
      <c r="H142" s="35">
        <f>WEEKDAY(Table1[[#This Row],[Date]])</f>
        <v>7</v>
      </c>
      <c r="I142" s="34">
        <f>-Table1[[#This Row],[Debit]]</f>
        <v>-150</v>
      </c>
    </row>
    <row r="143" spans="1:9" x14ac:dyDescent="0.3">
      <c r="A143" s="33">
        <v>44653</v>
      </c>
      <c r="B143" s="34" t="s">
        <v>7</v>
      </c>
      <c r="C143" s="34">
        <v>5</v>
      </c>
      <c r="D143" s="34" t="s">
        <v>8</v>
      </c>
      <c r="E143" s="34" t="s">
        <v>9</v>
      </c>
      <c r="F143" s="34" t="s">
        <v>10</v>
      </c>
      <c r="G143" s="34">
        <f>MONTH(Table1[[#This Row],[Date]])</f>
        <v>4</v>
      </c>
      <c r="H143" s="35">
        <f>WEEKDAY(Table1[[#This Row],[Date]])</f>
        <v>7</v>
      </c>
      <c r="I143" s="34">
        <f>-Table1[[#This Row],[Debit]]</f>
        <v>-5</v>
      </c>
    </row>
    <row r="144" spans="1:9" x14ac:dyDescent="0.3">
      <c r="A144" s="33">
        <v>44654</v>
      </c>
      <c r="B144" s="34" t="s">
        <v>7</v>
      </c>
      <c r="C144" s="34">
        <v>5</v>
      </c>
      <c r="D144" s="34" t="s">
        <v>8</v>
      </c>
      <c r="E144" s="34" t="s">
        <v>9</v>
      </c>
      <c r="F144" s="34" t="s">
        <v>10</v>
      </c>
      <c r="G144" s="34">
        <f>MONTH(Table1[[#This Row],[Date]])</f>
        <v>4</v>
      </c>
      <c r="H144" s="35">
        <f>WEEKDAY(Table1[[#This Row],[Date]])</f>
        <v>1</v>
      </c>
      <c r="I144" s="34">
        <f>-Table1[[#This Row],[Debit]]</f>
        <v>-5</v>
      </c>
    </row>
    <row r="145" spans="1:9" x14ac:dyDescent="0.3">
      <c r="A145" s="33">
        <v>44655</v>
      </c>
      <c r="B145" s="34" t="s">
        <v>7</v>
      </c>
      <c r="C145" s="34">
        <v>5</v>
      </c>
      <c r="D145" s="34" t="s">
        <v>8</v>
      </c>
      <c r="E145" s="34" t="s">
        <v>9</v>
      </c>
      <c r="F145" s="34" t="s">
        <v>10</v>
      </c>
      <c r="G145" s="34">
        <f>MONTH(Table1[[#This Row],[Date]])</f>
        <v>4</v>
      </c>
      <c r="H145" s="35">
        <f>WEEKDAY(Table1[[#This Row],[Date]])</f>
        <v>2</v>
      </c>
      <c r="I145" s="34">
        <f>-Table1[[#This Row],[Debit]]</f>
        <v>-5</v>
      </c>
    </row>
    <row r="146" spans="1:9" x14ac:dyDescent="0.3">
      <c r="A146" s="33">
        <v>44656</v>
      </c>
      <c r="B146" s="34" t="s">
        <v>7</v>
      </c>
      <c r="C146" s="34">
        <v>5</v>
      </c>
      <c r="D146" s="34" t="s">
        <v>8</v>
      </c>
      <c r="E146" s="34" t="s">
        <v>9</v>
      </c>
      <c r="F146" s="34" t="s">
        <v>10</v>
      </c>
      <c r="G146" s="34">
        <f>MONTH(Table1[[#This Row],[Date]])</f>
        <v>4</v>
      </c>
      <c r="H146" s="35">
        <f>WEEKDAY(Table1[[#This Row],[Date]])</f>
        <v>3</v>
      </c>
      <c r="I146" s="34">
        <f>-Table1[[#This Row],[Debit]]</f>
        <v>-5</v>
      </c>
    </row>
    <row r="147" spans="1:9" x14ac:dyDescent="0.3">
      <c r="A147" s="33">
        <v>44656</v>
      </c>
      <c r="B147" s="34" t="s">
        <v>127</v>
      </c>
      <c r="C147" s="34">
        <v>158.19999999999999</v>
      </c>
      <c r="D147" s="34" t="s">
        <v>13</v>
      </c>
      <c r="E147" s="34" t="s">
        <v>11</v>
      </c>
      <c r="F147" s="34" t="s">
        <v>10</v>
      </c>
      <c r="G147" s="34">
        <f>MONTH(Table1[[#This Row],[Date]])</f>
        <v>4</v>
      </c>
      <c r="H147" s="35">
        <f>WEEKDAY(Table1[[#This Row],[Date]])</f>
        <v>3</v>
      </c>
      <c r="I147" s="34">
        <f>-Table1[[#This Row],[Debit]]</f>
        <v>-158.19999999999999</v>
      </c>
    </row>
    <row r="148" spans="1:9" x14ac:dyDescent="0.3">
      <c r="A148" s="33">
        <v>44659</v>
      </c>
      <c r="B148" s="34" t="s">
        <v>14</v>
      </c>
      <c r="C148" s="34">
        <v>53.2</v>
      </c>
      <c r="D148" s="34" t="s">
        <v>15</v>
      </c>
      <c r="E148" s="34" t="s">
        <v>11</v>
      </c>
      <c r="F148" s="34" t="s">
        <v>10</v>
      </c>
      <c r="G148" s="34">
        <f>MONTH(Table1[[#This Row],[Date]])</f>
        <v>4</v>
      </c>
      <c r="H148" s="35">
        <f>WEEKDAY(Table1[[#This Row],[Date]])</f>
        <v>6</v>
      </c>
      <c r="I148" s="34">
        <f>-Table1[[#This Row],[Debit]]</f>
        <v>-53.2</v>
      </c>
    </row>
    <row r="149" spans="1:9" x14ac:dyDescent="0.3">
      <c r="A149" s="33">
        <v>44659</v>
      </c>
      <c r="B149" s="34" t="s">
        <v>7</v>
      </c>
      <c r="C149" s="34">
        <v>5</v>
      </c>
      <c r="D149" s="34" t="s">
        <v>8</v>
      </c>
      <c r="E149" s="34" t="s">
        <v>9</v>
      </c>
      <c r="F149" s="34" t="s">
        <v>10</v>
      </c>
      <c r="G149" s="34">
        <f>MONTH(Table1[[#This Row],[Date]])</f>
        <v>4</v>
      </c>
      <c r="H149" s="35">
        <f>WEEKDAY(Table1[[#This Row],[Date]])</f>
        <v>6</v>
      </c>
      <c r="I149" s="34">
        <f>-Table1[[#This Row],[Debit]]</f>
        <v>-5</v>
      </c>
    </row>
    <row r="150" spans="1:9" x14ac:dyDescent="0.3">
      <c r="A150" s="33">
        <v>44660</v>
      </c>
      <c r="B150" s="34" t="s">
        <v>7</v>
      </c>
      <c r="C150" s="34">
        <v>5</v>
      </c>
      <c r="D150" s="34" t="s">
        <v>8</v>
      </c>
      <c r="E150" s="34" t="s">
        <v>9</v>
      </c>
      <c r="F150" s="34" t="s">
        <v>10</v>
      </c>
      <c r="G150" s="34">
        <f>MONTH(Table1[[#This Row],[Date]])</f>
        <v>4</v>
      </c>
      <c r="H150" s="35">
        <f>WEEKDAY(Table1[[#This Row],[Date]])</f>
        <v>7</v>
      </c>
      <c r="I150" s="34">
        <f>-Table1[[#This Row],[Debit]]</f>
        <v>-5</v>
      </c>
    </row>
    <row r="151" spans="1:9" x14ac:dyDescent="0.3">
      <c r="A151" s="33">
        <v>44661</v>
      </c>
      <c r="B151" s="34" t="s">
        <v>16</v>
      </c>
      <c r="C151" s="34">
        <v>79.900000000000006</v>
      </c>
      <c r="D151" s="34" t="s">
        <v>27</v>
      </c>
      <c r="E151" s="34" t="s">
        <v>12</v>
      </c>
      <c r="F151" s="34" t="s">
        <v>10</v>
      </c>
      <c r="G151" s="34">
        <f>MONTH(Table1[[#This Row],[Date]])</f>
        <v>4</v>
      </c>
      <c r="H151" s="35">
        <f>WEEKDAY(Table1[[#This Row],[Date]])</f>
        <v>1</v>
      </c>
      <c r="I151" s="34">
        <f>-Table1[[#This Row],[Debit]]</f>
        <v>-79.900000000000006</v>
      </c>
    </row>
    <row r="152" spans="1:9" x14ac:dyDescent="0.3">
      <c r="A152" s="33">
        <v>44661</v>
      </c>
      <c r="B152" s="34" t="s">
        <v>7</v>
      </c>
      <c r="C152" s="34">
        <v>5</v>
      </c>
      <c r="D152" s="34" t="s">
        <v>8</v>
      </c>
      <c r="E152" s="34" t="s">
        <v>9</v>
      </c>
      <c r="F152" s="34" t="s">
        <v>10</v>
      </c>
      <c r="G152" s="34">
        <f>MONTH(Table1[[#This Row],[Date]])</f>
        <v>4</v>
      </c>
      <c r="H152" s="35">
        <f>WEEKDAY(Table1[[#This Row],[Date]])</f>
        <v>1</v>
      </c>
      <c r="I152" s="34">
        <f>-Table1[[#This Row],[Debit]]</f>
        <v>-5</v>
      </c>
    </row>
    <row r="153" spans="1:9" x14ac:dyDescent="0.3">
      <c r="A153" s="33">
        <v>44662</v>
      </c>
      <c r="B153" s="34" t="s">
        <v>7</v>
      </c>
      <c r="C153" s="34">
        <v>5</v>
      </c>
      <c r="D153" s="34" t="s">
        <v>8</v>
      </c>
      <c r="E153" s="34" t="s">
        <v>9</v>
      </c>
      <c r="F153" s="34" t="s">
        <v>10</v>
      </c>
      <c r="G153" s="34">
        <f>MONTH(Table1[[#This Row],[Date]])</f>
        <v>4</v>
      </c>
      <c r="H153" s="35">
        <f>WEEKDAY(Table1[[#This Row],[Date]])</f>
        <v>2</v>
      </c>
      <c r="I153" s="34">
        <f>-Table1[[#This Row],[Debit]]</f>
        <v>-5</v>
      </c>
    </row>
    <row r="154" spans="1:9" x14ac:dyDescent="0.3">
      <c r="A154" s="33">
        <v>44663</v>
      </c>
      <c r="B154" s="34" t="s">
        <v>127</v>
      </c>
      <c r="C154" s="34">
        <v>98</v>
      </c>
      <c r="D154" s="34" t="s">
        <v>13</v>
      </c>
      <c r="E154" s="34" t="s">
        <v>11</v>
      </c>
      <c r="F154" s="34" t="s">
        <v>10</v>
      </c>
      <c r="G154" s="34">
        <f>MONTH(Table1[[#This Row],[Date]])</f>
        <v>4</v>
      </c>
      <c r="H154" s="35">
        <f>WEEKDAY(Table1[[#This Row],[Date]])</f>
        <v>3</v>
      </c>
      <c r="I154" s="34">
        <f>-Table1[[#This Row],[Debit]]</f>
        <v>-98</v>
      </c>
    </row>
    <row r="155" spans="1:9" x14ac:dyDescent="0.3">
      <c r="A155" s="33">
        <v>44663</v>
      </c>
      <c r="B155" s="34" t="s">
        <v>7</v>
      </c>
      <c r="C155" s="34">
        <v>5</v>
      </c>
      <c r="D155" s="34" t="s">
        <v>8</v>
      </c>
      <c r="E155" s="34" t="s">
        <v>9</v>
      </c>
      <c r="F155" s="34" t="s">
        <v>10</v>
      </c>
      <c r="G155" s="34">
        <f>MONTH(Table1[[#This Row],[Date]])</f>
        <v>4</v>
      </c>
      <c r="H155" s="35">
        <f>WEEKDAY(Table1[[#This Row],[Date]])</f>
        <v>3</v>
      </c>
      <c r="I155" s="34">
        <f>-Table1[[#This Row],[Debit]]</f>
        <v>-5</v>
      </c>
    </row>
    <row r="156" spans="1:9" x14ac:dyDescent="0.3">
      <c r="A156" s="33">
        <v>44664</v>
      </c>
      <c r="B156" s="34" t="s">
        <v>7</v>
      </c>
      <c r="C156" s="34">
        <v>5</v>
      </c>
      <c r="D156" s="34" t="s">
        <v>8</v>
      </c>
      <c r="E156" s="34" t="s">
        <v>9</v>
      </c>
      <c r="F156" s="34" t="s">
        <v>10</v>
      </c>
      <c r="G156" s="34">
        <f>MONTH(Table1[[#This Row],[Date]])</f>
        <v>4</v>
      </c>
      <c r="H156" s="35">
        <f>WEEKDAY(Table1[[#This Row],[Date]])</f>
        <v>4</v>
      </c>
      <c r="I156" s="34">
        <f>-Table1[[#This Row],[Debit]]</f>
        <v>-5</v>
      </c>
    </row>
    <row r="157" spans="1:9" x14ac:dyDescent="0.3">
      <c r="A157" s="33">
        <v>44664</v>
      </c>
      <c r="B157" s="34" t="s">
        <v>17</v>
      </c>
      <c r="C157" s="34">
        <v>42.8</v>
      </c>
      <c r="D157" s="34" t="s">
        <v>18</v>
      </c>
      <c r="E157" s="34" t="s">
        <v>19</v>
      </c>
      <c r="F157" s="34" t="s">
        <v>10</v>
      </c>
      <c r="G157" s="34">
        <f>MONTH(Table1[[#This Row],[Date]])</f>
        <v>4</v>
      </c>
      <c r="H157" s="35">
        <f>WEEKDAY(Table1[[#This Row],[Date]])</f>
        <v>4</v>
      </c>
      <c r="I157" s="34">
        <f>-Table1[[#This Row],[Debit]]</f>
        <v>-42.8</v>
      </c>
    </row>
    <row r="158" spans="1:9" x14ac:dyDescent="0.3">
      <c r="A158" s="33">
        <v>44664</v>
      </c>
      <c r="B158" s="34" t="s">
        <v>108</v>
      </c>
      <c r="C158" s="34">
        <v>100.9</v>
      </c>
      <c r="D158" s="34" t="s">
        <v>20</v>
      </c>
      <c r="E158" s="34" t="s">
        <v>19</v>
      </c>
      <c r="F158" s="34" t="s">
        <v>10</v>
      </c>
      <c r="G158" s="34">
        <f>MONTH(Table1[[#This Row],[Date]])</f>
        <v>4</v>
      </c>
      <c r="H158" s="35">
        <f>WEEKDAY(Table1[[#This Row],[Date]])</f>
        <v>4</v>
      </c>
      <c r="I158" s="34">
        <f>-Table1[[#This Row],[Debit]]</f>
        <v>-100.9</v>
      </c>
    </row>
    <row r="159" spans="1:9" x14ac:dyDescent="0.3">
      <c r="A159" s="33">
        <v>44664</v>
      </c>
      <c r="B159" s="34" t="s">
        <v>125</v>
      </c>
      <c r="C159" s="34">
        <v>54.9</v>
      </c>
      <c r="D159" s="34" t="s">
        <v>22</v>
      </c>
      <c r="E159" s="34" t="s">
        <v>9</v>
      </c>
      <c r="F159" s="34" t="s">
        <v>10</v>
      </c>
      <c r="G159" s="34">
        <f>MONTH(Table1[[#This Row],[Date]])</f>
        <v>4</v>
      </c>
      <c r="H159" s="35">
        <f>WEEKDAY(Table1[[#This Row],[Date]])</f>
        <v>4</v>
      </c>
      <c r="I159" s="34">
        <f>-Table1[[#This Row],[Debit]]</f>
        <v>-54.9</v>
      </c>
    </row>
    <row r="160" spans="1:9" x14ac:dyDescent="0.3">
      <c r="A160" s="33">
        <v>44665</v>
      </c>
      <c r="B160" s="34" t="s">
        <v>129</v>
      </c>
      <c r="C160" s="34">
        <v>31</v>
      </c>
      <c r="D160" s="34" t="s">
        <v>23</v>
      </c>
      <c r="E160" s="34" t="s">
        <v>12</v>
      </c>
      <c r="F160" s="34" t="s">
        <v>10</v>
      </c>
      <c r="G160" s="34">
        <f>MONTH(Table1[[#This Row],[Date]])</f>
        <v>4</v>
      </c>
      <c r="H160" s="35">
        <f>WEEKDAY(Table1[[#This Row],[Date]])</f>
        <v>5</v>
      </c>
      <c r="I160" s="34">
        <f>-Table1[[#This Row],[Debit]]</f>
        <v>-31</v>
      </c>
    </row>
    <row r="161" spans="1:9" x14ac:dyDescent="0.3">
      <c r="A161" s="33">
        <v>44666</v>
      </c>
      <c r="B161" s="34" t="s">
        <v>7</v>
      </c>
      <c r="C161" s="34">
        <v>5</v>
      </c>
      <c r="D161" s="34" t="s">
        <v>8</v>
      </c>
      <c r="E161" s="34" t="s">
        <v>9</v>
      </c>
      <c r="F161" s="34" t="s">
        <v>10</v>
      </c>
      <c r="G161" s="34">
        <f>MONTH(Table1[[#This Row],[Date]])</f>
        <v>4</v>
      </c>
      <c r="H161" s="35">
        <f>WEEKDAY(Table1[[#This Row],[Date]])</f>
        <v>6</v>
      </c>
      <c r="I161" s="34">
        <f>-Table1[[#This Row],[Debit]]</f>
        <v>-5</v>
      </c>
    </row>
    <row r="162" spans="1:9" x14ac:dyDescent="0.3">
      <c r="A162" s="33">
        <v>44667</v>
      </c>
      <c r="B162" s="34" t="s">
        <v>7</v>
      </c>
      <c r="C162" s="34">
        <v>5</v>
      </c>
      <c r="D162" s="34" t="s">
        <v>8</v>
      </c>
      <c r="E162" s="34" t="s">
        <v>9</v>
      </c>
      <c r="F162" s="34" t="s">
        <v>10</v>
      </c>
      <c r="G162" s="34">
        <f>MONTH(Table1[[#This Row],[Date]])</f>
        <v>4</v>
      </c>
      <c r="H162" s="35">
        <f>WEEKDAY(Table1[[#This Row],[Date]])</f>
        <v>7</v>
      </c>
      <c r="I162" s="34">
        <f>-Table1[[#This Row],[Debit]]</f>
        <v>-5</v>
      </c>
    </row>
    <row r="163" spans="1:9" x14ac:dyDescent="0.3">
      <c r="A163" s="33">
        <v>44667</v>
      </c>
      <c r="B163" s="34" t="s">
        <v>128</v>
      </c>
      <c r="C163" s="34">
        <v>240</v>
      </c>
      <c r="D163" s="34" t="s">
        <v>24</v>
      </c>
      <c r="E163" s="34" t="s">
        <v>11</v>
      </c>
      <c r="F163" s="34" t="s">
        <v>10</v>
      </c>
      <c r="G163" s="34">
        <f>MONTH(Table1[[#This Row],[Date]])</f>
        <v>4</v>
      </c>
      <c r="H163" s="35">
        <f>WEEKDAY(Table1[[#This Row],[Date]])</f>
        <v>7</v>
      </c>
      <c r="I163" s="34">
        <f>-Table1[[#This Row],[Debit]]</f>
        <v>-240</v>
      </c>
    </row>
    <row r="164" spans="1:9" x14ac:dyDescent="0.3">
      <c r="A164" s="33">
        <v>44668</v>
      </c>
      <c r="B164" s="34" t="s">
        <v>39</v>
      </c>
      <c r="C164" s="34">
        <v>47.9</v>
      </c>
      <c r="D164" s="34" t="s">
        <v>25</v>
      </c>
      <c r="E164" s="34" t="s">
        <v>19</v>
      </c>
      <c r="F164" s="34" t="s">
        <v>10</v>
      </c>
      <c r="G164" s="34">
        <f>MONTH(Table1[[#This Row],[Date]])</f>
        <v>4</v>
      </c>
      <c r="H164" s="35">
        <f>WEEKDAY(Table1[[#This Row],[Date]])</f>
        <v>1</v>
      </c>
      <c r="I164" s="34">
        <f>-Table1[[#This Row],[Debit]]</f>
        <v>-47.9</v>
      </c>
    </row>
    <row r="165" spans="1:9" x14ac:dyDescent="0.3">
      <c r="A165" s="33">
        <v>44668</v>
      </c>
      <c r="B165" s="34" t="s">
        <v>26</v>
      </c>
      <c r="C165" s="34">
        <v>35</v>
      </c>
      <c r="D165" s="34" t="s">
        <v>18</v>
      </c>
      <c r="E165" s="34" t="s">
        <v>19</v>
      </c>
      <c r="F165" s="34" t="s">
        <v>10</v>
      </c>
      <c r="G165" s="34">
        <f>MONTH(Table1[[#This Row],[Date]])</f>
        <v>4</v>
      </c>
      <c r="H165" s="35">
        <f>WEEKDAY(Table1[[#This Row],[Date]])</f>
        <v>1</v>
      </c>
      <c r="I165" s="34">
        <f>-Table1[[#This Row],[Debit]]</f>
        <v>-35</v>
      </c>
    </row>
    <row r="166" spans="1:9" x14ac:dyDescent="0.3">
      <c r="A166" s="33">
        <v>44668</v>
      </c>
      <c r="B166" s="34" t="s">
        <v>7</v>
      </c>
      <c r="C166" s="34">
        <v>5</v>
      </c>
      <c r="D166" s="34" t="s">
        <v>8</v>
      </c>
      <c r="E166" s="34" t="s">
        <v>9</v>
      </c>
      <c r="F166" s="34" t="s">
        <v>10</v>
      </c>
      <c r="G166" s="34">
        <f>MONTH(Table1[[#This Row],[Date]])</f>
        <v>4</v>
      </c>
      <c r="H166" s="35">
        <f>WEEKDAY(Table1[[#This Row],[Date]])</f>
        <v>1</v>
      </c>
      <c r="I166" s="34">
        <f>-Table1[[#This Row],[Debit]]</f>
        <v>-5</v>
      </c>
    </row>
    <row r="167" spans="1:9" x14ac:dyDescent="0.3">
      <c r="A167" s="33">
        <v>44669</v>
      </c>
      <c r="B167" s="34" t="s">
        <v>7</v>
      </c>
      <c r="C167" s="34">
        <v>5</v>
      </c>
      <c r="D167" s="34" t="s">
        <v>8</v>
      </c>
      <c r="E167" s="34" t="s">
        <v>9</v>
      </c>
      <c r="F167" s="34" t="s">
        <v>10</v>
      </c>
      <c r="G167" s="34">
        <f>MONTH(Table1[[#This Row],[Date]])</f>
        <v>4</v>
      </c>
      <c r="H167" s="35">
        <f>WEEKDAY(Table1[[#This Row],[Date]])</f>
        <v>2</v>
      </c>
      <c r="I167" s="34">
        <f>-Table1[[#This Row],[Debit]]</f>
        <v>-5</v>
      </c>
    </row>
    <row r="168" spans="1:9" x14ac:dyDescent="0.3">
      <c r="A168" s="33">
        <v>44670</v>
      </c>
      <c r="B168" s="34" t="s">
        <v>7</v>
      </c>
      <c r="C168" s="34">
        <v>5</v>
      </c>
      <c r="D168" s="34" t="s">
        <v>8</v>
      </c>
      <c r="E168" s="34" t="s">
        <v>9</v>
      </c>
      <c r="F168" s="34" t="s">
        <v>10</v>
      </c>
      <c r="G168" s="34">
        <f>MONTH(Table1[[#This Row],[Date]])</f>
        <v>4</v>
      </c>
      <c r="H168" s="35">
        <f>WEEKDAY(Table1[[#This Row],[Date]])</f>
        <v>3</v>
      </c>
      <c r="I168" s="34">
        <f>-Table1[[#This Row],[Debit]]</f>
        <v>-5</v>
      </c>
    </row>
    <row r="169" spans="1:9" x14ac:dyDescent="0.3">
      <c r="A169" s="33">
        <v>44670</v>
      </c>
      <c r="B169" s="34" t="s">
        <v>127</v>
      </c>
      <c r="C169" s="34">
        <v>173</v>
      </c>
      <c r="D169" s="34" t="s">
        <v>13</v>
      </c>
      <c r="E169" s="34" t="s">
        <v>11</v>
      </c>
      <c r="F169" s="34" t="s">
        <v>10</v>
      </c>
      <c r="G169" s="34">
        <f>MONTH(Table1[[#This Row],[Date]])</f>
        <v>4</v>
      </c>
      <c r="H169" s="35">
        <f>WEEKDAY(Table1[[#This Row],[Date]])</f>
        <v>3</v>
      </c>
      <c r="I169" s="34">
        <f>-Table1[[#This Row],[Debit]]</f>
        <v>-173</v>
      </c>
    </row>
    <row r="170" spans="1:9" x14ac:dyDescent="0.3">
      <c r="A170" s="33">
        <v>44671</v>
      </c>
      <c r="B170" s="34" t="s">
        <v>117</v>
      </c>
      <c r="C170" s="34">
        <v>40.1</v>
      </c>
      <c r="D170" s="34" t="s">
        <v>22</v>
      </c>
      <c r="E170" s="34" t="s">
        <v>9</v>
      </c>
      <c r="F170" s="34" t="s">
        <v>10</v>
      </c>
      <c r="G170" s="34">
        <f>MONTH(Table1[[#This Row],[Date]])</f>
        <v>4</v>
      </c>
      <c r="H170" s="35">
        <f>WEEKDAY(Table1[[#This Row],[Date]])</f>
        <v>4</v>
      </c>
      <c r="I170" s="34">
        <f>-Table1[[#This Row],[Debit]]</f>
        <v>-40.1</v>
      </c>
    </row>
    <row r="171" spans="1:9" x14ac:dyDescent="0.3">
      <c r="A171" s="33">
        <v>44672</v>
      </c>
      <c r="B171" s="34" t="s">
        <v>53</v>
      </c>
      <c r="C171" s="34">
        <v>15.1</v>
      </c>
      <c r="D171" s="34" t="s">
        <v>22</v>
      </c>
      <c r="E171" s="34" t="s">
        <v>9</v>
      </c>
      <c r="F171" s="34" t="s">
        <v>10</v>
      </c>
      <c r="G171" s="34">
        <f>MONTH(Table1[[#This Row],[Date]])</f>
        <v>4</v>
      </c>
      <c r="H171" s="35">
        <f>WEEKDAY(Table1[[#This Row],[Date]])</f>
        <v>5</v>
      </c>
      <c r="I171" s="34">
        <f>-Table1[[#This Row],[Debit]]</f>
        <v>-15.1</v>
      </c>
    </row>
    <row r="172" spans="1:9" x14ac:dyDescent="0.3">
      <c r="A172" s="33">
        <v>44673</v>
      </c>
      <c r="B172" s="34" t="s">
        <v>113</v>
      </c>
      <c r="C172" s="34">
        <v>55</v>
      </c>
      <c r="D172" s="34" t="s">
        <v>104</v>
      </c>
      <c r="E172" s="34" t="s">
        <v>112</v>
      </c>
      <c r="F172" s="34" t="s">
        <v>10</v>
      </c>
      <c r="G172" s="34">
        <f>MONTH(Table1[[#This Row],[Date]])</f>
        <v>4</v>
      </c>
      <c r="H172" s="35">
        <f>WEEKDAY(Table1[[#This Row],[Date]])</f>
        <v>6</v>
      </c>
      <c r="I172" s="34">
        <f>-Table1[[#This Row],[Debit]]</f>
        <v>-55</v>
      </c>
    </row>
    <row r="173" spans="1:9" x14ac:dyDescent="0.3">
      <c r="A173" s="33">
        <v>44673</v>
      </c>
      <c r="B173" s="34" t="s">
        <v>29</v>
      </c>
      <c r="C173" s="34">
        <v>10</v>
      </c>
      <c r="D173" s="34" t="s">
        <v>96</v>
      </c>
      <c r="E173" s="34" t="s">
        <v>31</v>
      </c>
      <c r="F173" s="34" t="s">
        <v>10</v>
      </c>
      <c r="G173" s="34">
        <f>MONTH(Table1[[#This Row],[Date]])</f>
        <v>4</v>
      </c>
      <c r="H173" s="35">
        <f>WEEKDAY(Table1[[#This Row],[Date]])</f>
        <v>6</v>
      </c>
      <c r="I173" s="34">
        <f>-Table1[[#This Row],[Debit]]</f>
        <v>-10</v>
      </c>
    </row>
    <row r="174" spans="1:9" x14ac:dyDescent="0.3">
      <c r="A174" s="33">
        <v>44673</v>
      </c>
      <c r="B174" s="34" t="s">
        <v>16</v>
      </c>
      <c r="C174" s="34">
        <v>66</v>
      </c>
      <c r="D174" s="34" t="s">
        <v>27</v>
      </c>
      <c r="E174" s="34" t="s">
        <v>12</v>
      </c>
      <c r="F174" s="34" t="s">
        <v>10</v>
      </c>
      <c r="G174" s="34">
        <f>MONTH(Table1[[#This Row],[Date]])</f>
        <v>4</v>
      </c>
      <c r="H174" s="35">
        <f>WEEKDAY(Table1[[#This Row],[Date]])</f>
        <v>6</v>
      </c>
      <c r="I174" s="34">
        <f>-Table1[[#This Row],[Debit]]</f>
        <v>-66</v>
      </c>
    </row>
    <row r="175" spans="1:9" x14ac:dyDescent="0.3">
      <c r="A175" s="33">
        <v>44673</v>
      </c>
      <c r="B175" s="34" t="s">
        <v>7</v>
      </c>
      <c r="C175" s="34">
        <v>5</v>
      </c>
      <c r="D175" s="34" t="s">
        <v>8</v>
      </c>
      <c r="E175" s="34" t="s">
        <v>9</v>
      </c>
      <c r="F175" s="34" t="s">
        <v>10</v>
      </c>
      <c r="G175" s="34">
        <f>MONTH(Table1[[#This Row],[Date]])</f>
        <v>4</v>
      </c>
      <c r="H175" s="35">
        <f>WEEKDAY(Table1[[#This Row],[Date]])</f>
        <v>6</v>
      </c>
      <c r="I175" s="34">
        <f>-Table1[[#This Row],[Debit]]</f>
        <v>-5</v>
      </c>
    </row>
    <row r="176" spans="1:9" x14ac:dyDescent="0.3">
      <c r="A176" s="33">
        <v>44674</v>
      </c>
      <c r="B176" s="34" t="s">
        <v>7</v>
      </c>
      <c r="C176" s="34">
        <v>5</v>
      </c>
      <c r="D176" s="34" t="s">
        <v>8</v>
      </c>
      <c r="E176" s="34" t="s">
        <v>9</v>
      </c>
      <c r="F176" s="34" t="s">
        <v>10</v>
      </c>
      <c r="G176" s="34">
        <f>MONTH(Table1[[#This Row],[Date]])</f>
        <v>4</v>
      </c>
      <c r="H176" s="35">
        <f>WEEKDAY(Table1[[#This Row],[Date]])</f>
        <v>7</v>
      </c>
      <c r="I176" s="34">
        <f>-Table1[[#This Row],[Debit]]</f>
        <v>-5</v>
      </c>
    </row>
    <row r="177" spans="1:9" x14ac:dyDescent="0.3">
      <c r="A177" s="33">
        <v>44675</v>
      </c>
      <c r="B177" s="34" t="s">
        <v>7</v>
      </c>
      <c r="C177" s="34">
        <v>5</v>
      </c>
      <c r="D177" s="34" t="s">
        <v>8</v>
      </c>
      <c r="E177" s="34" t="s">
        <v>9</v>
      </c>
      <c r="F177" s="34" t="s">
        <v>10</v>
      </c>
      <c r="G177" s="34">
        <f>MONTH(Table1[[#This Row],[Date]])</f>
        <v>4</v>
      </c>
      <c r="H177" s="35">
        <f>WEEKDAY(Table1[[#This Row],[Date]])</f>
        <v>1</v>
      </c>
      <c r="I177" s="34">
        <f>-Table1[[#This Row],[Debit]]</f>
        <v>-5</v>
      </c>
    </row>
    <row r="178" spans="1:9" x14ac:dyDescent="0.3">
      <c r="A178" s="33">
        <v>44676</v>
      </c>
      <c r="B178" s="34" t="s">
        <v>7</v>
      </c>
      <c r="C178" s="34">
        <v>5</v>
      </c>
      <c r="D178" s="34" t="s">
        <v>8</v>
      </c>
      <c r="E178" s="34" t="s">
        <v>9</v>
      </c>
      <c r="F178" s="34" t="s">
        <v>10</v>
      </c>
      <c r="G178" s="34">
        <f>MONTH(Table1[[#This Row],[Date]])</f>
        <v>4</v>
      </c>
      <c r="H178" s="35">
        <f>WEEKDAY(Table1[[#This Row],[Date]])</f>
        <v>2</v>
      </c>
      <c r="I178" s="34">
        <f>-Table1[[#This Row],[Debit]]</f>
        <v>-5</v>
      </c>
    </row>
    <row r="179" spans="1:9" x14ac:dyDescent="0.3">
      <c r="A179" s="33">
        <v>44677</v>
      </c>
      <c r="B179" s="34" t="s">
        <v>7</v>
      </c>
      <c r="C179" s="34">
        <v>5</v>
      </c>
      <c r="D179" s="34" t="s">
        <v>8</v>
      </c>
      <c r="E179" s="34" t="s">
        <v>9</v>
      </c>
      <c r="F179" s="34" t="s">
        <v>10</v>
      </c>
      <c r="G179" s="34">
        <f>MONTH(Table1[[#This Row],[Date]])</f>
        <v>4</v>
      </c>
      <c r="H179" s="35">
        <f>WEEKDAY(Table1[[#This Row],[Date]])</f>
        <v>3</v>
      </c>
      <c r="I179" s="34">
        <f>-Table1[[#This Row],[Debit]]</f>
        <v>-5</v>
      </c>
    </row>
    <row r="180" spans="1:9" x14ac:dyDescent="0.3">
      <c r="A180" s="33">
        <v>44677</v>
      </c>
      <c r="B180" s="34" t="s">
        <v>127</v>
      </c>
      <c r="C180" s="34">
        <v>164.9</v>
      </c>
      <c r="D180" s="34" t="s">
        <v>13</v>
      </c>
      <c r="E180" s="34" t="s">
        <v>11</v>
      </c>
      <c r="F180" s="34" t="s">
        <v>10</v>
      </c>
      <c r="G180" s="34">
        <f>MONTH(Table1[[#This Row],[Date]])</f>
        <v>4</v>
      </c>
      <c r="H180" s="35">
        <f>WEEKDAY(Table1[[#This Row],[Date]])</f>
        <v>3</v>
      </c>
      <c r="I180" s="34">
        <f>-Table1[[#This Row],[Debit]]</f>
        <v>-164.9</v>
      </c>
    </row>
    <row r="181" spans="1:9" x14ac:dyDescent="0.3">
      <c r="A181" s="33">
        <v>44678</v>
      </c>
      <c r="B181" s="34" t="s">
        <v>109</v>
      </c>
      <c r="C181" s="34">
        <v>127.9</v>
      </c>
      <c r="D181" s="34" t="s">
        <v>20</v>
      </c>
      <c r="E181" s="34" t="s">
        <v>19</v>
      </c>
      <c r="F181" s="34" t="s">
        <v>10</v>
      </c>
      <c r="G181" s="34">
        <f>MONTH(Table1[[#This Row],[Date]])</f>
        <v>4</v>
      </c>
      <c r="H181" s="35">
        <f>WEEKDAY(Table1[[#This Row],[Date]])</f>
        <v>4</v>
      </c>
      <c r="I181" s="34">
        <f>-Table1[[#This Row],[Debit]]</f>
        <v>-127.9</v>
      </c>
    </row>
    <row r="182" spans="1:9" x14ac:dyDescent="0.3">
      <c r="A182" s="33">
        <v>44678</v>
      </c>
      <c r="B182" s="34" t="s">
        <v>126</v>
      </c>
      <c r="C182" s="34">
        <v>300</v>
      </c>
      <c r="D182" s="34" t="s">
        <v>18</v>
      </c>
      <c r="E182" s="34" t="s">
        <v>19</v>
      </c>
      <c r="F182" s="34" t="s">
        <v>10</v>
      </c>
      <c r="G182" s="34">
        <f>MONTH(Table1[[#This Row],[Date]])</f>
        <v>4</v>
      </c>
      <c r="H182" s="35">
        <f>WEEKDAY(Table1[[#This Row],[Date]])</f>
        <v>4</v>
      </c>
      <c r="I182" s="34">
        <f>-Table1[[#This Row],[Debit]]</f>
        <v>-300</v>
      </c>
    </row>
    <row r="183" spans="1:9" x14ac:dyDescent="0.3">
      <c r="A183" s="33">
        <v>44679</v>
      </c>
      <c r="B183" s="34" t="s">
        <v>110</v>
      </c>
      <c r="C183" s="34">
        <v>148.1</v>
      </c>
      <c r="D183" s="34" t="s">
        <v>20</v>
      </c>
      <c r="E183" s="34" t="s">
        <v>19</v>
      </c>
      <c r="F183" s="34" t="s">
        <v>10</v>
      </c>
      <c r="G183" s="34">
        <f>MONTH(Table1[[#This Row],[Date]])</f>
        <v>4</v>
      </c>
      <c r="H183" s="35">
        <f>WEEKDAY(Table1[[#This Row],[Date]])</f>
        <v>5</v>
      </c>
      <c r="I183" s="34">
        <f>-Table1[[#This Row],[Debit]]</f>
        <v>-148.1</v>
      </c>
    </row>
    <row r="184" spans="1:9" x14ac:dyDescent="0.3">
      <c r="A184" s="33">
        <v>44679</v>
      </c>
      <c r="B184" s="34" t="s">
        <v>129</v>
      </c>
      <c r="C184" s="34">
        <v>26.1</v>
      </c>
      <c r="D184" s="34" t="s">
        <v>23</v>
      </c>
      <c r="E184" s="34" t="s">
        <v>12</v>
      </c>
      <c r="F184" s="34" t="s">
        <v>10</v>
      </c>
      <c r="G184" s="34">
        <f>MONTH(Table1[[#This Row],[Date]])</f>
        <v>4</v>
      </c>
      <c r="H184" s="35">
        <f>WEEKDAY(Table1[[#This Row],[Date]])</f>
        <v>5</v>
      </c>
      <c r="I184" s="34">
        <f>-Table1[[#This Row],[Debit]]</f>
        <v>-26.1</v>
      </c>
    </row>
    <row r="185" spans="1:9" x14ac:dyDescent="0.3">
      <c r="A185" s="33">
        <v>44680</v>
      </c>
      <c r="B185" s="34" t="s">
        <v>120</v>
      </c>
      <c r="C185" s="34">
        <v>15</v>
      </c>
      <c r="D185" s="34" t="s">
        <v>22</v>
      </c>
      <c r="E185" s="34" t="s">
        <v>9</v>
      </c>
      <c r="F185" s="34" t="s">
        <v>10</v>
      </c>
      <c r="G185" s="34">
        <f>MONTH(Table1[[#This Row],[Date]])</f>
        <v>4</v>
      </c>
      <c r="H185" s="35">
        <f>WEEKDAY(Table1[[#This Row],[Date]])</f>
        <v>6</v>
      </c>
      <c r="I185" s="34">
        <f>-Table1[[#This Row],[Debit]]</f>
        <v>-15</v>
      </c>
    </row>
    <row r="186" spans="1:9" x14ac:dyDescent="0.3">
      <c r="A186" s="33">
        <v>44680</v>
      </c>
      <c r="B186" s="34" t="s">
        <v>7</v>
      </c>
      <c r="C186" s="34">
        <v>5</v>
      </c>
      <c r="D186" s="34" t="s">
        <v>8</v>
      </c>
      <c r="E186" s="34" t="s">
        <v>9</v>
      </c>
      <c r="F186" s="34" t="s">
        <v>10</v>
      </c>
      <c r="G186" s="34">
        <f>MONTH(Table1[[#This Row],[Date]])</f>
        <v>4</v>
      </c>
      <c r="H186" s="35">
        <f>WEEKDAY(Table1[[#This Row],[Date]])</f>
        <v>6</v>
      </c>
      <c r="I186" s="34">
        <f>-Table1[[#This Row],[Debit]]</f>
        <v>-5</v>
      </c>
    </row>
    <row r="187" spans="1:9" x14ac:dyDescent="0.3">
      <c r="A187" s="33">
        <v>44681</v>
      </c>
      <c r="B187" s="34" t="s">
        <v>7</v>
      </c>
      <c r="C187" s="34">
        <v>5</v>
      </c>
      <c r="D187" s="34" t="s">
        <v>8</v>
      </c>
      <c r="E187" s="34" t="s">
        <v>9</v>
      </c>
      <c r="F187" s="34" t="s">
        <v>10</v>
      </c>
      <c r="G187" s="34">
        <f>MONTH(Table1[[#This Row],[Date]])</f>
        <v>4</v>
      </c>
      <c r="H187" s="35">
        <f>WEEKDAY(Table1[[#This Row],[Date]])</f>
        <v>7</v>
      </c>
      <c r="I187" s="34">
        <f>-Table1[[#This Row],[Debit]]</f>
        <v>-5</v>
      </c>
    </row>
    <row r="188" spans="1:9" x14ac:dyDescent="0.3">
      <c r="A188" s="33">
        <v>44683</v>
      </c>
      <c r="B188" s="34" t="s">
        <v>7</v>
      </c>
      <c r="C188" s="34">
        <v>5</v>
      </c>
      <c r="D188" s="34" t="s">
        <v>8</v>
      </c>
      <c r="E188" s="34" t="s">
        <v>9</v>
      </c>
      <c r="F188" s="34" t="s">
        <v>10</v>
      </c>
      <c r="G188" s="34">
        <f>MONTH(Table1[[#This Row],[Date]])</f>
        <v>5</v>
      </c>
      <c r="H188" s="35">
        <f>WEEKDAY(Table1[[#This Row],[Date]])</f>
        <v>2</v>
      </c>
      <c r="I188" s="34">
        <f>-Table1[[#This Row],[Debit]]</f>
        <v>-5</v>
      </c>
    </row>
    <row r="189" spans="1:9" x14ac:dyDescent="0.3">
      <c r="A189" s="33">
        <v>44684</v>
      </c>
      <c r="B189" s="34" t="s">
        <v>127</v>
      </c>
      <c r="C189" s="34">
        <v>875</v>
      </c>
      <c r="D189" s="34" t="s">
        <v>13</v>
      </c>
      <c r="E189" s="34" t="s">
        <v>11</v>
      </c>
      <c r="F189" s="34" t="s">
        <v>10</v>
      </c>
      <c r="G189" s="34">
        <f>MONTH(Table1[[#This Row],[Date]])</f>
        <v>5</v>
      </c>
      <c r="H189" s="35">
        <f>WEEKDAY(Table1[[#This Row],[Date]])</f>
        <v>3</v>
      </c>
      <c r="I189" s="34">
        <f>-Table1[[#This Row],[Debit]]</f>
        <v>-875</v>
      </c>
    </row>
    <row r="190" spans="1:9" x14ac:dyDescent="0.3">
      <c r="A190" s="33">
        <v>44684</v>
      </c>
      <c r="B190" s="34" t="s">
        <v>106</v>
      </c>
      <c r="C190" s="34">
        <v>150</v>
      </c>
      <c r="D190" s="34" t="s">
        <v>105</v>
      </c>
      <c r="E190" s="34" t="s">
        <v>58</v>
      </c>
      <c r="F190" s="34" t="s">
        <v>10</v>
      </c>
      <c r="G190" s="34">
        <f>MONTH(Table1[[#This Row],[Date]])</f>
        <v>5</v>
      </c>
      <c r="H190" s="35">
        <f>WEEKDAY(Table1[[#This Row],[Date]])</f>
        <v>3</v>
      </c>
      <c r="I190" s="34">
        <f>-Table1[[#This Row],[Debit]]</f>
        <v>-150</v>
      </c>
    </row>
    <row r="191" spans="1:9" x14ac:dyDescent="0.3">
      <c r="A191" s="33">
        <v>44684</v>
      </c>
      <c r="B191" s="34" t="s">
        <v>7</v>
      </c>
      <c r="C191" s="34">
        <v>5</v>
      </c>
      <c r="D191" s="34" t="s">
        <v>8</v>
      </c>
      <c r="E191" s="34" t="s">
        <v>9</v>
      </c>
      <c r="F191" s="34" t="s">
        <v>10</v>
      </c>
      <c r="G191" s="34">
        <f>MONTH(Table1[[#This Row],[Date]])</f>
        <v>5</v>
      </c>
      <c r="H191" s="35">
        <f>WEEKDAY(Table1[[#This Row],[Date]])</f>
        <v>3</v>
      </c>
      <c r="I191" s="34">
        <f>-Table1[[#This Row],[Debit]]</f>
        <v>-5</v>
      </c>
    </row>
    <row r="192" spans="1:9" x14ac:dyDescent="0.3">
      <c r="A192" s="33">
        <v>44685</v>
      </c>
      <c r="B192" s="34" t="s">
        <v>7</v>
      </c>
      <c r="C192" s="34">
        <v>5</v>
      </c>
      <c r="D192" s="34" t="s">
        <v>8</v>
      </c>
      <c r="E192" s="34" t="s">
        <v>9</v>
      </c>
      <c r="F192" s="34" t="s">
        <v>10</v>
      </c>
      <c r="G192" s="34">
        <f>MONTH(Table1[[#This Row],[Date]])</f>
        <v>5</v>
      </c>
      <c r="H192" s="35">
        <f>WEEKDAY(Table1[[#This Row],[Date]])</f>
        <v>4</v>
      </c>
      <c r="I192" s="34">
        <f>-Table1[[#This Row],[Debit]]</f>
        <v>-5</v>
      </c>
    </row>
    <row r="193" spans="1:9" x14ac:dyDescent="0.3">
      <c r="A193" s="33">
        <v>44686</v>
      </c>
      <c r="B193" s="34" t="s">
        <v>7</v>
      </c>
      <c r="C193" s="34">
        <v>5</v>
      </c>
      <c r="D193" s="34" t="s">
        <v>8</v>
      </c>
      <c r="E193" s="34" t="s">
        <v>9</v>
      </c>
      <c r="F193" s="34" t="s">
        <v>10</v>
      </c>
      <c r="G193" s="34">
        <f>MONTH(Table1[[#This Row],[Date]])</f>
        <v>5</v>
      </c>
      <c r="H193" s="35">
        <f>WEEKDAY(Table1[[#This Row],[Date]])</f>
        <v>5</v>
      </c>
      <c r="I193" s="34">
        <f>-Table1[[#This Row],[Debit]]</f>
        <v>-5</v>
      </c>
    </row>
    <row r="194" spans="1:9" x14ac:dyDescent="0.3">
      <c r="A194" s="33">
        <v>44687</v>
      </c>
      <c r="B194" s="34" t="s">
        <v>7</v>
      </c>
      <c r="C194" s="34">
        <v>5</v>
      </c>
      <c r="D194" s="34" t="s">
        <v>8</v>
      </c>
      <c r="E194" s="34" t="s">
        <v>9</v>
      </c>
      <c r="F194" s="34" t="s">
        <v>10</v>
      </c>
      <c r="G194" s="34">
        <f>MONTH(Table1[[#This Row],[Date]])</f>
        <v>5</v>
      </c>
      <c r="H194" s="35">
        <f>WEEKDAY(Table1[[#This Row],[Date]])</f>
        <v>6</v>
      </c>
      <c r="I194" s="34">
        <f>-Table1[[#This Row],[Debit]]</f>
        <v>-5</v>
      </c>
    </row>
    <row r="195" spans="1:9" x14ac:dyDescent="0.3">
      <c r="A195" s="33">
        <v>44687</v>
      </c>
      <c r="B195" s="34" t="s">
        <v>127</v>
      </c>
      <c r="C195" s="34">
        <v>170</v>
      </c>
      <c r="D195" s="34" t="s">
        <v>13</v>
      </c>
      <c r="E195" s="34" t="s">
        <v>11</v>
      </c>
      <c r="F195" s="34" t="s">
        <v>10</v>
      </c>
      <c r="G195" s="34">
        <f>MONTH(Table1[[#This Row],[Date]])</f>
        <v>5</v>
      </c>
      <c r="H195" s="35">
        <f>WEEKDAY(Table1[[#This Row],[Date]])</f>
        <v>6</v>
      </c>
      <c r="I195" s="34">
        <f>-Table1[[#This Row],[Debit]]</f>
        <v>-170</v>
      </c>
    </row>
    <row r="196" spans="1:9" x14ac:dyDescent="0.3">
      <c r="A196" s="33">
        <v>44690</v>
      </c>
      <c r="B196" s="34" t="s">
        <v>14</v>
      </c>
      <c r="C196" s="34">
        <v>54.1</v>
      </c>
      <c r="D196" s="34" t="s">
        <v>15</v>
      </c>
      <c r="E196" s="34" t="s">
        <v>11</v>
      </c>
      <c r="F196" s="34" t="s">
        <v>10</v>
      </c>
      <c r="G196" s="34">
        <f>MONTH(Table1[[#This Row],[Date]])</f>
        <v>5</v>
      </c>
      <c r="H196" s="35">
        <f>WEEKDAY(Table1[[#This Row],[Date]])</f>
        <v>2</v>
      </c>
      <c r="I196" s="34">
        <f>-Table1[[#This Row],[Debit]]</f>
        <v>-54.1</v>
      </c>
    </row>
    <row r="197" spans="1:9" x14ac:dyDescent="0.3">
      <c r="A197" s="33">
        <v>44690</v>
      </c>
      <c r="B197" s="34" t="s">
        <v>7</v>
      </c>
      <c r="C197" s="34">
        <v>5</v>
      </c>
      <c r="D197" s="34" t="s">
        <v>8</v>
      </c>
      <c r="E197" s="34" t="s">
        <v>9</v>
      </c>
      <c r="F197" s="34" t="s">
        <v>10</v>
      </c>
      <c r="G197" s="34">
        <f>MONTH(Table1[[#This Row],[Date]])</f>
        <v>5</v>
      </c>
      <c r="H197" s="35">
        <f>WEEKDAY(Table1[[#This Row],[Date]])</f>
        <v>2</v>
      </c>
      <c r="I197" s="34">
        <f>-Table1[[#This Row],[Debit]]</f>
        <v>-5</v>
      </c>
    </row>
    <row r="198" spans="1:9" x14ac:dyDescent="0.3">
      <c r="A198" s="33">
        <v>44691</v>
      </c>
      <c r="B198" s="34" t="s">
        <v>7</v>
      </c>
      <c r="C198" s="34">
        <v>5</v>
      </c>
      <c r="D198" s="34" t="s">
        <v>8</v>
      </c>
      <c r="E198" s="34" t="s">
        <v>9</v>
      </c>
      <c r="F198" s="34" t="s">
        <v>10</v>
      </c>
      <c r="G198" s="34">
        <f>MONTH(Table1[[#This Row],[Date]])</f>
        <v>5</v>
      </c>
      <c r="H198" s="35">
        <f>WEEKDAY(Table1[[#This Row],[Date]])</f>
        <v>3</v>
      </c>
      <c r="I198" s="34">
        <f>-Table1[[#This Row],[Debit]]</f>
        <v>-5</v>
      </c>
    </row>
    <row r="199" spans="1:9" x14ac:dyDescent="0.3">
      <c r="A199" s="33">
        <v>44692</v>
      </c>
      <c r="B199" s="34" t="s">
        <v>16</v>
      </c>
      <c r="C199" s="34">
        <v>81</v>
      </c>
      <c r="D199" s="34" t="s">
        <v>27</v>
      </c>
      <c r="E199" s="34" t="s">
        <v>12</v>
      </c>
      <c r="F199" s="34" t="s">
        <v>10</v>
      </c>
      <c r="G199" s="34">
        <f>MONTH(Table1[[#This Row],[Date]])</f>
        <v>5</v>
      </c>
      <c r="H199" s="35">
        <f>WEEKDAY(Table1[[#This Row],[Date]])</f>
        <v>4</v>
      </c>
      <c r="I199" s="34">
        <f>-Table1[[#This Row],[Debit]]</f>
        <v>-81</v>
      </c>
    </row>
    <row r="200" spans="1:9" x14ac:dyDescent="0.3">
      <c r="A200" s="33">
        <v>44692</v>
      </c>
      <c r="B200" s="34" t="s">
        <v>7</v>
      </c>
      <c r="C200" s="34">
        <v>5</v>
      </c>
      <c r="D200" s="34" t="s">
        <v>8</v>
      </c>
      <c r="E200" s="34" t="s">
        <v>9</v>
      </c>
      <c r="F200" s="34" t="s">
        <v>10</v>
      </c>
      <c r="G200" s="34">
        <f>MONTH(Table1[[#This Row],[Date]])</f>
        <v>5</v>
      </c>
      <c r="H200" s="35">
        <f>WEEKDAY(Table1[[#This Row],[Date]])</f>
        <v>4</v>
      </c>
      <c r="I200" s="34">
        <f>-Table1[[#This Row],[Debit]]</f>
        <v>-5</v>
      </c>
    </row>
    <row r="201" spans="1:9" x14ac:dyDescent="0.3">
      <c r="A201" s="33">
        <v>44693</v>
      </c>
      <c r="B201" s="34" t="s">
        <v>7</v>
      </c>
      <c r="C201" s="34">
        <v>5</v>
      </c>
      <c r="D201" s="34" t="s">
        <v>8</v>
      </c>
      <c r="E201" s="34" t="s">
        <v>9</v>
      </c>
      <c r="F201" s="34" t="s">
        <v>10</v>
      </c>
      <c r="G201" s="34">
        <f>MONTH(Table1[[#This Row],[Date]])</f>
        <v>5</v>
      </c>
      <c r="H201" s="35">
        <f>WEEKDAY(Table1[[#This Row],[Date]])</f>
        <v>5</v>
      </c>
      <c r="I201" s="34">
        <f>-Table1[[#This Row],[Debit]]</f>
        <v>-5</v>
      </c>
    </row>
    <row r="202" spans="1:9" x14ac:dyDescent="0.3">
      <c r="A202" s="33">
        <v>44694</v>
      </c>
      <c r="B202" s="34" t="s">
        <v>127</v>
      </c>
      <c r="C202" s="34">
        <v>139.1</v>
      </c>
      <c r="D202" s="34" t="s">
        <v>13</v>
      </c>
      <c r="E202" s="34" t="s">
        <v>11</v>
      </c>
      <c r="F202" s="34" t="s">
        <v>10</v>
      </c>
      <c r="G202" s="34">
        <f>MONTH(Table1[[#This Row],[Date]])</f>
        <v>5</v>
      </c>
      <c r="H202" s="35">
        <f>WEEKDAY(Table1[[#This Row],[Date]])</f>
        <v>6</v>
      </c>
      <c r="I202" s="34">
        <f>-Table1[[#This Row],[Debit]]</f>
        <v>-139.1</v>
      </c>
    </row>
    <row r="203" spans="1:9" x14ac:dyDescent="0.3">
      <c r="A203" s="33">
        <v>44694</v>
      </c>
      <c r="B203" s="34" t="s">
        <v>7</v>
      </c>
      <c r="C203" s="34">
        <v>5</v>
      </c>
      <c r="D203" s="34" t="s">
        <v>8</v>
      </c>
      <c r="E203" s="34" t="s">
        <v>9</v>
      </c>
      <c r="F203" s="34" t="s">
        <v>10</v>
      </c>
      <c r="G203" s="34">
        <f>MONTH(Table1[[#This Row],[Date]])</f>
        <v>5</v>
      </c>
      <c r="H203" s="35">
        <f>WEEKDAY(Table1[[#This Row],[Date]])</f>
        <v>6</v>
      </c>
      <c r="I203" s="34">
        <f>-Table1[[#This Row],[Debit]]</f>
        <v>-5</v>
      </c>
    </row>
    <row r="204" spans="1:9" x14ac:dyDescent="0.3">
      <c r="A204" s="33">
        <v>44695</v>
      </c>
      <c r="B204" s="34" t="s">
        <v>7</v>
      </c>
      <c r="C204" s="34">
        <v>5</v>
      </c>
      <c r="D204" s="34" t="s">
        <v>8</v>
      </c>
      <c r="E204" s="34" t="s">
        <v>9</v>
      </c>
      <c r="F204" s="34" t="s">
        <v>10</v>
      </c>
      <c r="G204" s="34">
        <f>MONTH(Table1[[#This Row],[Date]])</f>
        <v>5</v>
      </c>
      <c r="H204" s="35">
        <f>WEEKDAY(Table1[[#This Row],[Date]])</f>
        <v>7</v>
      </c>
      <c r="I204" s="34">
        <f>-Table1[[#This Row],[Debit]]</f>
        <v>-5</v>
      </c>
    </row>
    <row r="205" spans="1:9" x14ac:dyDescent="0.3">
      <c r="A205" s="33">
        <v>44695</v>
      </c>
      <c r="B205" s="34" t="s">
        <v>17</v>
      </c>
      <c r="C205" s="34">
        <v>43.9</v>
      </c>
      <c r="D205" s="34" t="s">
        <v>18</v>
      </c>
      <c r="E205" s="34" t="s">
        <v>19</v>
      </c>
      <c r="F205" s="34" t="s">
        <v>10</v>
      </c>
      <c r="G205" s="34">
        <f>MONTH(Table1[[#This Row],[Date]])</f>
        <v>5</v>
      </c>
      <c r="H205" s="35">
        <f>WEEKDAY(Table1[[#This Row],[Date]])</f>
        <v>7</v>
      </c>
      <c r="I205" s="34">
        <f>-Table1[[#This Row],[Debit]]</f>
        <v>-43.9</v>
      </c>
    </row>
    <row r="206" spans="1:9" x14ac:dyDescent="0.3">
      <c r="A206" s="33">
        <v>44695</v>
      </c>
      <c r="B206" s="34" t="s">
        <v>111</v>
      </c>
      <c r="C206" s="34">
        <v>101.80000000000001</v>
      </c>
      <c r="D206" s="34" t="s">
        <v>20</v>
      </c>
      <c r="E206" s="34" t="s">
        <v>19</v>
      </c>
      <c r="F206" s="34" t="s">
        <v>10</v>
      </c>
      <c r="G206" s="34">
        <f>MONTH(Table1[[#This Row],[Date]])</f>
        <v>5</v>
      </c>
      <c r="H206" s="35">
        <f>WEEKDAY(Table1[[#This Row],[Date]])</f>
        <v>7</v>
      </c>
      <c r="I206" s="34">
        <f>-Table1[[#This Row],[Debit]]</f>
        <v>-101.80000000000001</v>
      </c>
    </row>
    <row r="207" spans="1:9" x14ac:dyDescent="0.3">
      <c r="A207" s="33">
        <v>44695</v>
      </c>
      <c r="B207" s="34" t="s">
        <v>21</v>
      </c>
      <c r="C207" s="34">
        <v>55.9</v>
      </c>
      <c r="D207" s="34" t="s">
        <v>22</v>
      </c>
      <c r="E207" s="34" t="s">
        <v>9</v>
      </c>
      <c r="F207" s="34" t="s">
        <v>10</v>
      </c>
      <c r="G207" s="34">
        <f>MONTH(Table1[[#This Row],[Date]])</f>
        <v>5</v>
      </c>
      <c r="H207" s="35">
        <f>WEEKDAY(Table1[[#This Row],[Date]])</f>
        <v>7</v>
      </c>
      <c r="I207" s="34">
        <f>-Table1[[#This Row],[Debit]]</f>
        <v>-55.9</v>
      </c>
    </row>
    <row r="208" spans="1:9" x14ac:dyDescent="0.3">
      <c r="A208" s="33">
        <v>44696</v>
      </c>
      <c r="B208" s="34" t="s">
        <v>129</v>
      </c>
      <c r="C208" s="34">
        <v>32</v>
      </c>
      <c r="D208" s="34" t="s">
        <v>23</v>
      </c>
      <c r="E208" s="34" t="s">
        <v>12</v>
      </c>
      <c r="F208" s="34" t="s">
        <v>10</v>
      </c>
      <c r="G208" s="34">
        <f>MONTH(Table1[[#This Row],[Date]])</f>
        <v>5</v>
      </c>
      <c r="H208" s="35">
        <f>WEEKDAY(Table1[[#This Row],[Date]])</f>
        <v>1</v>
      </c>
      <c r="I208" s="34">
        <f>-Table1[[#This Row],[Debit]]</f>
        <v>-32</v>
      </c>
    </row>
    <row r="209" spans="1:9" x14ac:dyDescent="0.3">
      <c r="A209" s="33">
        <v>44697</v>
      </c>
      <c r="B209" s="34" t="s">
        <v>7</v>
      </c>
      <c r="C209" s="34">
        <v>5</v>
      </c>
      <c r="D209" s="34" t="s">
        <v>8</v>
      </c>
      <c r="E209" s="34" t="s">
        <v>9</v>
      </c>
      <c r="F209" s="34" t="s">
        <v>10</v>
      </c>
      <c r="G209" s="34">
        <f>MONTH(Table1[[#This Row],[Date]])</f>
        <v>5</v>
      </c>
      <c r="H209" s="35">
        <f>WEEKDAY(Table1[[#This Row],[Date]])</f>
        <v>2</v>
      </c>
      <c r="I209" s="34">
        <f>-Table1[[#This Row],[Debit]]</f>
        <v>-5</v>
      </c>
    </row>
    <row r="210" spans="1:9" x14ac:dyDescent="0.3">
      <c r="A210" s="33">
        <v>44698</v>
      </c>
      <c r="B210" s="34" t="s">
        <v>7</v>
      </c>
      <c r="C210" s="34">
        <v>5</v>
      </c>
      <c r="D210" s="34" t="s">
        <v>8</v>
      </c>
      <c r="E210" s="34" t="s">
        <v>9</v>
      </c>
      <c r="F210" s="34" t="s">
        <v>10</v>
      </c>
      <c r="G210" s="34">
        <f>MONTH(Table1[[#This Row],[Date]])</f>
        <v>5</v>
      </c>
      <c r="H210" s="35">
        <f>WEEKDAY(Table1[[#This Row],[Date]])</f>
        <v>3</v>
      </c>
      <c r="I210" s="34">
        <f>-Table1[[#This Row],[Debit]]</f>
        <v>-5</v>
      </c>
    </row>
    <row r="211" spans="1:9" x14ac:dyDescent="0.3">
      <c r="A211" s="33">
        <v>44698</v>
      </c>
      <c r="B211" s="34" t="s">
        <v>29</v>
      </c>
      <c r="C211" s="34">
        <v>75</v>
      </c>
      <c r="D211" s="34" t="s">
        <v>30</v>
      </c>
      <c r="E211" s="34" t="s">
        <v>31</v>
      </c>
      <c r="F211" s="34" t="s">
        <v>10</v>
      </c>
      <c r="G211" s="34">
        <f>MONTH(Table1[[#This Row],[Date]])</f>
        <v>5</v>
      </c>
      <c r="H211" s="35">
        <f>WEEKDAY(Table1[[#This Row],[Date]])</f>
        <v>3</v>
      </c>
      <c r="I211" s="34">
        <f>-Table1[[#This Row],[Debit]]</f>
        <v>-75</v>
      </c>
    </row>
    <row r="212" spans="1:9" x14ac:dyDescent="0.3">
      <c r="A212" s="33">
        <v>44698</v>
      </c>
      <c r="B212" s="34" t="s">
        <v>128</v>
      </c>
      <c r="C212" s="34">
        <v>240</v>
      </c>
      <c r="D212" s="34" t="s">
        <v>24</v>
      </c>
      <c r="E212" s="34" t="s">
        <v>11</v>
      </c>
      <c r="F212" s="34" t="s">
        <v>10</v>
      </c>
      <c r="G212" s="34">
        <f>MONTH(Table1[[#This Row],[Date]])</f>
        <v>5</v>
      </c>
      <c r="H212" s="35">
        <f>WEEKDAY(Table1[[#This Row],[Date]])</f>
        <v>3</v>
      </c>
      <c r="I212" s="34">
        <f>-Table1[[#This Row],[Debit]]</f>
        <v>-240</v>
      </c>
    </row>
    <row r="213" spans="1:9" x14ac:dyDescent="0.3">
      <c r="A213" s="33">
        <v>44699</v>
      </c>
      <c r="B213" s="34" t="s">
        <v>39</v>
      </c>
      <c r="C213" s="34">
        <v>49</v>
      </c>
      <c r="D213" s="34" t="s">
        <v>25</v>
      </c>
      <c r="E213" s="34" t="s">
        <v>19</v>
      </c>
      <c r="F213" s="34" t="s">
        <v>10</v>
      </c>
      <c r="G213" s="34">
        <f>MONTH(Table1[[#This Row],[Date]])</f>
        <v>5</v>
      </c>
      <c r="H213" s="35">
        <f>WEEKDAY(Table1[[#This Row],[Date]])</f>
        <v>4</v>
      </c>
      <c r="I213" s="34">
        <f>-Table1[[#This Row],[Debit]]</f>
        <v>-49</v>
      </c>
    </row>
    <row r="214" spans="1:9" x14ac:dyDescent="0.3">
      <c r="A214" s="33">
        <v>44699</v>
      </c>
      <c r="B214" s="34" t="s">
        <v>26</v>
      </c>
      <c r="C214" s="34">
        <v>35</v>
      </c>
      <c r="D214" s="34" t="s">
        <v>18</v>
      </c>
      <c r="E214" s="34" t="s">
        <v>19</v>
      </c>
      <c r="F214" s="34" t="s">
        <v>10</v>
      </c>
      <c r="G214" s="34">
        <f>MONTH(Table1[[#This Row],[Date]])</f>
        <v>5</v>
      </c>
      <c r="H214" s="35">
        <f>WEEKDAY(Table1[[#This Row],[Date]])</f>
        <v>4</v>
      </c>
      <c r="I214" s="34">
        <f>-Table1[[#This Row],[Debit]]</f>
        <v>-35</v>
      </c>
    </row>
    <row r="215" spans="1:9" x14ac:dyDescent="0.3">
      <c r="A215" s="33">
        <v>44699</v>
      </c>
      <c r="B215" s="34" t="s">
        <v>7</v>
      </c>
      <c r="C215" s="34">
        <v>5</v>
      </c>
      <c r="D215" s="34" t="s">
        <v>8</v>
      </c>
      <c r="E215" s="34" t="s">
        <v>9</v>
      </c>
      <c r="F215" s="34" t="s">
        <v>10</v>
      </c>
      <c r="G215" s="34">
        <f>MONTH(Table1[[#This Row],[Date]])</f>
        <v>5</v>
      </c>
      <c r="H215" s="35">
        <f>WEEKDAY(Table1[[#This Row],[Date]])</f>
        <v>4</v>
      </c>
      <c r="I215" s="34">
        <f>-Table1[[#This Row],[Debit]]</f>
        <v>-5</v>
      </c>
    </row>
    <row r="216" spans="1:9" x14ac:dyDescent="0.3">
      <c r="A216" s="33">
        <v>44700</v>
      </c>
      <c r="B216" s="34" t="s">
        <v>7</v>
      </c>
      <c r="C216" s="34">
        <v>5</v>
      </c>
      <c r="D216" s="34" t="s">
        <v>8</v>
      </c>
      <c r="E216" s="34" t="s">
        <v>9</v>
      </c>
      <c r="F216" s="34" t="s">
        <v>10</v>
      </c>
      <c r="G216" s="34">
        <f>MONTH(Table1[[#This Row],[Date]])</f>
        <v>5</v>
      </c>
      <c r="H216" s="35">
        <f>WEEKDAY(Table1[[#This Row],[Date]])</f>
        <v>5</v>
      </c>
      <c r="I216" s="34">
        <f>-Table1[[#This Row],[Debit]]</f>
        <v>-5</v>
      </c>
    </row>
    <row r="217" spans="1:9" x14ac:dyDescent="0.3">
      <c r="A217" s="33">
        <v>44701</v>
      </c>
      <c r="B217" s="34" t="s">
        <v>7</v>
      </c>
      <c r="C217" s="34">
        <v>5</v>
      </c>
      <c r="D217" s="34" t="s">
        <v>8</v>
      </c>
      <c r="E217" s="34" t="s">
        <v>9</v>
      </c>
      <c r="F217" s="34" t="s">
        <v>10</v>
      </c>
      <c r="G217" s="34">
        <f>MONTH(Table1[[#This Row],[Date]])</f>
        <v>5</v>
      </c>
      <c r="H217" s="35">
        <f>WEEKDAY(Table1[[#This Row],[Date]])</f>
        <v>6</v>
      </c>
      <c r="I217" s="34">
        <f>-Table1[[#This Row],[Debit]]</f>
        <v>-5</v>
      </c>
    </row>
    <row r="218" spans="1:9" x14ac:dyDescent="0.3">
      <c r="A218" s="33">
        <v>44701</v>
      </c>
      <c r="B218" s="34" t="s">
        <v>127</v>
      </c>
      <c r="C218" s="34">
        <v>174</v>
      </c>
      <c r="D218" s="34" t="s">
        <v>13</v>
      </c>
      <c r="E218" s="34" t="s">
        <v>11</v>
      </c>
      <c r="F218" s="34" t="s">
        <v>10</v>
      </c>
      <c r="G218" s="34">
        <f>MONTH(Table1[[#This Row],[Date]])</f>
        <v>5</v>
      </c>
      <c r="H218" s="35">
        <f>WEEKDAY(Table1[[#This Row],[Date]])</f>
        <v>6</v>
      </c>
      <c r="I218" s="34">
        <f>-Table1[[#This Row],[Debit]]</f>
        <v>-174</v>
      </c>
    </row>
    <row r="219" spans="1:9" x14ac:dyDescent="0.3">
      <c r="A219" s="33">
        <v>44702</v>
      </c>
      <c r="B219" s="34" t="s">
        <v>54</v>
      </c>
      <c r="C219" s="34">
        <v>41.1</v>
      </c>
      <c r="D219" s="34" t="s">
        <v>22</v>
      </c>
      <c r="E219" s="34" t="s">
        <v>9</v>
      </c>
      <c r="F219" s="34" t="s">
        <v>10</v>
      </c>
      <c r="G219" s="34">
        <f>MONTH(Table1[[#This Row],[Date]])</f>
        <v>5</v>
      </c>
      <c r="H219" s="35">
        <f>WEEKDAY(Table1[[#This Row],[Date]])</f>
        <v>7</v>
      </c>
      <c r="I219" s="34">
        <f>-Table1[[#This Row],[Debit]]</f>
        <v>-41.1</v>
      </c>
    </row>
    <row r="220" spans="1:9" x14ac:dyDescent="0.3">
      <c r="A220" s="33">
        <v>44703</v>
      </c>
      <c r="B220" s="34" t="s">
        <v>55</v>
      </c>
      <c r="C220" s="34">
        <v>16.2</v>
      </c>
      <c r="D220" s="34" t="s">
        <v>22</v>
      </c>
      <c r="E220" s="34" t="s">
        <v>9</v>
      </c>
      <c r="F220" s="34" t="s">
        <v>10</v>
      </c>
      <c r="G220" s="34">
        <f>MONTH(Table1[[#This Row],[Date]])</f>
        <v>5</v>
      </c>
      <c r="H220" s="35">
        <f>WEEKDAY(Table1[[#This Row],[Date]])</f>
        <v>1</v>
      </c>
      <c r="I220" s="34">
        <f>-Table1[[#This Row],[Debit]]</f>
        <v>-16.2</v>
      </c>
    </row>
    <row r="221" spans="1:9" x14ac:dyDescent="0.3">
      <c r="A221" s="33">
        <v>44704</v>
      </c>
      <c r="B221" s="34" t="s">
        <v>113</v>
      </c>
      <c r="C221" s="34">
        <v>55</v>
      </c>
      <c r="D221" s="34" t="s">
        <v>104</v>
      </c>
      <c r="E221" s="34" t="s">
        <v>112</v>
      </c>
      <c r="F221" s="34" t="s">
        <v>10</v>
      </c>
      <c r="G221" s="34">
        <f>MONTH(Table1[[#This Row],[Date]])</f>
        <v>5</v>
      </c>
      <c r="H221" s="35">
        <f>WEEKDAY(Table1[[#This Row],[Date]])</f>
        <v>2</v>
      </c>
      <c r="I221" s="34">
        <f>-Table1[[#This Row],[Debit]]</f>
        <v>-55</v>
      </c>
    </row>
    <row r="222" spans="1:9" x14ac:dyDescent="0.3">
      <c r="A222" s="33">
        <v>44704</v>
      </c>
      <c r="B222" s="34" t="s">
        <v>16</v>
      </c>
      <c r="C222" s="34">
        <v>67</v>
      </c>
      <c r="D222" s="34" t="s">
        <v>27</v>
      </c>
      <c r="E222" s="34" t="s">
        <v>12</v>
      </c>
      <c r="F222" s="34" t="s">
        <v>10</v>
      </c>
      <c r="G222" s="34">
        <f>MONTH(Table1[[#This Row],[Date]])</f>
        <v>5</v>
      </c>
      <c r="H222" s="35">
        <f>WEEKDAY(Table1[[#This Row],[Date]])</f>
        <v>2</v>
      </c>
      <c r="I222" s="34">
        <f>-Table1[[#This Row],[Debit]]</f>
        <v>-67</v>
      </c>
    </row>
    <row r="223" spans="1:9" x14ac:dyDescent="0.3">
      <c r="A223" s="33">
        <v>44704</v>
      </c>
      <c r="B223" s="34" t="s">
        <v>7</v>
      </c>
      <c r="C223" s="34">
        <v>5</v>
      </c>
      <c r="D223" s="34" t="s">
        <v>8</v>
      </c>
      <c r="E223" s="34" t="s">
        <v>9</v>
      </c>
      <c r="F223" s="34" t="s">
        <v>10</v>
      </c>
      <c r="G223" s="34">
        <f>MONTH(Table1[[#This Row],[Date]])</f>
        <v>5</v>
      </c>
      <c r="H223" s="35">
        <f>WEEKDAY(Table1[[#This Row],[Date]])</f>
        <v>2</v>
      </c>
      <c r="I223" s="34">
        <f>-Table1[[#This Row],[Debit]]</f>
        <v>-5</v>
      </c>
    </row>
    <row r="224" spans="1:9" x14ac:dyDescent="0.3">
      <c r="A224" s="33">
        <v>44705</v>
      </c>
      <c r="B224" s="34" t="s">
        <v>7</v>
      </c>
      <c r="C224" s="34">
        <v>5</v>
      </c>
      <c r="D224" s="34" t="s">
        <v>8</v>
      </c>
      <c r="E224" s="34" t="s">
        <v>9</v>
      </c>
      <c r="F224" s="34" t="s">
        <v>10</v>
      </c>
      <c r="G224" s="34">
        <f>MONTH(Table1[[#This Row],[Date]])</f>
        <v>5</v>
      </c>
      <c r="H224" s="35">
        <f>WEEKDAY(Table1[[#This Row],[Date]])</f>
        <v>3</v>
      </c>
      <c r="I224" s="34">
        <f>-Table1[[#This Row],[Debit]]</f>
        <v>-5</v>
      </c>
    </row>
    <row r="225" spans="1:9" x14ac:dyDescent="0.3">
      <c r="A225" s="33">
        <v>44706</v>
      </c>
      <c r="B225" s="34" t="s">
        <v>7</v>
      </c>
      <c r="C225" s="34">
        <v>5</v>
      </c>
      <c r="D225" s="34" t="s">
        <v>8</v>
      </c>
      <c r="E225" s="34" t="s">
        <v>9</v>
      </c>
      <c r="F225" s="34" t="s">
        <v>10</v>
      </c>
      <c r="G225" s="34">
        <f>MONTH(Table1[[#This Row],[Date]])</f>
        <v>5</v>
      </c>
      <c r="H225" s="35">
        <f>WEEKDAY(Table1[[#This Row],[Date]])</f>
        <v>4</v>
      </c>
      <c r="I225" s="34">
        <f>-Table1[[#This Row],[Debit]]</f>
        <v>-5</v>
      </c>
    </row>
    <row r="226" spans="1:9" x14ac:dyDescent="0.3">
      <c r="A226" s="33">
        <v>44707</v>
      </c>
      <c r="B226" s="34" t="s">
        <v>7</v>
      </c>
      <c r="C226" s="34">
        <v>5</v>
      </c>
      <c r="D226" s="34" t="s">
        <v>8</v>
      </c>
      <c r="E226" s="34" t="s">
        <v>9</v>
      </c>
      <c r="F226" s="34" t="s">
        <v>10</v>
      </c>
      <c r="G226" s="34">
        <f>MONTH(Table1[[#This Row],[Date]])</f>
        <v>5</v>
      </c>
      <c r="H226" s="35">
        <f>WEEKDAY(Table1[[#This Row],[Date]])</f>
        <v>5</v>
      </c>
      <c r="I226" s="34">
        <f>-Table1[[#This Row],[Debit]]</f>
        <v>-5</v>
      </c>
    </row>
    <row r="227" spans="1:9" x14ac:dyDescent="0.3">
      <c r="A227" s="33">
        <v>44708</v>
      </c>
      <c r="B227" s="34" t="s">
        <v>7</v>
      </c>
      <c r="C227" s="34">
        <v>5</v>
      </c>
      <c r="D227" s="34" t="s">
        <v>8</v>
      </c>
      <c r="E227" s="34" t="s">
        <v>9</v>
      </c>
      <c r="F227" s="34" t="s">
        <v>10</v>
      </c>
      <c r="G227" s="34">
        <f>MONTH(Table1[[#This Row],[Date]])</f>
        <v>5</v>
      </c>
      <c r="H227" s="35">
        <f>WEEKDAY(Table1[[#This Row],[Date]])</f>
        <v>6</v>
      </c>
      <c r="I227" s="34">
        <f>-Table1[[#This Row],[Debit]]</f>
        <v>-5</v>
      </c>
    </row>
    <row r="228" spans="1:9" x14ac:dyDescent="0.3">
      <c r="A228" s="33">
        <v>44708</v>
      </c>
      <c r="B228" s="34" t="s">
        <v>127</v>
      </c>
      <c r="C228" s="34">
        <v>165.8</v>
      </c>
      <c r="D228" s="34" t="s">
        <v>13</v>
      </c>
      <c r="E228" s="34" t="s">
        <v>11</v>
      </c>
      <c r="F228" s="34" t="s">
        <v>10</v>
      </c>
      <c r="G228" s="34">
        <f>MONTH(Table1[[#This Row],[Date]])</f>
        <v>5</v>
      </c>
      <c r="H228" s="35">
        <f>WEEKDAY(Table1[[#This Row],[Date]])</f>
        <v>6</v>
      </c>
      <c r="I228" s="34">
        <f>-Table1[[#This Row],[Debit]]</f>
        <v>-165.8</v>
      </c>
    </row>
    <row r="229" spans="1:9" x14ac:dyDescent="0.3">
      <c r="A229" s="33">
        <v>44709</v>
      </c>
      <c r="B229" s="34" t="s">
        <v>108</v>
      </c>
      <c r="C229" s="34">
        <v>128.80000000000001</v>
      </c>
      <c r="D229" s="34" t="s">
        <v>20</v>
      </c>
      <c r="E229" s="34" t="s">
        <v>19</v>
      </c>
      <c r="F229" s="34" t="s">
        <v>10</v>
      </c>
      <c r="G229" s="34">
        <f>MONTH(Table1[[#This Row],[Date]])</f>
        <v>5</v>
      </c>
      <c r="H229" s="35">
        <f>WEEKDAY(Table1[[#This Row],[Date]])</f>
        <v>7</v>
      </c>
      <c r="I229" s="34">
        <f>-Table1[[#This Row],[Debit]]</f>
        <v>-128.80000000000001</v>
      </c>
    </row>
    <row r="230" spans="1:9" x14ac:dyDescent="0.3">
      <c r="A230" s="33">
        <v>44709</v>
      </c>
      <c r="B230" s="34" t="s">
        <v>32</v>
      </c>
      <c r="C230" s="34">
        <v>235</v>
      </c>
      <c r="D230" s="34" t="s">
        <v>33</v>
      </c>
      <c r="E230" s="34" t="s">
        <v>19</v>
      </c>
      <c r="F230" s="34" t="s">
        <v>10</v>
      </c>
      <c r="G230" s="34">
        <f>MONTH(Table1[[#This Row],[Date]])</f>
        <v>5</v>
      </c>
      <c r="H230" s="35">
        <f>WEEKDAY(Table1[[#This Row],[Date]])</f>
        <v>7</v>
      </c>
      <c r="I230" s="34">
        <f>-Table1[[#This Row],[Debit]]</f>
        <v>-235</v>
      </c>
    </row>
    <row r="231" spans="1:9" x14ac:dyDescent="0.3">
      <c r="A231" s="33">
        <v>44710</v>
      </c>
      <c r="B231" s="34" t="s">
        <v>109</v>
      </c>
      <c r="C231" s="34">
        <v>149.19999999999999</v>
      </c>
      <c r="D231" s="34" t="s">
        <v>20</v>
      </c>
      <c r="E231" s="34" t="s">
        <v>19</v>
      </c>
      <c r="F231" s="34" t="s">
        <v>10</v>
      </c>
      <c r="G231" s="34">
        <f>MONTH(Table1[[#This Row],[Date]])</f>
        <v>5</v>
      </c>
      <c r="H231" s="35">
        <f>WEEKDAY(Table1[[#This Row],[Date]])</f>
        <v>1</v>
      </c>
      <c r="I231" s="34">
        <f>-Table1[[#This Row],[Debit]]</f>
        <v>-149.19999999999999</v>
      </c>
    </row>
    <row r="232" spans="1:9" x14ac:dyDescent="0.3">
      <c r="A232" s="33">
        <v>44710</v>
      </c>
      <c r="B232" s="34" t="s">
        <v>129</v>
      </c>
      <c r="C232" s="34">
        <v>27.200000000000003</v>
      </c>
      <c r="D232" s="34" t="s">
        <v>23</v>
      </c>
      <c r="E232" s="34" t="s">
        <v>12</v>
      </c>
      <c r="F232" s="34" t="s">
        <v>10</v>
      </c>
      <c r="G232" s="34">
        <f>MONTH(Table1[[#This Row],[Date]])</f>
        <v>5</v>
      </c>
      <c r="H232" s="35">
        <f>WEEKDAY(Table1[[#This Row],[Date]])</f>
        <v>1</v>
      </c>
      <c r="I232" s="34">
        <f>-Table1[[#This Row],[Debit]]</f>
        <v>-27.200000000000003</v>
      </c>
    </row>
    <row r="233" spans="1:9" x14ac:dyDescent="0.3">
      <c r="A233" s="33">
        <v>44712</v>
      </c>
      <c r="B233" s="34" t="s">
        <v>116</v>
      </c>
      <c r="C233" s="34">
        <v>15</v>
      </c>
      <c r="D233" s="34" t="s">
        <v>22</v>
      </c>
      <c r="E233" s="34" t="s">
        <v>9</v>
      </c>
      <c r="F233" s="34" t="s">
        <v>10</v>
      </c>
      <c r="G233" s="34">
        <f>MONTH(Table1[[#This Row],[Date]])</f>
        <v>5</v>
      </c>
      <c r="H233" s="35">
        <f>WEEKDAY(Table1[[#This Row],[Date]])</f>
        <v>3</v>
      </c>
      <c r="I233" s="34">
        <f>-Table1[[#This Row],[Debit]]</f>
        <v>-15</v>
      </c>
    </row>
    <row r="234" spans="1:9" x14ac:dyDescent="0.3">
      <c r="A234" s="33">
        <v>44711</v>
      </c>
      <c r="B234" s="34" t="s">
        <v>7</v>
      </c>
      <c r="C234" s="34">
        <v>5</v>
      </c>
      <c r="D234" s="34" t="s">
        <v>8</v>
      </c>
      <c r="E234" s="34" t="s">
        <v>9</v>
      </c>
      <c r="F234" s="34" t="s">
        <v>10</v>
      </c>
      <c r="G234" s="34">
        <f>MONTH(Table1[[#This Row],[Date]])</f>
        <v>5</v>
      </c>
      <c r="H234" s="35">
        <f>WEEKDAY(Table1[[#This Row],[Date]])</f>
        <v>2</v>
      </c>
      <c r="I234" s="34">
        <f>-Table1[[#This Row],[Debit]]</f>
        <v>-5</v>
      </c>
    </row>
    <row r="235" spans="1:9" x14ac:dyDescent="0.3">
      <c r="A235" s="33">
        <v>44712</v>
      </c>
      <c r="B235" s="34" t="s">
        <v>7</v>
      </c>
      <c r="C235" s="34">
        <v>5</v>
      </c>
      <c r="D235" s="34" t="s">
        <v>8</v>
      </c>
      <c r="E235" s="34" t="s">
        <v>9</v>
      </c>
      <c r="F235" s="34" t="s">
        <v>10</v>
      </c>
      <c r="G235" s="34">
        <f>MONTH(Table1[[#This Row],[Date]])</f>
        <v>5</v>
      </c>
      <c r="H235" s="35">
        <f>WEEKDAY(Table1[[#This Row],[Date]])</f>
        <v>3</v>
      </c>
      <c r="I235" s="34">
        <f>-Table1[[#This Row],[Debit]]</f>
        <v>-5</v>
      </c>
    </row>
    <row r="236" spans="1:9" x14ac:dyDescent="0.3">
      <c r="A236" s="33">
        <v>44715</v>
      </c>
      <c r="B236" s="34" t="s">
        <v>7</v>
      </c>
      <c r="C236" s="34">
        <v>5</v>
      </c>
      <c r="D236" s="34" t="s">
        <v>8</v>
      </c>
      <c r="E236" s="34" t="s">
        <v>9</v>
      </c>
      <c r="F236" s="34" t="s">
        <v>10</v>
      </c>
      <c r="G236" s="34">
        <f>MONTH(Table1[[#This Row],[Date]])</f>
        <v>6</v>
      </c>
      <c r="H236" s="35">
        <f>WEEKDAY(Table1[[#This Row],[Date]])</f>
        <v>6</v>
      </c>
      <c r="I236" s="34">
        <f>-Table1[[#This Row],[Debit]]</f>
        <v>-5</v>
      </c>
    </row>
    <row r="237" spans="1:9" x14ac:dyDescent="0.3">
      <c r="A237" s="33">
        <v>44715</v>
      </c>
      <c r="B237" s="34" t="s">
        <v>127</v>
      </c>
      <c r="C237" s="34">
        <v>650</v>
      </c>
      <c r="D237" s="34" t="s">
        <v>13</v>
      </c>
      <c r="E237" s="34" t="s">
        <v>11</v>
      </c>
      <c r="F237" s="34" t="s">
        <v>10</v>
      </c>
      <c r="G237" s="34">
        <f>MONTH(Table1[[#This Row],[Date]])</f>
        <v>6</v>
      </c>
      <c r="H237" s="35">
        <f>WEEKDAY(Table1[[#This Row],[Date]])</f>
        <v>6</v>
      </c>
      <c r="I237" s="34">
        <f>-Table1[[#This Row],[Debit]]</f>
        <v>-650</v>
      </c>
    </row>
    <row r="238" spans="1:9" x14ac:dyDescent="0.3">
      <c r="A238" s="33">
        <v>44715</v>
      </c>
      <c r="B238" s="34" t="s">
        <v>106</v>
      </c>
      <c r="C238" s="34">
        <v>150</v>
      </c>
      <c r="D238" s="34" t="s">
        <v>105</v>
      </c>
      <c r="E238" s="34" t="s">
        <v>58</v>
      </c>
      <c r="F238" s="34" t="s">
        <v>10</v>
      </c>
      <c r="G238" s="34">
        <f>MONTH(Table1[[#This Row],[Date]])</f>
        <v>6</v>
      </c>
      <c r="H238" s="35">
        <f>WEEKDAY(Table1[[#This Row],[Date]])</f>
        <v>6</v>
      </c>
      <c r="I238" s="34">
        <f>-Table1[[#This Row],[Debit]]</f>
        <v>-150</v>
      </c>
    </row>
    <row r="239" spans="1:9" x14ac:dyDescent="0.3">
      <c r="A239" s="33">
        <v>44715</v>
      </c>
      <c r="B239" s="34" t="s">
        <v>7</v>
      </c>
      <c r="C239" s="34">
        <v>5</v>
      </c>
      <c r="D239" s="34" t="s">
        <v>8</v>
      </c>
      <c r="E239" s="34" t="s">
        <v>9</v>
      </c>
      <c r="F239" s="34" t="s">
        <v>10</v>
      </c>
      <c r="G239" s="34">
        <f>MONTH(Table1[[#This Row],[Date]])</f>
        <v>6</v>
      </c>
      <c r="H239" s="35">
        <f>WEEKDAY(Table1[[#This Row],[Date]])</f>
        <v>6</v>
      </c>
      <c r="I239" s="34">
        <f>-Table1[[#This Row],[Debit]]</f>
        <v>-5</v>
      </c>
    </row>
    <row r="240" spans="1:9" x14ac:dyDescent="0.3">
      <c r="A240" s="33">
        <v>44716</v>
      </c>
      <c r="B240" s="34" t="s">
        <v>7</v>
      </c>
      <c r="C240" s="34">
        <v>5</v>
      </c>
      <c r="D240" s="34" t="s">
        <v>8</v>
      </c>
      <c r="E240" s="34" t="s">
        <v>9</v>
      </c>
      <c r="F240" s="34" t="s">
        <v>10</v>
      </c>
      <c r="G240" s="34">
        <f>MONTH(Table1[[#This Row],[Date]])</f>
        <v>6</v>
      </c>
      <c r="H240" s="35">
        <f>WEEKDAY(Table1[[#This Row],[Date]])</f>
        <v>7</v>
      </c>
      <c r="I240" s="34">
        <f>-Table1[[#This Row],[Debit]]</f>
        <v>-5</v>
      </c>
    </row>
    <row r="241" spans="1:9" x14ac:dyDescent="0.3">
      <c r="A241" s="33">
        <v>44717</v>
      </c>
      <c r="B241" s="34" t="s">
        <v>7</v>
      </c>
      <c r="C241" s="34">
        <v>5</v>
      </c>
      <c r="D241" s="34" t="s">
        <v>8</v>
      </c>
      <c r="E241" s="34" t="s">
        <v>9</v>
      </c>
      <c r="F241" s="34" t="s">
        <v>10</v>
      </c>
      <c r="G241" s="34">
        <f>MONTH(Table1[[#This Row],[Date]])</f>
        <v>6</v>
      </c>
      <c r="H241" s="35">
        <f>WEEKDAY(Table1[[#This Row],[Date]])</f>
        <v>1</v>
      </c>
      <c r="I241" s="34">
        <f>-Table1[[#This Row],[Debit]]</f>
        <v>-5</v>
      </c>
    </row>
    <row r="242" spans="1:9" x14ac:dyDescent="0.3">
      <c r="A242" s="33">
        <v>44718</v>
      </c>
      <c r="B242" s="34" t="s">
        <v>7</v>
      </c>
      <c r="C242" s="34">
        <v>5</v>
      </c>
      <c r="D242" s="34" t="s">
        <v>8</v>
      </c>
      <c r="E242" s="34" t="s">
        <v>9</v>
      </c>
      <c r="F242" s="34" t="s">
        <v>10</v>
      </c>
      <c r="G242" s="34">
        <f>MONTH(Table1[[#This Row],[Date]])</f>
        <v>6</v>
      </c>
      <c r="H242" s="35">
        <f>WEEKDAY(Table1[[#This Row],[Date]])</f>
        <v>2</v>
      </c>
      <c r="I242" s="34">
        <f>-Table1[[#This Row],[Debit]]</f>
        <v>-5</v>
      </c>
    </row>
    <row r="243" spans="1:9" x14ac:dyDescent="0.3">
      <c r="A243" s="33">
        <v>44718</v>
      </c>
      <c r="B243" s="34" t="s">
        <v>127</v>
      </c>
      <c r="C243" s="34">
        <v>119</v>
      </c>
      <c r="D243" s="34" t="s">
        <v>13</v>
      </c>
      <c r="E243" s="34" t="s">
        <v>11</v>
      </c>
      <c r="F243" s="34" t="s">
        <v>10</v>
      </c>
      <c r="G243" s="34">
        <f>MONTH(Table1[[#This Row],[Date]])</f>
        <v>6</v>
      </c>
      <c r="H243" s="35">
        <f>WEEKDAY(Table1[[#This Row],[Date]])</f>
        <v>2</v>
      </c>
      <c r="I243" s="34">
        <f>-Table1[[#This Row],[Debit]]</f>
        <v>-119</v>
      </c>
    </row>
    <row r="244" spans="1:9" x14ac:dyDescent="0.3">
      <c r="A244" s="33">
        <v>44721</v>
      </c>
      <c r="B244" s="34" t="s">
        <v>14</v>
      </c>
      <c r="C244" s="34">
        <v>55</v>
      </c>
      <c r="D244" s="34" t="s">
        <v>15</v>
      </c>
      <c r="E244" s="34" t="s">
        <v>11</v>
      </c>
      <c r="F244" s="34" t="s">
        <v>10</v>
      </c>
      <c r="G244" s="34">
        <f>MONTH(Table1[[#This Row],[Date]])</f>
        <v>6</v>
      </c>
      <c r="H244" s="35">
        <f>WEEKDAY(Table1[[#This Row],[Date]])</f>
        <v>5</v>
      </c>
      <c r="I244" s="34">
        <f>-Table1[[#This Row],[Debit]]</f>
        <v>-55</v>
      </c>
    </row>
    <row r="245" spans="1:9" x14ac:dyDescent="0.3">
      <c r="A245" s="33">
        <v>44721</v>
      </c>
      <c r="B245" s="34" t="s">
        <v>7</v>
      </c>
      <c r="C245" s="34">
        <v>5</v>
      </c>
      <c r="D245" s="34" t="s">
        <v>8</v>
      </c>
      <c r="E245" s="34" t="s">
        <v>9</v>
      </c>
      <c r="F245" s="34" t="s">
        <v>10</v>
      </c>
      <c r="G245" s="34">
        <f>MONTH(Table1[[#This Row],[Date]])</f>
        <v>6</v>
      </c>
      <c r="H245" s="35">
        <f>WEEKDAY(Table1[[#This Row],[Date]])</f>
        <v>5</v>
      </c>
      <c r="I245" s="34">
        <f>-Table1[[#This Row],[Debit]]</f>
        <v>-5</v>
      </c>
    </row>
    <row r="246" spans="1:9" x14ac:dyDescent="0.3">
      <c r="A246" s="33">
        <v>44722</v>
      </c>
      <c r="B246" s="34" t="s">
        <v>7</v>
      </c>
      <c r="C246" s="34">
        <v>5</v>
      </c>
      <c r="D246" s="34" t="s">
        <v>8</v>
      </c>
      <c r="E246" s="34" t="s">
        <v>9</v>
      </c>
      <c r="F246" s="34" t="s">
        <v>10</v>
      </c>
      <c r="G246" s="34">
        <f>MONTH(Table1[[#This Row],[Date]])</f>
        <v>6</v>
      </c>
      <c r="H246" s="35">
        <f>WEEKDAY(Table1[[#This Row],[Date]])</f>
        <v>6</v>
      </c>
      <c r="I246" s="34">
        <f>-Table1[[#This Row],[Debit]]</f>
        <v>-5</v>
      </c>
    </row>
    <row r="247" spans="1:9" x14ac:dyDescent="0.3">
      <c r="A247" s="33">
        <v>44723</v>
      </c>
      <c r="B247" s="34" t="s">
        <v>16</v>
      </c>
      <c r="C247" s="34">
        <v>82.1</v>
      </c>
      <c r="D247" s="34" t="s">
        <v>27</v>
      </c>
      <c r="E247" s="34" t="s">
        <v>12</v>
      </c>
      <c r="F247" s="34" t="s">
        <v>10</v>
      </c>
      <c r="G247" s="34">
        <f>MONTH(Table1[[#This Row],[Date]])</f>
        <v>6</v>
      </c>
      <c r="H247" s="35">
        <f>WEEKDAY(Table1[[#This Row],[Date]])</f>
        <v>7</v>
      </c>
      <c r="I247" s="34">
        <f>-Table1[[#This Row],[Debit]]</f>
        <v>-82.1</v>
      </c>
    </row>
    <row r="248" spans="1:9" x14ac:dyDescent="0.3">
      <c r="A248" s="33">
        <v>44723</v>
      </c>
      <c r="B248" s="34" t="s">
        <v>7</v>
      </c>
      <c r="C248" s="34">
        <v>5</v>
      </c>
      <c r="D248" s="34" t="s">
        <v>8</v>
      </c>
      <c r="E248" s="34" t="s">
        <v>9</v>
      </c>
      <c r="F248" s="34" t="s">
        <v>10</v>
      </c>
      <c r="G248" s="34">
        <f>MONTH(Table1[[#This Row],[Date]])</f>
        <v>6</v>
      </c>
      <c r="H248" s="35">
        <f>WEEKDAY(Table1[[#This Row],[Date]])</f>
        <v>7</v>
      </c>
      <c r="I248" s="34">
        <f>-Table1[[#This Row],[Debit]]</f>
        <v>-5</v>
      </c>
    </row>
    <row r="249" spans="1:9" x14ac:dyDescent="0.3">
      <c r="A249" s="33">
        <v>44724</v>
      </c>
      <c r="B249" s="34" t="s">
        <v>7</v>
      </c>
      <c r="C249" s="34">
        <v>5</v>
      </c>
      <c r="D249" s="34" t="s">
        <v>8</v>
      </c>
      <c r="E249" s="34" t="s">
        <v>9</v>
      </c>
      <c r="F249" s="34" t="s">
        <v>10</v>
      </c>
      <c r="G249" s="34">
        <f>MONTH(Table1[[#This Row],[Date]])</f>
        <v>6</v>
      </c>
      <c r="H249" s="35">
        <f>WEEKDAY(Table1[[#This Row],[Date]])</f>
        <v>1</v>
      </c>
      <c r="I249" s="34">
        <f>-Table1[[#This Row],[Debit]]</f>
        <v>-5</v>
      </c>
    </row>
    <row r="250" spans="1:9" x14ac:dyDescent="0.3">
      <c r="A250" s="33">
        <v>44725</v>
      </c>
      <c r="B250" s="34" t="s">
        <v>127</v>
      </c>
      <c r="C250" s="34">
        <v>140.19999999999999</v>
      </c>
      <c r="D250" s="34" t="s">
        <v>13</v>
      </c>
      <c r="E250" s="34" t="s">
        <v>11</v>
      </c>
      <c r="F250" s="34" t="s">
        <v>10</v>
      </c>
      <c r="G250" s="34">
        <f>MONTH(Table1[[#This Row],[Date]])</f>
        <v>6</v>
      </c>
      <c r="H250" s="35">
        <f>WEEKDAY(Table1[[#This Row],[Date]])</f>
        <v>2</v>
      </c>
      <c r="I250" s="34">
        <f>-Table1[[#This Row],[Debit]]</f>
        <v>-140.19999999999999</v>
      </c>
    </row>
    <row r="251" spans="1:9" x14ac:dyDescent="0.3">
      <c r="A251" s="33">
        <v>44725</v>
      </c>
      <c r="B251" s="34" t="s">
        <v>7</v>
      </c>
      <c r="C251" s="34">
        <v>5</v>
      </c>
      <c r="D251" s="34" t="s">
        <v>8</v>
      </c>
      <c r="E251" s="34" t="s">
        <v>9</v>
      </c>
      <c r="F251" s="34" t="s">
        <v>10</v>
      </c>
      <c r="G251" s="34">
        <f>MONTH(Table1[[#This Row],[Date]])</f>
        <v>6</v>
      </c>
      <c r="H251" s="35">
        <f>WEEKDAY(Table1[[#This Row],[Date]])</f>
        <v>2</v>
      </c>
      <c r="I251" s="34">
        <f>-Table1[[#This Row],[Debit]]</f>
        <v>-5</v>
      </c>
    </row>
    <row r="252" spans="1:9" x14ac:dyDescent="0.3">
      <c r="A252" s="33">
        <v>44726</v>
      </c>
      <c r="B252" s="34" t="s">
        <v>7</v>
      </c>
      <c r="C252" s="34">
        <v>5</v>
      </c>
      <c r="D252" s="34" t="s">
        <v>8</v>
      </c>
      <c r="E252" s="34" t="s">
        <v>9</v>
      </c>
      <c r="F252" s="34" t="s">
        <v>10</v>
      </c>
      <c r="G252" s="34">
        <f>MONTH(Table1[[#This Row],[Date]])</f>
        <v>6</v>
      </c>
      <c r="H252" s="35">
        <f>WEEKDAY(Table1[[#This Row],[Date]])</f>
        <v>3</v>
      </c>
      <c r="I252" s="34">
        <f>-Table1[[#This Row],[Debit]]</f>
        <v>-5</v>
      </c>
    </row>
    <row r="253" spans="1:9" x14ac:dyDescent="0.3">
      <c r="A253" s="33">
        <v>44726</v>
      </c>
      <c r="B253" s="34" t="s">
        <v>17</v>
      </c>
      <c r="C253" s="34">
        <v>44.9</v>
      </c>
      <c r="D253" s="34" t="s">
        <v>18</v>
      </c>
      <c r="E253" s="34" t="s">
        <v>19</v>
      </c>
      <c r="F253" s="34" t="s">
        <v>10</v>
      </c>
      <c r="G253" s="34">
        <f>MONTH(Table1[[#This Row],[Date]])</f>
        <v>6</v>
      </c>
      <c r="H253" s="35">
        <f>WEEKDAY(Table1[[#This Row],[Date]])</f>
        <v>3</v>
      </c>
      <c r="I253" s="34">
        <f>-Table1[[#This Row],[Debit]]</f>
        <v>-44.9</v>
      </c>
    </row>
    <row r="254" spans="1:9" x14ac:dyDescent="0.3">
      <c r="A254" s="33">
        <v>44726</v>
      </c>
      <c r="B254" s="34" t="s">
        <v>52</v>
      </c>
      <c r="C254" s="34">
        <v>102.9</v>
      </c>
      <c r="D254" s="34" t="s">
        <v>44</v>
      </c>
      <c r="E254" s="34" t="s">
        <v>58</v>
      </c>
      <c r="F254" s="34" t="s">
        <v>10</v>
      </c>
      <c r="G254" s="34">
        <f>MONTH(Table1[[#This Row],[Date]])</f>
        <v>6</v>
      </c>
      <c r="H254" s="35">
        <f>WEEKDAY(Table1[[#This Row],[Date]])</f>
        <v>3</v>
      </c>
      <c r="I254" s="34">
        <f>-Table1[[#This Row],[Debit]]</f>
        <v>-102.9</v>
      </c>
    </row>
    <row r="255" spans="1:9" x14ac:dyDescent="0.3">
      <c r="A255" s="33">
        <v>44726</v>
      </c>
      <c r="B255" s="34" t="s">
        <v>21</v>
      </c>
      <c r="C255" s="34">
        <v>56.9</v>
      </c>
      <c r="D255" s="34" t="s">
        <v>22</v>
      </c>
      <c r="E255" s="34" t="s">
        <v>9</v>
      </c>
      <c r="F255" s="34" t="s">
        <v>10</v>
      </c>
      <c r="G255" s="34">
        <f>MONTH(Table1[[#This Row],[Date]])</f>
        <v>6</v>
      </c>
      <c r="H255" s="35">
        <f>WEEKDAY(Table1[[#This Row],[Date]])</f>
        <v>3</v>
      </c>
      <c r="I255" s="34">
        <f>-Table1[[#This Row],[Debit]]</f>
        <v>-56.9</v>
      </c>
    </row>
    <row r="256" spans="1:9" x14ac:dyDescent="0.3">
      <c r="A256" s="33">
        <v>44727</v>
      </c>
      <c r="B256" s="34" t="s">
        <v>129</v>
      </c>
      <c r="C256" s="34">
        <v>33.1</v>
      </c>
      <c r="D256" s="34" t="s">
        <v>23</v>
      </c>
      <c r="E256" s="34" t="s">
        <v>12</v>
      </c>
      <c r="F256" s="34" t="s">
        <v>10</v>
      </c>
      <c r="G256" s="34">
        <f>MONTH(Table1[[#This Row],[Date]])</f>
        <v>6</v>
      </c>
      <c r="H256" s="35">
        <f>WEEKDAY(Table1[[#This Row],[Date]])</f>
        <v>4</v>
      </c>
      <c r="I256" s="34">
        <f>-Table1[[#This Row],[Debit]]</f>
        <v>-33.1</v>
      </c>
    </row>
    <row r="257" spans="1:9" x14ac:dyDescent="0.3">
      <c r="A257" s="33">
        <v>44728</v>
      </c>
      <c r="B257" s="34" t="s">
        <v>7</v>
      </c>
      <c r="C257" s="34">
        <v>5</v>
      </c>
      <c r="D257" s="34" t="s">
        <v>8</v>
      </c>
      <c r="E257" s="34" t="s">
        <v>9</v>
      </c>
      <c r="F257" s="34" t="s">
        <v>10</v>
      </c>
      <c r="G257" s="34">
        <f>MONTH(Table1[[#This Row],[Date]])</f>
        <v>6</v>
      </c>
      <c r="H257" s="35">
        <f>WEEKDAY(Table1[[#This Row],[Date]])</f>
        <v>5</v>
      </c>
      <c r="I257" s="34">
        <f>-Table1[[#This Row],[Debit]]</f>
        <v>-5</v>
      </c>
    </row>
    <row r="258" spans="1:9" x14ac:dyDescent="0.3">
      <c r="A258" s="33">
        <v>44729</v>
      </c>
      <c r="B258" s="34" t="s">
        <v>7</v>
      </c>
      <c r="C258" s="34">
        <v>5</v>
      </c>
      <c r="D258" s="34" t="s">
        <v>8</v>
      </c>
      <c r="E258" s="34" t="s">
        <v>9</v>
      </c>
      <c r="F258" s="34" t="s">
        <v>10</v>
      </c>
      <c r="G258" s="34">
        <f>MONTH(Table1[[#This Row],[Date]])</f>
        <v>6</v>
      </c>
      <c r="H258" s="35">
        <f>WEEKDAY(Table1[[#This Row],[Date]])</f>
        <v>6</v>
      </c>
      <c r="I258" s="34">
        <f>-Table1[[#This Row],[Debit]]</f>
        <v>-5</v>
      </c>
    </row>
    <row r="259" spans="1:9" x14ac:dyDescent="0.3">
      <c r="A259" s="33">
        <v>44729</v>
      </c>
      <c r="B259" s="34" t="s">
        <v>128</v>
      </c>
      <c r="C259" s="34">
        <v>240</v>
      </c>
      <c r="D259" s="34" t="s">
        <v>24</v>
      </c>
      <c r="E259" s="34" t="s">
        <v>11</v>
      </c>
      <c r="F259" s="34" t="s">
        <v>10</v>
      </c>
      <c r="G259" s="34">
        <f>MONTH(Table1[[#This Row],[Date]])</f>
        <v>6</v>
      </c>
      <c r="H259" s="35">
        <f>WEEKDAY(Table1[[#This Row],[Date]])</f>
        <v>6</v>
      </c>
      <c r="I259" s="34">
        <f>-Table1[[#This Row],[Debit]]</f>
        <v>-240</v>
      </c>
    </row>
    <row r="260" spans="1:9" x14ac:dyDescent="0.3">
      <c r="A260" s="33">
        <v>44730</v>
      </c>
      <c r="B260" s="34" t="s">
        <v>39</v>
      </c>
      <c r="C260" s="34">
        <v>50.1</v>
      </c>
      <c r="D260" s="34" t="s">
        <v>25</v>
      </c>
      <c r="E260" s="34" t="s">
        <v>19</v>
      </c>
      <c r="F260" s="34" t="s">
        <v>10</v>
      </c>
      <c r="G260" s="34">
        <f>MONTH(Table1[[#This Row],[Date]])</f>
        <v>6</v>
      </c>
      <c r="H260" s="35">
        <f>WEEKDAY(Table1[[#This Row],[Date]])</f>
        <v>7</v>
      </c>
      <c r="I260" s="34">
        <f>-Table1[[#This Row],[Debit]]</f>
        <v>-50.1</v>
      </c>
    </row>
    <row r="261" spans="1:9" x14ac:dyDescent="0.3">
      <c r="A261" s="33">
        <v>44730</v>
      </c>
      <c r="B261" s="34" t="s">
        <v>26</v>
      </c>
      <c r="C261" s="34">
        <v>35</v>
      </c>
      <c r="D261" s="34" t="s">
        <v>18</v>
      </c>
      <c r="E261" s="34" t="s">
        <v>19</v>
      </c>
      <c r="F261" s="34" t="s">
        <v>10</v>
      </c>
      <c r="G261" s="34">
        <f>MONTH(Table1[[#This Row],[Date]])</f>
        <v>6</v>
      </c>
      <c r="H261" s="35">
        <f>WEEKDAY(Table1[[#This Row],[Date]])</f>
        <v>7</v>
      </c>
      <c r="I261" s="34">
        <f>-Table1[[#This Row],[Debit]]</f>
        <v>-35</v>
      </c>
    </row>
    <row r="262" spans="1:9" x14ac:dyDescent="0.3">
      <c r="A262" s="33">
        <v>44730</v>
      </c>
      <c r="B262" s="34" t="s">
        <v>7</v>
      </c>
      <c r="C262" s="34">
        <v>5</v>
      </c>
      <c r="D262" s="34" t="s">
        <v>8</v>
      </c>
      <c r="E262" s="34" t="s">
        <v>9</v>
      </c>
      <c r="F262" s="34" t="s">
        <v>10</v>
      </c>
      <c r="G262" s="34">
        <f>MONTH(Table1[[#This Row],[Date]])</f>
        <v>6</v>
      </c>
      <c r="H262" s="35">
        <f>WEEKDAY(Table1[[#This Row],[Date]])</f>
        <v>7</v>
      </c>
      <c r="I262" s="34">
        <f>-Table1[[#This Row],[Debit]]</f>
        <v>-5</v>
      </c>
    </row>
    <row r="263" spans="1:9" x14ac:dyDescent="0.3">
      <c r="A263" s="33">
        <v>44731</v>
      </c>
      <c r="B263" s="34" t="s">
        <v>29</v>
      </c>
      <c r="C263" s="34">
        <v>20</v>
      </c>
      <c r="D263" s="34" t="s">
        <v>96</v>
      </c>
      <c r="E263" s="34" t="s">
        <v>31</v>
      </c>
      <c r="F263" s="34" t="s">
        <v>10</v>
      </c>
      <c r="G263" s="34">
        <f>MONTH(Table1[[#This Row],[Date]])</f>
        <v>6</v>
      </c>
      <c r="H263" s="35">
        <f>WEEKDAY(Table1[[#This Row],[Date]])</f>
        <v>1</v>
      </c>
      <c r="I263" s="34">
        <f>-Table1[[#This Row],[Debit]]</f>
        <v>-20</v>
      </c>
    </row>
    <row r="264" spans="1:9" x14ac:dyDescent="0.3">
      <c r="A264" s="33">
        <v>44731</v>
      </c>
      <c r="B264" s="34" t="s">
        <v>7</v>
      </c>
      <c r="C264" s="34">
        <v>5</v>
      </c>
      <c r="D264" s="34" t="s">
        <v>8</v>
      </c>
      <c r="E264" s="34" t="s">
        <v>9</v>
      </c>
      <c r="F264" s="34" t="s">
        <v>10</v>
      </c>
      <c r="G264" s="34">
        <f>MONTH(Table1[[#This Row],[Date]])</f>
        <v>6</v>
      </c>
      <c r="H264" s="35">
        <f>WEEKDAY(Table1[[#This Row],[Date]])</f>
        <v>1</v>
      </c>
      <c r="I264" s="34">
        <f>-Table1[[#This Row],[Debit]]</f>
        <v>-5</v>
      </c>
    </row>
    <row r="265" spans="1:9" x14ac:dyDescent="0.3">
      <c r="A265" s="33">
        <v>44732</v>
      </c>
      <c r="B265" s="34" t="s">
        <v>7</v>
      </c>
      <c r="C265" s="34">
        <v>5</v>
      </c>
      <c r="D265" s="34" t="s">
        <v>8</v>
      </c>
      <c r="E265" s="34" t="s">
        <v>9</v>
      </c>
      <c r="F265" s="34" t="s">
        <v>10</v>
      </c>
      <c r="G265" s="34">
        <f>MONTH(Table1[[#This Row],[Date]])</f>
        <v>6</v>
      </c>
      <c r="H265" s="35">
        <f>WEEKDAY(Table1[[#This Row],[Date]])</f>
        <v>2</v>
      </c>
      <c r="I265" s="34">
        <f>-Table1[[#This Row],[Debit]]</f>
        <v>-5</v>
      </c>
    </row>
    <row r="266" spans="1:9" x14ac:dyDescent="0.3">
      <c r="A266" s="33">
        <v>44732</v>
      </c>
      <c r="B266" s="34" t="s">
        <v>127</v>
      </c>
      <c r="C266" s="34">
        <v>234</v>
      </c>
      <c r="D266" s="34" t="s">
        <v>13</v>
      </c>
      <c r="E266" s="34" t="s">
        <v>11</v>
      </c>
      <c r="F266" s="34" t="s">
        <v>10</v>
      </c>
      <c r="G266" s="34">
        <f>MONTH(Table1[[#This Row],[Date]])</f>
        <v>6</v>
      </c>
      <c r="H266" s="35">
        <f>WEEKDAY(Table1[[#This Row],[Date]])</f>
        <v>2</v>
      </c>
      <c r="I266" s="34">
        <f>-Table1[[#This Row],[Debit]]</f>
        <v>-234</v>
      </c>
    </row>
    <row r="267" spans="1:9" x14ac:dyDescent="0.3">
      <c r="A267" s="33">
        <v>44733</v>
      </c>
      <c r="B267" s="34" t="s">
        <v>124</v>
      </c>
      <c r="C267" s="34">
        <v>42.1</v>
      </c>
      <c r="D267" s="34" t="s">
        <v>22</v>
      </c>
      <c r="E267" s="34" t="s">
        <v>9</v>
      </c>
      <c r="F267" s="34" t="s">
        <v>10</v>
      </c>
      <c r="G267" s="34">
        <f>MONTH(Table1[[#This Row],[Date]])</f>
        <v>6</v>
      </c>
      <c r="H267" s="35">
        <f>WEEKDAY(Table1[[#This Row],[Date]])</f>
        <v>3</v>
      </c>
      <c r="I267" s="34">
        <f>-Table1[[#This Row],[Debit]]</f>
        <v>-42.1</v>
      </c>
    </row>
    <row r="268" spans="1:9" x14ac:dyDescent="0.3">
      <c r="A268" s="33">
        <v>44734</v>
      </c>
      <c r="B268" s="34" t="s">
        <v>119</v>
      </c>
      <c r="C268" s="34">
        <v>17.099999999999998</v>
      </c>
      <c r="D268" s="34" t="s">
        <v>22</v>
      </c>
      <c r="E268" s="34" t="s">
        <v>9</v>
      </c>
      <c r="F268" s="34" t="s">
        <v>10</v>
      </c>
      <c r="G268" s="34">
        <f>MONTH(Table1[[#This Row],[Date]])</f>
        <v>6</v>
      </c>
      <c r="H268" s="35">
        <f>WEEKDAY(Table1[[#This Row],[Date]])</f>
        <v>4</v>
      </c>
      <c r="I268" s="34">
        <f>-Table1[[#This Row],[Debit]]</f>
        <v>-17.099999999999998</v>
      </c>
    </row>
    <row r="269" spans="1:9" x14ac:dyDescent="0.3">
      <c r="A269" s="33">
        <v>44735</v>
      </c>
      <c r="B269" s="34" t="s">
        <v>113</v>
      </c>
      <c r="C269" s="34">
        <v>55</v>
      </c>
      <c r="D269" s="34" t="s">
        <v>104</v>
      </c>
      <c r="E269" s="34" t="s">
        <v>112</v>
      </c>
      <c r="F269" s="34" t="s">
        <v>10</v>
      </c>
      <c r="G269" s="34">
        <f>MONTH(Table1[[#This Row],[Date]])</f>
        <v>6</v>
      </c>
      <c r="H269" s="35">
        <f>WEEKDAY(Table1[[#This Row],[Date]])</f>
        <v>5</v>
      </c>
      <c r="I269" s="34">
        <f>-Table1[[#This Row],[Debit]]</f>
        <v>-55</v>
      </c>
    </row>
    <row r="270" spans="1:9" x14ac:dyDescent="0.3">
      <c r="A270" s="33">
        <v>44735</v>
      </c>
      <c r="B270" s="34" t="s">
        <v>16</v>
      </c>
      <c r="C270" s="34">
        <v>67.900000000000006</v>
      </c>
      <c r="D270" s="34" t="s">
        <v>27</v>
      </c>
      <c r="E270" s="34" t="s">
        <v>12</v>
      </c>
      <c r="F270" s="34" t="s">
        <v>10</v>
      </c>
      <c r="G270" s="34">
        <f>MONTH(Table1[[#This Row],[Date]])</f>
        <v>6</v>
      </c>
      <c r="H270" s="35">
        <f>WEEKDAY(Table1[[#This Row],[Date]])</f>
        <v>5</v>
      </c>
      <c r="I270" s="34">
        <f>-Table1[[#This Row],[Debit]]</f>
        <v>-67.900000000000006</v>
      </c>
    </row>
    <row r="271" spans="1:9" x14ac:dyDescent="0.3">
      <c r="A271" s="33">
        <v>44735</v>
      </c>
      <c r="B271" s="34" t="s">
        <v>7</v>
      </c>
      <c r="C271" s="34">
        <v>5</v>
      </c>
      <c r="D271" s="34" t="s">
        <v>8</v>
      </c>
      <c r="E271" s="34" t="s">
        <v>9</v>
      </c>
      <c r="F271" s="34" t="s">
        <v>10</v>
      </c>
      <c r="G271" s="34">
        <f>MONTH(Table1[[#This Row],[Date]])</f>
        <v>6</v>
      </c>
      <c r="H271" s="35">
        <f>WEEKDAY(Table1[[#This Row],[Date]])</f>
        <v>5</v>
      </c>
      <c r="I271" s="34">
        <f>-Table1[[#This Row],[Debit]]</f>
        <v>-5</v>
      </c>
    </row>
    <row r="272" spans="1:9" x14ac:dyDescent="0.3">
      <c r="A272" s="33">
        <v>44736</v>
      </c>
      <c r="B272" s="34" t="s">
        <v>7</v>
      </c>
      <c r="C272" s="34">
        <v>5</v>
      </c>
      <c r="D272" s="34" t="s">
        <v>8</v>
      </c>
      <c r="E272" s="34" t="s">
        <v>9</v>
      </c>
      <c r="F272" s="34" t="s">
        <v>10</v>
      </c>
      <c r="G272" s="34">
        <f>MONTH(Table1[[#This Row],[Date]])</f>
        <v>6</v>
      </c>
      <c r="H272" s="35">
        <f>WEEKDAY(Table1[[#This Row],[Date]])</f>
        <v>6</v>
      </c>
      <c r="I272" s="34">
        <f>-Table1[[#This Row],[Debit]]</f>
        <v>-5</v>
      </c>
    </row>
    <row r="273" spans="1:9" x14ac:dyDescent="0.3">
      <c r="A273" s="33">
        <v>44737</v>
      </c>
      <c r="B273" s="34" t="s">
        <v>7</v>
      </c>
      <c r="C273" s="34">
        <v>5</v>
      </c>
      <c r="D273" s="34" t="s">
        <v>8</v>
      </c>
      <c r="E273" s="34" t="s">
        <v>9</v>
      </c>
      <c r="F273" s="34" t="s">
        <v>10</v>
      </c>
      <c r="G273" s="34">
        <f>MONTH(Table1[[#This Row],[Date]])</f>
        <v>6</v>
      </c>
      <c r="H273" s="35">
        <f>WEEKDAY(Table1[[#This Row],[Date]])</f>
        <v>7</v>
      </c>
      <c r="I273" s="34">
        <f>-Table1[[#This Row],[Debit]]</f>
        <v>-5</v>
      </c>
    </row>
    <row r="274" spans="1:9" x14ac:dyDescent="0.3">
      <c r="A274" s="33">
        <v>44738</v>
      </c>
      <c r="B274" s="34" t="s">
        <v>7</v>
      </c>
      <c r="C274" s="34">
        <v>5</v>
      </c>
      <c r="D274" s="34" t="s">
        <v>8</v>
      </c>
      <c r="E274" s="34" t="s">
        <v>9</v>
      </c>
      <c r="F274" s="34" t="s">
        <v>10</v>
      </c>
      <c r="G274" s="34">
        <f>MONTH(Table1[[#This Row],[Date]])</f>
        <v>6</v>
      </c>
      <c r="H274" s="35">
        <f>WEEKDAY(Table1[[#This Row],[Date]])</f>
        <v>1</v>
      </c>
      <c r="I274" s="34">
        <f>-Table1[[#This Row],[Debit]]</f>
        <v>-5</v>
      </c>
    </row>
    <row r="275" spans="1:9" x14ac:dyDescent="0.3">
      <c r="A275" s="33">
        <v>44739</v>
      </c>
      <c r="B275" s="34" t="s">
        <v>7</v>
      </c>
      <c r="C275" s="34">
        <v>5</v>
      </c>
      <c r="D275" s="34" t="s">
        <v>8</v>
      </c>
      <c r="E275" s="34" t="s">
        <v>9</v>
      </c>
      <c r="F275" s="34" t="s">
        <v>10</v>
      </c>
      <c r="G275" s="34">
        <f>MONTH(Table1[[#This Row],[Date]])</f>
        <v>6</v>
      </c>
      <c r="H275" s="35">
        <f>WEEKDAY(Table1[[#This Row],[Date]])</f>
        <v>2</v>
      </c>
      <c r="I275" s="34">
        <f>-Table1[[#This Row],[Debit]]</f>
        <v>-5</v>
      </c>
    </row>
    <row r="276" spans="1:9" x14ac:dyDescent="0.3">
      <c r="A276" s="33">
        <v>44739</v>
      </c>
      <c r="B276" s="34" t="s">
        <v>127</v>
      </c>
      <c r="C276" s="34">
        <v>166.9</v>
      </c>
      <c r="D276" s="34" t="s">
        <v>13</v>
      </c>
      <c r="E276" s="34" t="s">
        <v>11</v>
      </c>
      <c r="F276" s="34" t="s">
        <v>10</v>
      </c>
      <c r="G276" s="34">
        <f>MONTH(Table1[[#This Row],[Date]])</f>
        <v>6</v>
      </c>
      <c r="H276" s="35">
        <f>WEEKDAY(Table1[[#This Row],[Date]])</f>
        <v>2</v>
      </c>
      <c r="I276" s="34">
        <f>-Table1[[#This Row],[Debit]]</f>
        <v>-166.9</v>
      </c>
    </row>
    <row r="277" spans="1:9" x14ac:dyDescent="0.3">
      <c r="A277" s="33">
        <v>44740</v>
      </c>
      <c r="B277" s="34" t="s">
        <v>109</v>
      </c>
      <c r="C277" s="34">
        <v>129.9</v>
      </c>
      <c r="D277" s="34" t="s">
        <v>20</v>
      </c>
      <c r="E277" s="34" t="s">
        <v>19</v>
      </c>
      <c r="F277" s="34" t="s">
        <v>10</v>
      </c>
      <c r="G277" s="34">
        <f>MONTH(Table1[[#This Row],[Date]])</f>
        <v>6</v>
      </c>
      <c r="H277" s="35">
        <f>WEEKDAY(Table1[[#This Row],[Date]])</f>
        <v>3</v>
      </c>
      <c r="I277" s="34">
        <f>-Table1[[#This Row],[Debit]]</f>
        <v>-129.9</v>
      </c>
    </row>
    <row r="278" spans="1:9" x14ac:dyDescent="0.3">
      <c r="A278" s="33">
        <v>44740</v>
      </c>
      <c r="B278" s="34" t="s">
        <v>28</v>
      </c>
      <c r="C278" s="34">
        <v>180.29999999999998</v>
      </c>
      <c r="D278" s="34" t="s">
        <v>18</v>
      </c>
      <c r="E278" s="34" t="s">
        <v>19</v>
      </c>
      <c r="F278" s="34" t="s">
        <v>10</v>
      </c>
      <c r="G278" s="34">
        <f>MONTH(Table1[[#This Row],[Date]])</f>
        <v>6</v>
      </c>
      <c r="H278" s="35">
        <f>WEEKDAY(Table1[[#This Row],[Date]])</f>
        <v>3</v>
      </c>
      <c r="I278" s="34">
        <f>-Table1[[#This Row],[Debit]]</f>
        <v>-180.29999999999998</v>
      </c>
    </row>
    <row r="279" spans="1:9" x14ac:dyDescent="0.3">
      <c r="A279" s="33">
        <v>44741</v>
      </c>
      <c r="B279" s="34" t="s">
        <v>107</v>
      </c>
      <c r="C279" s="34">
        <v>150.1</v>
      </c>
      <c r="D279" s="34" t="s">
        <v>20</v>
      </c>
      <c r="E279" s="34" t="s">
        <v>19</v>
      </c>
      <c r="F279" s="34" t="s">
        <v>10</v>
      </c>
      <c r="G279" s="34">
        <f>MONTH(Table1[[#This Row],[Date]])</f>
        <v>6</v>
      </c>
      <c r="H279" s="35">
        <f>WEEKDAY(Table1[[#This Row],[Date]])</f>
        <v>4</v>
      </c>
      <c r="I279" s="34">
        <f>-Table1[[#This Row],[Debit]]</f>
        <v>-150.1</v>
      </c>
    </row>
    <row r="280" spans="1:9" x14ac:dyDescent="0.3">
      <c r="A280" s="33">
        <v>44741</v>
      </c>
      <c r="B280" s="34" t="s">
        <v>129</v>
      </c>
      <c r="C280" s="34">
        <v>28.200000000000003</v>
      </c>
      <c r="D280" s="34" t="s">
        <v>23</v>
      </c>
      <c r="E280" s="34" t="s">
        <v>12</v>
      </c>
      <c r="F280" s="34" t="s">
        <v>10</v>
      </c>
      <c r="G280" s="34">
        <f>MONTH(Table1[[#This Row],[Date]])</f>
        <v>6</v>
      </c>
      <c r="H280" s="35">
        <f>WEEKDAY(Table1[[#This Row],[Date]])</f>
        <v>4</v>
      </c>
      <c r="I280" s="34">
        <f>-Table1[[#This Row],[Debit]]</f>
        <v>-28.200000000000003</v>
      </c>
    </row>
    <row r="281" spans="1:9" x14ac:dyDescent="0.3">
      <c r="A281" s="33">
        <v>44741</v>
      </c>
      <c r="B281" s="34" t="s">
        <v>115</v>
      </c>
      <c r="C281" s="34">
        <v>15</v>
      </c>
      <c r="D281" s="34" t="s">
        <v>22</v>
      </c>
      <c r="E281" s="34" t="s">
        <v>9</v>
      </c>
      <c r="F281" s="34" t="s">
        <v>10</v>
      </c>
      <c r="G281" s="34">
        <f>MONTH(Table1[[#This Row],[Date]])</f>
        <v>6</v>
      </c>
      <c r="H281" s="35">
        <f>WEEKDAY(Table1[[#This Row],[Date]])</f>
        <v>4</v>
      </c>
      <c r="I281" s="34">
        <f>-Table1[[#This Row],[Debit]]</f>
        <v>-15</v>
      </c>
    </row>
    <row r="282" spans="1:9" x14ac:dyDescent="0.3">
      <c r="A282" s="33">
        <v>44742</v>
      </c>
      <c r="B282" s="34" t="s">
        <v>7</v>
      </c>
      <c r="C282" s="34">
        <v>5</v>
      </c>
      <c r="D282" s="34" t="s">
        <v>8</v>
      </c>
      <c r="E282" s="34" t="s">
        <v>9</v>
      </c>
      <c r="F282" s="34" t="s">
        <v>10</v>
      </c>
      <c r="G282" s="34">
        <f>MONTH(Table1[[#This Row],[Date]])</f>
        <v>6</v>
      </c>
      <c r="H282" s="35">
        <f>WEEKDAY(Table1[[#This Row],[Date]])</f>
        <v>5</v>
      </c>
      <c r="I282" s="34">
        <f>-Table1[[#This Row],[Debit]]</f>
        <v>-5</v>
      </c>
    </row>
    <row r="283" spans="1:9" x14ac:dyDescent="0.3">
      <c r="A283" s="33">
        <v>44743</v>
      </c>
      <c r="B283" s="34" t="s">
        <v>7</v>
      </c>
      <c r="C283" s="34">
        <v>5</v>
      </c>
      <c r="D283" s="34" t="s">
        <v>8</v>
      </c>
      <c r="E283" s="34" t="s">
        <v>9</v>
      </c>
      <c r="F283" s="34" t="s">
        <v>10</v>
      </c>
      <c r="G283" s="34">
        <f>MONTH(Table1[[#This Row],[Date]])</f>
        <v>7</v>
      </c>
      <c r="H283" s="35">
        <f>WEEKDAY(Table1[[#This Row],[Date]])</f>
        <v>6</v>
      </c>
      <c r="I283" s="34">
        <f>-Table1[[#This Row],[Debit]]</f>
        <v>-5</v>
      </c>
    </row>
    <row r="284" spans="1:9" x14ac:dyDescent="0.3">
      <c r="A284" s="33">
        <v>44745</v>
      </c>
      <c r="B284" s="34" t="s">
        <v>7</v>
      </c>
      <c r="C284" s="34">
        <v>5</v>
      </c>
      <c r="D284" s="34" t="s">
        <v>8</v>
      </c>
      <c r="E284" s="34" t="s">
        <v>9</v>
      </c>
      <c r="F284" s="34" t="s">
        <v>10</v>
      </c>
      <c r="G284" s="34">
        <f>MONTH(Table1[[#This Row],[Date]])</f>
        <v>7</v>
      </c>
      <c r="H284" s="35">
        <f>WEEKDAY(Table1[[#This Row],[Date]])</f>
        <v>1</v>
      </c>
      <c r="I284" s="34">
        <f>-Table1[[#This Row],[Debit]]</f>
        <v>-5</v>
      </c>
    </row>
    <row r="285" spans="1:9" x14ac:dyDescent="0.3">
      <c r="A285" s="33">
        <v>44747</v>
      </c>
      <c r="B285" s="34" t="s">
        <v>127</v>
      </c>
      <c r="C285" s="34">
        <v>900</v>
      </c>
      <c r="D285" s="34" t="s">
        <v>13</v>
      </c>
      <c r="E285" s="34" t="s">
        <v>11</v>
      </c>
      <c r="F285" s="34" t="s">
        <v>10</v>
      </c>
      <c r="G285" s="34">
        <f>MONTH(Table1[[#This Row],[Date]])</f>
        <v>7</v>
      </c>
      <c r="H285" s="35">
        <f>WEEKDAY(Table1[[#This Row],[Date]])</f>
        <v>3</v>
      </c>
      <c r="I285" s="34">
        <f>-Table1[[#This Row],[Debit]]</f>
        <v>-900</v>
      </c>
    </row>
    <row r="286" spans="1:9" x14ac:dyDescent="0.3">
      <c r="A286" s="33">
        <v>44747</v>
      </c>
      <c r="B286" s="34" t="s">
        <v>106</v>
      </c>
      <c r="C286" s="34">
        <v>150</v>
      </c>
      <c r="D286" s="34" t="s">
        <v>105</v>
      </c>
      <c r="E286" s="34" t="s">
        <v>58</v>
      </c>
      <c r="F286" s="34" t="s">
        <v>10</v>
      </c>
      <c r="G286" s="34">
        <f>MONTH(Table1[[#This Row],[Date]])</f>
        <v>7</v>
      </c>
      <c r="H286" s="35">
        <f>WEEKDAY(Table1[[#This Row],[Date]])</f>
        <v>3</v>
      </c>
      <c r="I286" s="34">
        <f>-Table1[[#This Row],[Debit]]</f>
        <v>-150</v>
      </c>
    </row>
    <row r="287" spans="1:9" x14ac:dyDescent="0.3">
      <c r="A287" s="33">
        <v>44747</v>
      </c>
      <c r="B287" s="34" t="s">
        <v>118</v>
      </c>
      <c r="C287" s="34">
        <v>15</v>
      </c>
      <c r="D287" s="34" t="s">
        <v>22</v>
      </c>
      <c r="E287" s="34" t="s">
        <v>9</v>
      </c>
      <c r="F287" s="34" t="s">
        <v>10</v>
      </c>
      <c r="G287" s="34">
        <f>MONTH(Table1[[#This Row],[Date]])</f>
        <v>7</v>
      </c>
      <c r="H287" s="35">
        <f>WEEKDAY(Table1[[#This Row],[Date]])</f>
        <v>3</v>
      </c>
      <c r="I287" s="34">
        <f>-Table1[[#This Row],[Debit]]</f>
        <v>-15</v>
      </c>
    </row>
    <row r="288" spans="1:9" x14ac:dyDescent="0.3">
      <c r="A288" s="33">
        <v>44747</v>
      </c>
      <c r="B288" s="34" t="s">
        <v>7</v>
      </c>
      <c r="C288" s="34">
        <v>5</v>
      </c>
      <c r="D288" s="34" t="s">
        <v>8</v>
      </c>
      <c r="E288" s="34" t="s">
        <v>9</v>
      </c>
      <c r="F288" s="34" t="s">
        <v>10</v>
      </c>
      <c r="G288" s="34">
        <f>MONTH(Table1[[#This Row],[Date]])</f>
        <v>7</v>
      </c>
      <c r="H288" s="35">
        <f>WEEKDAY(Table1[[#This Row],[Date]])</f>
        <v>3</v>
      </c>
      <c r="I288" s="34">
        <f>-Table1[[#This Row],[Debit]]</f>
        <v>-5</v>
      </c>
    </row>
    <row r="289" spans="1:9" x14ac:dyDescent="0.3">
      <c r="A289" s="33">
        <v>44748</v>
      </c>
      <c r="B289" s="34" t="s">
        <v>7</v>
      </c>
      <c r="C289" s="34">
        <v>5</v>
      </c>
      <c r="D289" s="34" t="s">
        <v>8</v>
      </c>
      <c r="E289" s="34" t="s">
        <v>9</v>
      </c>
      <c r="F289" s="34" t="s">
        <v>10</v>
      </c>
      <c r="G289" s="34">
        <f>MONTH(Table1[[#This Row],[Date]])</f>
        <v>7</v>
      </c>
      <c r="H289" s="35">
        <f>WEEKDAY(Table1[[#This Row],[Date]])</f>
        <v>4</v>
      </c>
      <c r="I289" s="34">
        <f>-Table1[[#This Row],[Debit]]</f>
        <v>-5</v>
      </c>
    </row>
    <row r="290" spans="1:9" x14ac:dyDescent="0.3">
      <c r="A290" s="33">
        <v>44749</v>
      </c>
      <c r="B290" s="34" t="s">
        <v>7</v>
      </c>
      <c r="C290" s="34">
        <v>5</v>
      </c>
      <c r="D290" s="34" t="s">
        <v>8</v>
      </c>
      <c r="E290" s="34" t="s">
        <v>9</v>
      </c>
      <c r="F290" s="34" t="s">
        <v>10</v>
      </c>
      <c r="G290" s="34">
        <f>MONTH(Table1[[#This Row],[Date]])</f>
        <v>7</v>
      </c>
      <c r="H290" s="35">
        <f>WEEKDAY(Table1[[#This Row],[Date]])</f>
        <v>5</v>
      </c>
      <c r="I290" s="34">
        <f>-Table1[[#This Row],[Debit]]</f>
        <v>-5</v>
      </c>
    </row>
    <row r="291" spans="1:9" x14ac:dyDescent="0.3">
      <c r="A291" s="33">
        <v>44749</v>
      </c>
      <c r="B291" s="34" t="s">
        <v>127</v>
      </c>
      <c r="C291" s="34">
        <v>180</v>
      </c>
      <c r="D291" s="34" t="s">
        <v>13</v>
      </c>
      <c r="E291" s="34" t="s">
        <v>11</v>
      </c>
      <c r="F291" s="34" t="s">
        <v>10</v>
      </c>
      <c r="G291" s="34">
        <f>MONTH(Table1[[#This Row],[Date]])</f>
        <v>7</v>
      </c>
      <c r="H291" s="35">
        <f>WEEKDAY(Table1[[#This Row],[Date]])</f>
        <v>5</v>
      </c>
      <c r="I291" s="34">
        <f>-Table1[[#This Row],[Debit]]</f>
        <v>-180</v>
      </c>
    </row>
    <row r="292" spans="1:9" x14ac:dyDescent="0.3">
      <c r="A292" s="33">
        <v>44752</v>
      </c>
      <c r="B292" s="34" t="s">
        <v>14</v>
      </c>
      <c r="C292" s="34">
        <v>56.1</v>
      </c>
      <c r="D292" s="34" t="s">
        <v>15</v>
      </c>
      <c r="E292" s="34" t="s">
        <v>11</v>
      </c>
      <c r="F292" s="34" t="s">
        <v>10</v>
      </c>
      <c r="G292" s="34">
        <f>MONTH(Table1[[#This Row],[Date]])</f>
        <v>7</v>
      </c>
      <c r="H292" s="35">
        <f>WEEKDAY(Table1[[#This Row],[Date]])</f>
        <v>1</v>
      </c>
      <c r="I292" s="34">
        <f>-Table1[[#This Row],[Debit]]</f>
        <v>-56.1</v>
      </c>
    </row>
    <row r="293" spans="1:9" x14ac:dyDescent="0.3">
      <c r="A293" s="33">
        <v>44752</v>
      </c>
      <c r="B293" s="34" t="s">
        <v>7</v>
      </c>
      <c r="C293" s="34">
        <v>5</v>
      </c>
      <c r="D293" s="34" t="s">
        <v>8</v>
      </c>
      <c r="E293" s="34" t="s">
        <v>9</v>
      </c>
      <c r="F293" s="34" t="s">
        <v>10</v>
      </c>
      <c r="G293" s="34">
        <f>MONTH(Table1[[#This Row],[Date]])</f>
        <v>7</v>
      </c>
      <c r="H293" s="35">
        <f>WEEKDAY(Table1[[#This Row],[Date]])</f>
        <v>1</v>
      </c>
      <c r="I293" s="34">
        <f>-Table1[[#This Row],[Debit]]</f>
        <v>-5</v>
      </c>
    </row>
    <row r="294" spans="1:9" x14ac:dyDescent="0.3">
      <c r="A294" s="33">
        <v>44753</v>
      </c>
      <c r="B294" s="34" t="s">
        <v>7</v>
      </c>
      <c r="C294" s="34">
        <v>5</v>
      </c>
      <c r="D294" s="34" t="s">
        <v>8</v>
      </c>
      <c r="E294" s="34" t="s">
        <v>9</v>
      </c>
      <c r="F294" s="34" t="s">
        <v>10</v>
      </c>
      <c r="G294" s="34">
        <f>MONTH(Table1[[#This Row],[Date]])</f>
        <v>7</v>
      </c>
      <c r="H294" s="35">
        <f>WEEKDAY(Table1[[#This Row],[Date]])</f>
        <v>2</v>
      </c>
      <c r="I294" s="34">
        <f>-Table1[[#This Row],[Debit]]</f>
        <v>-5</v>
      </c>
    </row>
    <row r="295" spans="1:9" x14ac:dyDescent="0.3">
      <c r="A295" s="33">
        <v>44754</v>
      </c>
      <c r="B295" s="34" t="s">
        <v>16</v>
      </c>
      <c r="C295" s="34">
        <v>83.1</v>
      </c>
      <c r="D295" s="34" t="s">
        <v>27</v>
      </c>
      <c r="E295" s="34" t="s">
        <v>12</v>
      </c>
      <c r="F295" s="34" t="s">
        <v>10</v>
      </c>
      <c r="G295" s="34">
        <f>MONTH(Table1[[#This Row],[Date]])</f>
        <v>7</v>
      </c>
      <c r="H295" s="35">
        <f>WEEKDAY(Table1[[#This Row],[Date]])</f>
        <v>3</v>
      </c>
      <c r="I295" s="34">
        <f>-Table1[[#This Row],[Debit]]</f>
        <v>-83.1</v>
      </c>
    </row>
    <row r="296" spans="1:9" x14ac:dyDescent="0.3">
      <c r="A296" s="33">
        <v>44754</v>
      </c>
      <c r="B296" s="34" t="s">
        <v>7</v>
      </c>
      <c r="C296" s="34">
        <v>5</v>
      </c>
      <c r="D296" s="34" t="s">
        <v>8</v>
      </c>
      <c r="E296" s="34" t="s">
        <v>9</v>
      </c>
      <c r="F296" s="34" t="s">
        <v>10</v>
      </c>
      <c r="G296" s="34">
        <f>MONTH(Table1[[#This Row],[Date]])</f>
        <v>7</v>
      </c>
      <c r="H296" s="35">
        <f>WEEKDAY(Table1[[#This Row],[Date]])</f>
        <v>3</v>
      </c>
      <c r="I296" s="34">
        <f>-Table1[[#This Row],[Debit]]</f>
        <v>-5</v>
      </c>
    </row>
    <row r="297" spans="1:9" x14ac:dyDescent="0.3">
      <c r="A297" s="33">
        <v>44755</v>
      </c>
      <c r="B297" s="34" t="s">
        <v>7</v>
      </c>
      <c r="C297" s="34">
        <v>5</v>
      </c>
      <c r="D297" s="34" t="s">
        <v>8</v>
      </c>
      <c r="E297" s="34" t="s">
        <v>9</v>
      </c>
      <c r="F297" s="34" t="s">
        <v>10</v>
      </c>
      <c r="G297" s="34">
        <f>MONTH(Table1[[#This Row],[Date]])</f>
        <v>7</v>
      </c>
      <c r="H297" s="35">
        <f>WEEKDAY(Table1[[#This Row],[Date]])</f>
        <v>4</v>
      </c>
      <c r="I297" s="34">
        <f>-Table1[[#This Row],[Debit]]</f>
        <v>-5</v>
      </c>
    </row>
    <row r="298" spans="1:9" x14ac:dyDescent="0.3">
      <c r="A298" s="33">
        <v>44756</v>
      </c>
      <c r="B298" s="34" t="s">
        <v>127</v>
      </c>
      <c r="C298" s="34">
        <v>141.1</v>
      </c>
      <c r="D298" s="34" t="s">
        <v>13</v>
      </c>
      <c r="E298" s="34" t="s">
        <v>11</v>
      </c>
      <c r="F298" s="34" t="s">
        <v>10</v>
      </c>
      <c r="G298" s="34">
        <f>MONTH(Table1[[#This Row],[Date]])</f>
        <v>7</v>
      </c>
      <c r="H298" s="35">
        <f>WEEKDAY(Table1[[#This Row],[Date]])</f>
        <v>5</v>
      </c>
      <c r="I298" s="34">
        <f>-Table1[[#This Row],[Debit]]</f>
        <v>-141.1</v>
      </c>
    </row>
    <row r="299" spans="1:9" x14ac:dyDescent="0.3">
      <c r="A299" s="33">
        <v>44756</v>
      </c>
      <c r="B299" s="34" t="s">
        <v>7</v>
      </c>
      <c r="C299" s="34">
        <v>5</v>
      </c>
      <c r="D299" s="34" t="s">
        <v>8</v>
      </c>
      <c r="E299" s="34" t="s">
        <v>9</v>
      </c>
      <c r="F299" s="34" t="s">
        <v>10</v>
      </c>
      <c r="G299" s="34">
        <f>MONTH(Table1[[#This Row],[Date]])</f>
        <v>7</v>
      </c>
      <c r="H299" s="35">
        <f>WEEKDAY(Table1[[#This Row],[Date]])</f>
        <v>5</v>
      </c>
      <c r="I299" s="34">
        <f>-Table1[[#This Row],[Debit]]</f>
        <v>-5</v>
      </c>
    </row>
    <row r="300" spans="1:9" x14ac:dyDescent="0.3">
      <c r="A300" s="33">
        <v>44757</v>
      </c>
      <c r="B300" s="34" t="s">
        <v>7</v>
      </c>
      <c r="C300" s="34">
        <v>5</v>
      </c>
      <c r="D300" s="34" t="s">
        <v>8</v>
      </c>
      <c r="E300" s="34" t="s">
        <v>9</v>
      </c>
      <c r="F300" s="34" t="s">
        <v>10</v>
      </c>
      <c r="G300" s="34">
        <f>MONTH(Table1[[#This Row],[Date]])</f>
        <v>7</v>
      </c>
      <c r="H300" s="35">
        <f>WEEKDAY(Table1[[#This Row],[Date]])</f>
        <v>6</v>
      </c>
      <c r="I300" s="34">
        <f>-Table1[[#This Row],[Debit]]</f>
        <v>-5</v>
      </c>
    </row>
    <row r="301" spans="1:9" x14ac:dyDescent="0.3">
      <c r="A301" s="33">
        <v>44757</v>
      </c>
      <c r="B301" s="34" t="s">
        <v>17</v>
      </c>
      <c r="C301" s="34">
        <v>45.8</v>
      </c>
      <c r="D301" s="34" t="s">
        <v>18</v>
      </c>
      <c r="E301" s="34" t="s">
        <v>19</v>
      </c>
      <c r="F301" s="34" t="s">
        <v>10</v>
      </c>
      <c r="G301" s="34">
        <f>MONTH(Table1[[#This Row],[Date]])</f>
        <v>7</v>
      </c>
      <c r="H301" s="35">
        <f>WEEKDAY(Table1[[#This Row],[Date]])</f>
        <v>6</v>
      </c>
      <c r="I301" s="34">
        <f>-Table1[[#This Row],[Debit]]</f>
        <v>-45.8</v>
      </c>
    </row>
    <row r="302" spans="1:9" x14ac:dyDescent="0.3">
      <c r="A302" s="33">
        <v>44757</v>
      </c>
      <c r="B302" s="34" t="s">
        <v>110</v>
      </c>
      <c r="C302" s="34">
        <v>103.80000000000001</v>
      </c>
      <c r="D302" s="34" t="s">
        <v>20</v>
      </c>
      <c r="E302" s="34" t="s">
        <v>19</v>
      </c>
      <c r="F302" s="34" t="s">
        <v>10</v>
      </c>
      <c r="G302" s="34">
        <f>MONTH(Table1[[#This Row],[Date]])</f>
        <v>7</v>
      </c>
      <c r="H302" s="35">
        <f>WEEKDAY(Table1[[#This Row],[Date]])</f>
        <v>6</v>
      </c>
      <c r="I302" s="34">
        <f>-Table1[[#This Row],[Debit]]</f>
        <v>-103.80000000000001</v>
      </c>
    </row>
    <row r="303" spans="1:9" x14ac:dyDescent="0.3">
      <c r="A303" s="33">
        <v>44757</v>
      </c>
      <c r="B303" s="34" t="s">
        <v>21</v>
      </c>
      <c r="C303" s="34">
        <v>58</v>
      </c>
      <c r="D303" s="34" t="s">
        <v>22</v>
      </c>
      <c r="E303" s="34" t="s">
        <v>9</v>
      </c>
      <c r="F303" s="34" t="s">
        <v>10</v>
      </c>
      <c r="G303" s="34">
        <f>MONTH(Table1[[#This Row],[Date]])</f>
        <v>7</v>
      </c>
      <c r="H303" s="35">
        <f>WEEKDAY(Table1[[#This Row],[Date]])</f>
        <v>6</v>
      </c>
      <c r="I303" s="34">
        <f>-Table1[[#This Row],[Debit]]</f>
        <v>-58</v>
      </c>
    </row>
    <row r="304" spans="1:9" x14ac:dyDescent="0.3">
      <c r="A304" s="33">
        <v>44758</v>
      </c>
      <c r="B304" s="34" t="s">
        <v>129</v>
      </c>
      <c r="C304" s="34">
        <v>34.200000000000003</v>
      </c>
      <c r="D304" s="34" t="s">
        <v>23</v>
      </c>
      <c r="E304" s="34" t="s">
        <v>12</v>
      </c>
      <c r="F304" s="34" t="s">
        <v>10</v>
      </c>
      <c r="G304" s="34">
        <f>MONTH(Table1[[#This Row],[Date]])</f>
        <v>7</v>
      </c>
      <c r="H304" s="35">
        <f>WEEKDAY(Table1[[#This Row],[Date]])</f>
        <v>7</v>
      </c>
      <c r="I304" s="34">
        <f>-Table1[[#This Row],[Debit]]</f>
        <v>-34.200000000000003</v>
      </c>
    </row>
    <row r="305" spans="1:9" x14ac:dyDescent="0.3">
      <c r="A305" s="33">
        <v>44759</v>
      </c>
      <c r="B305" s="34" t="s">
        <v>7</v>
      </c>
      <c r="C305" s="34">
        <v>5</v>
      </c>
      <c r="D305" s="34" t="s">
        <v>8</v>
      </c>
      <c r="E305" s="34" t="s">
        <v>9</v>
      </c>
      <c r="F305" s="34" t="s">
        <v>10</v>
      </c>
      <c r="G305" s="34">
        <f>MONTH(Table1[[#This Row],[Date]])</f>
        <v>7</v>
      </c>
      <c r="H305" s="35">
        <f>WEEKDAY(Table1[[#This Row],[Date]])</f>
        <v>1</v>
      </c>
      <c r="I305" s="34">
        <f>-Table1[[#This Row],[Debit]]</f>
        <v>-5</v>
      </c>
    </row>
    <row r="306" spans="1:9" x14ac:dyDescent="0.3">
      <c r="A306" s="33">
        <v>44760</v>
      </c>
      <c r="B306" s="34" t="s">
        <v>7</v>
      </c>
      <c r="C306" s="34">
        <v>5</v>
      </c>
      <c r="D306" s="34" t="s">
        <v>8</v>
      </c>
      <c r="E306" s="34" t="s">
        <v>9</v>
      </c>
      <c r="F306" s="34" t="s">
        <v>10</v>
      </c>
      <c r="G306" s="34">
        <f>MONTH(Table1[[#This Row],[Date]])</f>
        <v>7</v>
      </c>
      <c r="H306" s="35">
        <f>WEEKDAY(Table1[[#This Row],[Date]])</f>
        <v>2</v>
      </c>
      <c r="I306" s="34">
        <f>-Table1[[#This Row],[Debit]]</f>
        <v>-5</v>
      </c>
    </row>
    <row r="307" spans="1:9" x14ac:dyDescent="0.3">
      <c r="A307" s="33">
        <v>44760</v>
      </c>
      <c r="B307" s="34" t="s">
        <v>128</v>
      </c>
      <c r="C307" s="34">
        <v>240</v>
      </c>
      <c r="D307" s="34" t="s">
        <v>24</v>
      </c>
      <c r="E307" s="34" t="s">
        <v>11</v>
      </c>
      <c r="F307" s="34" t="s">
        <v>10</v>
      </c>
      <c r="G307" s="34">
        <f>MONTH(Table1[[#This Row],[Date]])</f>
        <v>7</v>
      </c>
      <c r="H307" s="35">
        <f>WEEKDAY(Table1[[#This Row],[Date]])</f>
        <v>2</v>
      </c>
      <c r="I307" s="34">
        <f>-Table1[[#This Row],[Debit]]</f>
        <v>-240</v>
      </c>
    </row>
    <row r="308" spans="1:9" x14ac:dyDescent="0.3">
      <c r="A308" s="33">
        <v>44761</v>
      </c>
      <c r="B308" s="34" t="s">
        <v>39</v>
      </c>
      <c r="C308" s="34">
        <v>51.1</v>
      </c>
      <c r="D308" s="34" t="s">
        <v>25</v>
      </c>
      <c r="E308" s="34" t="s">
        <v>19</v>
      </c>
      <c r="F308" s="34" t="s">
        <v>10</v>
      </c>
      <c r="G308" s="34">
        <f>MONTH(Table1[[#This Row],[Date]])</f>
        <v>7</v>
      </c>
      <c r="H308" s="35">
        <f>WEEKDAY(Table1[[#This Row],[Date]])</f>
        <v>3</v>
      </c>
      <c r="I308" s="34">
        <f>-Table1[[#This Row],[Debit]]</f>
        <v>-51.1</v>
      </c>
    </row>
    <row r="309" spans="1:9" x14ac:dyDescent="0.3">
      <c r="A309" s="33">
        <v>44761</v>
      </c>
      <c r="B309" s="34" t="s">
        <v>26</v>
      </c>
      <c r="C309" s="34">
        <v>35</v>
      </c>
      <c r="D309" s="34" t="s">
        <v>18</v>
      </c>
      <c r="E309" s="34" t="s">
        <v>19</v>
      </c>
      <c r="F309" s="34" t="s">
        <v>10</v>
      </c>
      <c r="G309" s="34">
        <f>MONTH(Table1[[#This Row],[Date]])</f>
        <v>7</v>
      </c>
      <c r="H309" s="35">
        <f>WEEKDAY(Table1[[#This Row],[Date]])</f>
        <v>3</v>
      </c>
      <c r="I309" s="34">
        <f>-Table1[[#This Row],[Debit]]</f>
        <v>-35</v>
      </c>
    </row>
    <row r="310" spans="1:9" x14ac:dyDescent="0.3">
      <c r="A310" s="33">
        <v>44761</v>
      </c>
      <c r="B310" s="34" t="s">
        <v>7</v>
      </c>
      <c r="C310" s="34">
        <v>5</v>
      </c>
      <c r="D310" s="34" t="s">
        <v>8</v>
      </c>
      <c r="E310" s="34" t="s">
        <v>9</v>
      </c>
      <c r="F310" s="34" t="s">
        <v>10</v>
      </c>
      <c r="G310" s="34">
        <f>MONTH(Table1[[#This Row],[Date]])</f>
        <v>7</v>
      </c>
      <c r="H310" s="35">
        <f>WEEKDAY(Table1[[#This Row],[Date]])</f>
        <v>3</v>
      </c>
      <c r="I310" s="34">
        <f>-Table1[[#This Row],[Debit]]</f>
        <v>-5</v>
      </c>
    </row>
    <row r="311" spans="1:9" x14ac:dyDescent="0.3">
      <c r="A311" s="33">
        <v>44762</v>
      </c>
      <c r="B311" s="34" t="s">
        <v>7</v>
      </c>
      <c r="C311" s="34">
        <v>5</v>
      </c>
      <c r="D311" s="34" t="s">
        <v>8</v>
      </c>
      <c r="E311" s="34" t="s">
        <v>9</v>
      </c>
      <c r="F311" s="34" t="s">
        <v>10</v>
      </c>
      <c r="G311" s="34">
        <f>MONTH(Table1[[#This Row],[Date]])</f>
        <v>7</v>
      </c>
      <c r="H311" s="35">
        <f>WEEKDAY(Table1[[#This Row],[Date]])</f>
        <v>4</v>
      </c>
      <c r="I311" s="34">
        <f>-Table1[[#This Row],[Debit]]</f>
        <v>-5</v>
      </c>
    </row>
    <row r="312" spans="1:9" x14ac:dyDescent="0.3">
      <c r="A312" s="33">
        <v>44763</v>
      </c>
      <c r="B312" s="34" t="s">
        <v>7</v>
      </c>
      <c r="C312" s="34">
        <v>5</v>
      </c>
      <c r="D312" s="34" t="s">
        <v>8</v>
      </c>
      <c r="E312" s="34" t="s">
        <v>9</v>
      </c>
      <c r="F312" s="34" t="s">
        <v>10</v>
      </c>
      <c r="G312" s="34">
        <f>MONTH(Table1[[#This Row],[Date]])</f>
        <v>7</v>
      </c>
      <c r="H312" s="35">
        <f>WEEKDAY(Table1[[#This Row],[Date]])</f>
        <v>5</v>
      </c>
      <c r="I312" s="34">
        <f>-Table1[[#This Row],[Debit]]</f>
        <v>-5</v>
      </c>
    </row>
    <row r="313" spans="1:9" x14ac:dyDescent="0.3">
      <c r="A313" s="33">
        <v>44763</v>
      </c>
      <c r="B313" s="34" t="s">
        <v>127</v>
      </c>
      <c r="C313" s="34">
        <v>176</v>
      </c>
      <c r="D313" s="34" t="s">
        <v>13</v>
      </c>
      <c r="E313" s="34" t="s">
        <v>11</v>
      </c>
      <c r="F313" s="34" t="s">
        <v>10</v>
      </c>
      <c r="G313" s="34">
        <f>MONTH(Table1[[#This Row],[Date]])</f>
        <v>7</v>
      </c>
      <c r="H313" s="35">
        <f>WEEKDAY(Table1[[#This Row],[Date]])</f>
        <v>5</v>
      </c>
      <c r="I313" s="34">
        <f>-Table1[[#This Row],[Debit]]</f>
        <v>-176</v>
      </c>
    </row>
    <row r="314" spans="1:9" x14ac:dyDescent="0.3">
      <c r="A314" s="33">
        <v>44764</v>
      </c>
      <c r="B314" s="34" t="s">
        <v>121</v>
      </c>
      <c r="C314" s="34">
        <v>43.1</v>
      </c>
      <c r="D314" s="34" t="s">
        <v>22</v>
      </c>
      <c r="E314" s="34" t="s">
        <v>9</v>
      </c>
      <c r="F314" s="34" t="s">
        <v>10</v>
      </c>
      <c r="G314" s="34">
        <f>MONTH(Table1[[#This Row],[Date]])</f>
        <v>7</v>
      </c>
      <c r="H314" s="35">
        <f>WEEKDAY(Table1[[#This Row],[Date]])</f>
        <v>6</v>
      </c>
      <c r="I314" s="34">
        <f>-Table1[[#This Row],[Debit]]</f>
        <v>-43.1</v>
      </c>
    </row>
    <row r="315" spans="1:9" x14ac:dyDescent="0.3">
      <c r="A315" s="33">
        <v>44765</v>
      </c>
      <c r="B315" s="34" t="s">
        <v>122</v>
      </c>
      <c r="C315" s="34">
        <v>18.2</v>
      </c>
      <c r="D315" s="34" t="s">
        <v>22</v>
      </c>
      <c r="E315" s="34" t="s">
        <v>9</v>
      </c>
      <c r="F315" s="34" t="s">
        <v>10</v>
      </c>
      <c r="G315" s="34">
        <f>MONTH(Table1[[#This Row],[Date]])</f>
        <v>7</v>
      </c>
      <c r="H315" s="35">
        <f>WEEKDAY(Table1[[#This Row],[Date]])</f>
        <v>7</v>
      </c>
      <c r="I315" s="34">
        <f>-Table1[[#This Row],[Debit]]</f>
        <v>-18.2</v>
      </c>
    </row>
    <row r="316" spans="1:9" x14ac:dyDescent="0.3">
      <c r="A316" s="33">
        <v>44766</v>
      </c>
      <c r="B316" s="34" t="s">
        <v>113</v>
      </c>
      <c r="C316" s="34">
        <v>55</v>
      </c>
      <c r="D316" s="34" t="s">
        <v>104</v>
      </c>
      <c r="E316" s="34" t="s">
        <v>112</v>
      </c>
      <c r="F316" s="34" t="s">
        <v>10</v>
      </c>
      <c r="G316" s="34">
        <f>MONTH(Table1[[#This Row],[Date]])</f>
        <v>7</v>
      </c>
      <c r="H316" s="35">
        <f>WEEKDAY(Table1[[#This Row],[Date]])</f>
        <v>1</v>
      </c>
      <c r="I316" s="34">
        <f>-Table1[[#This Row],[Debit]]</f>
        <v>-55</v>
      </c>
    </row>
    <row r="317" spans="1:9" x14ac:dyDescent="0.3">
      <c r="A317" s="33">
        <v>44766</v>
      </c>
      <c r="B317" s="34" t="s">
        <v>16</v>
      </c>
      <c r="C317" s="34">
        <v>68.800000000000011</v>
      </c>
      <c r="D317" s="34" t="s">
        <v>27</v>
      </c>
      <c r="E317" s="34" t="s">
        <v>12</v>
      </c>
      <c r="F317" s="34" t="s">
        <v>10</v>
      </c>
      <c r="G317" s="34">
        <f>MONTH(Table1[[#This Row],[Date]])</f>
        <v>7</v>
      </c>
      <c r="H317" s="35">
        <f>WEEKDAY(Table1[[#This Row],[Date]])</f>
        <v>1</v>
      </c>
      <c r="I317" s="34">
        <f>-Table1[[#This Row],[Debit]]</f>
        <v>-68.800000000000011</v>
      </c>
    </row>
    <row r="318" spans="1:9" x14ac:dyDescent="0.3">
      <c r="A318" s="33">
        <v>44766</v>
      </c>
      <c r="B318" s="34" t="s">
        <v>29</v>
      </c>
      <c r="C318" s="34">
        <v>130</v>
      </c>
      <c r="D318" s="34" t="s">
        <v>96</v>
      </c>
      <c r="E318" s="34" t="s">
        <v>31</v>
      </c>
      <c r="F318" s="34" t="s">
        <v>10</v>
      </c>
      <c r="G318" s="34">
        <f>MONTH(Table1[[#This Row],[Date]])</f>
        <v>7</v>
      </c>
      <c r="H318" s="35">
        <f>WEEKDAY(Table1[[#This Row],[Date]])</f>
        <v>1</v>
      </c>
      <c r="I318" s="34">
        <f>-Table1[[#This Row],[Debit]]</f>
        <v>-130</v>
      </c>
    </row>
    <row r="319" spans="1:9" x14ac:dyDescent="0.3">
      <c r="A319" s="33">
        <v>44766</v>
      </c>
      <c r="B319" s="34" t="s">
        <v>7</v>
      </c>
      <c r="C319" s="34">
        <v>5</v>
      </c>
      <c r="D319" s="34" t="s">
        <v>8</v>
      </c>
      <c r="E319" s="34" t="s">
        <v>9</v>
      </c>
      <c r="F319" s="34" t="s">
        <v>10</v>
      </c>
      <c r="G319" s="34">
        <f>MONTH(Table1[[#This Row],[Date]])</f>
        <v>7</v>
      </c>
      <c r="H319" s="35">
        <f>WEEKDAY(Table1[[#This Row],[Date]])</f>
        <v>1</v>
      </c>
      <c r="I319" s="34">
        <f>-Table1[[#This Row],[Debit]]</f>
        <v>-5</v>
      </c>
    </row>
    <row r="320" spans="1:9" x14ac:dyDescent="0.3">
      <c r="A320" s="33">
        <v>44767</v>
      </c>
      <c r="B320" s="34" t="s">
        <v>7</v>
      </c>
      <c r="C320" s="34">
        <v>5</v>
      </c>
      <c r="D320" s="34" t="s">
        <v>8</v>
      </c>
      <c r="E320" s="34" t="s">
        <v>9</v>
      </c>
      <c r="F320" s="34" t="s">
        <v>10</v>
      </c>
      <c r="G320" s="34">
        <f>MONTH(Table1[[#This Row],[Date]])</f>
        <v>7</v>
      </c>
      <c r="H320" s="35">
        <f>WEEKDAY(Table1[[#This Row],[Date]])</f>
        <v>2</v>
      </c>
      <c r="I320" s="34">
        <f>-Table1[[#This Row],[Debit]]</f>
        <v>-5</v>
      </c>
    </row>
    <row r="321" spans="1:9" x14ac:dyDescent="0.3">
      <c r="A321" s="33">
        <v>44768</v>
      </c>
      <c r="B321" s="34" t="s">
        <v>7</v>
      </c>
      <c r="C321" s="34">
        <v>5</v>
      </c>
      <c r="D321" s="34" t="s">
        <v>8</v>
      </c>
      <c r="E321" s="34" t="s">
        <v>9</v>
      </c>
      <c r="F321" s="34" t="s">
        <v>10</v>
      </c>
      <c r="G321" s="34">
        <f>MONTH(Table1[[#This Row],[Date]])</f>
        <v>7</v>
      </c>
      <c r="H321" s="35">
        <f>WEEKDAY(Table1[[#This Row],[Date]])</f>
        <v>3</v>
      </c>
      <c r="I321" s="34">
        <f>-Table1[[#This Row],[Debit]]</f>
        <v>-5</v>
      </c>
    </row>
    <row r="322" spans="1:9" x14ac:dyDescent="0.3">
      <c r="A322" s="33">
        <v>44769</v>
      </c>
      <c r="B322" s="34" t="s">
        <v>7</v>
      </c>
      <c r="C322" s="34">
        <v>5</v>
      </c>
      <c r="D322" s="34" t="s">
        <v>8</v>
      </c>
      <c r="E322" s="34" t="s">
        <v>9</v>
      </c>
      <c r="F322" s="34" t="s">
        <v>10</v>
      </c>
      <c r="G322" s="34">
        <f>MONTH(Table1[[#This Row],[Date]])</f>
        <v>7</v>
      </c>
      <c r="H322" s="35">
        <f>WEEKDAY(Table1[[#This Row],[Date]])</f>
        <v>4</v>
      </c>
      <c r="I322" s="34">
        <f>-Table1[[#This Row],[Debit]]</f>
        <v>-5</v>
      </c>
    </row>
    <row r="323" spans="1:9" x14ac:dyDescent="0.3">
      <c r="A323" s="33">
        <v>44770</v>
      </c>
      <c r="B323" s="34" t="s">
        <v>7</v>
      </c>
      <c r="C323" s="34">
        <v>5</v>
      </c>
      <c r="D323" s="34" t="s">
        <v>8</v>
      </c>
      <c r="E323" s="34" t="s">
        <v>9</v>
      </c>
      <c r="F323" s="34" t="s">
        <v>10</v>
      </c>
      <c r="G323" s="34">
        <f>MONTH(Table1[[#This Row],[Date]])</f>
        <v>7</v>
      </c>
      <c r="H323" s="35">
        <f>WEEKDAY(Table1[[#This Row],[Date]])</f>
        <v>5</v>
      </c>
      <c r="I323" s="34">
        <f>-Table1[[#This Row],[Debit]]</f>
        <v>-5</v>
      </c>
    </row>
    <row r="324" spans="1:9" x14ac:dyDescent="0.3">
      <c r="A324" s="33">
        <v>44770</v>
      </c>
      <c r="B324" s="34" t="s">
        <v>127</v>
      </c>
      <c r="C324" s="34">
        <v>193</v>
      </c>
      <c r="D324" s="34" t="s">
        <v>13</v>
      </c>
      <c r="E324" s="34" t="s">
        <v>11</v>
      </c>
      <c r="F324" s="34" t="s">
        <v>10</v>
      </c>
      <c r="G324" s="34">
        <f>MONTH(Table1[[#This Row],[Date]])</f>
        <v>7</v>
      </c>
      <c r="H324" s="35">
        <f>WEEKDAY(Table1[[#This Row],[Date]])</f>
        <v>5</v>
      </c>
      <c r="I324" s="34">
        <f>-Table1[[#This Row],[Debit]]</f>
        <v>-193</v>
      </c>
    </row>
    <row r="325" spans="1:9" x14ac:dyDescent="0.3">
      <c r="A325" s="33">
        <v>44771</v>
      </c>
      <c r="B325" s="34" t="s">
        <v>108</v>
      </c>
      <c r="C325" s="34">
        <v>130.80000000000001</v>
      </c>
      <c r="D325" s="34" t="s">
        <v>20</v>
      </c>
      <c r="E325" s="34" t="s">
        <v>19</v>
      </c>
      <c r="F325" s="34" t="s">
        <v>10</v>
      </c>
      <c r="G325" s="34">
        <f>MONTH(Table1[[#This Row],[Date]])</f>
        <v>7</v>
      </c>
      <c r="H325" s="35">
        <f>WEEKDAY(Table1[[#This Row],[Date]])</f>
        <v>6</v>
      </c>
      <c r="I325" s="34">
        <f>-Table1[[#This Row],[Debit]]</f>
        <v>-130.80000000000001</v>
      </c>
    </row>
    <row r="326" spans="1:9" x14ac:dyDescent="0.3">
      <c r="A326" s="33">
        <v>44771</v>
      </c>
      <c r="B326" s="34" t="s">
        <v>32</v>
      </c>
      <c r="C326" s="34">
        <v>181.39999999999998</v>
      </c>
      <c r="D326" s="34" t="s">
        <v>33</v>
      </c>
      <c r="E326" s="34" t="s">
        <v>19</v>
      </c>
      <c r="F326" s="34" t="s">
        <v>10</v>
      </c>
      <c r="G326" s="34">
        <f>MONTH(Table1[[#This Row],[Date]])</f>
        <v>7</v>
      </c>
      <c r="H326" s="35">
        <f>WEEKDAY(Table1[[#This Row],[Date]])</f>
        <v>6</v>
      </c>
      <c r="I326" s="34">
        <f>-Table1[[#This Row],[Debit]]</f>
        <v>-181.39999999999998</v>
      </c>
    </row>
    <row r="327" spans="1:9" x14ac:dyDescent="0.3">
      <c r="A327" s="33">
        <v>44772</v>
      </c>
      <c r="B327" s="34" t="s">
        <v>48</v>
      </c>
      <c r="C327" s="34">
        <v>151.19999999999999</v>
      </c>
      <c r="D327" s="34" t="s">
        <v>20</v>
      </c>
      <c r="E327" s="34" t="s">
        <v>19</v>
      </c>
      <c r="F327" s="34" t="s">
        <v>10</v>
      </c>
      <c r="G327" s="34">
        <f>MONTH(Table1[[#This Row],[Date]])</f>
        <v>7</v>
      </c>
      <c r="H327" s="35">
        <f>WEEKDAY(Table1[[#This Row],[Date]])</f>
        <v>7</v>
      </c>
      <c r="I327" s="34">
        <f>-Table1[[#This Row],[Debit]]</f>
        <v>-151.19999999999999</v>
      </c>
    </row>
    <row r="328" spans="1:9" x14ac:dyDescent="0.3">
      <c r="A328" s="33">
        <v>44772</v>
      </c>
      <c r="B328" s="34" t="s">
        <v>129</v>
      </c>
      <c r="C328" s="34">
        <v>29.300000000000004</v>
      </c>
      <c r="D328" s="34" t="s">
        <v>23</v>
      </c>
      <c r="E328" s="34" t="s">
        <v>12</v>
      </c>
      <c r="F328" s="34" t="s">
        <v>10</v>
      </c>
      <c r="G328" s="34">
        <f>MONTH(Table1[[#This Row],[Date]])</f>
        <v>7</v>
      </c>
      <c r="H328" s="35">
        <f>WEEKDAY(Table1[[#This Row],[Date]])</f>
        <v>7</v>
      </c>
      <c r="I328" s="34">
        <f>-Table1[[#This Row],[Debit]]</f>
        <v>-29.300000000000004</v>
      </c>
    </row>
    <row r="329" spans="1:9" x14ac:dyDescent="0.3">
      <c r="A329" s="33">
        <v>44772</v>
      </c>
      <c r="B329" s="34" t="s">
        <v>123</v>
      </c>
      <c r="C329" s="34">
        <v>15</v>
      </c>
      <c r="D329" s="34" t="s">
        <v>22</v>
      </c>
      <c r="E329" s="34" t="s">
        <v>9</v>
      </c>
      <c r="F329" s="34" t="s">
        <v>10</v>
      </c>
      <c r="G329" s="34">
        <f>MONTH(Table1[[#This Row],[Date]])</f>
        <v>7</v>
      </c>
      <c r="H329" s="35">
        <f>WEEKDAY(Table1[[#This Row],[Date]])</f>
        <v>7</v>
      </c>
      <c r="I329" s="34">
        <f>-Table1[[#This Row],[Debit]]</f>
        <v>-15</v>
      </c>
    </row>
    <row r="330" spans="1:9" x14ac:dyDescent="0.3">
      <c r="A330" s="33">
        <v>44773</v>
      </c>
      <c r="B330" s="34" t="s">
        <v>7</v>
      </c>
      <c r="C330" s="34">
        <v>5</v>
      </c>
      <c r="D330" s="34" t="s">
        <v>8</v>
      </c>
      <c r="E330" s="34" t="s">
        <v>9</v>
      </c>
      <c r="F330" s="34" t="s">
        <v>10</v>
      </c>
      <c r="G330" s="34">
        <f>MONTH(Table1[[#This Row],[Date]])</f>
        <v>7</v>
      </c>
      <c r="H330" s="35">
        <f>WEEKDAY(Table1[[#This Row],[Date]])</f>
        <v>1</v>
      </c>
      <c r="I330" s="34">
        <f>-Table1[[#This Row],[Debit]]</f>
        <v>-5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13D40-ED2C-4F52-83FA-4614EB6B9CFA}">
  <sheetPr codeName="Sheet3"/>
  <dimension ref="A1:AB486"/>
  <sheetViews>
    <sheetView showGridLines="0" topLeftCell="O2" zoomScale="72" zoomScaleNormal="40" workbookViewId="0">
      <selection activeCell="Y32" sqref="Y32"/>
    </sheetView>
  </sheetViews>
  <sheetFormatPr defaultRowHeight="14.4" x14ac:dyDescent="0.3"/>
  <cols>
    <col min="1" max="1" width="15.77734375" style="5" customWidth="1"/>
    <col min="4" max="5" width="12.33203125" customWidth="1"/>
    <col min="6" max="6" width="20.77734375" customWidth="1"/>
    <col min="7" max="7" width="12.77734375" bestFit="1" customWidth="1"/>
    <col min="8" max="8" width="16.33203125" bestFit="1" customWidth="1"/>
    <col min="9" max="9" width="12.109375" bestFit="1" customWidth="1"/>
    <col min="10" max="10" width="9.21875" bestFit="1" customWidth="1"/>
    <col min="11" max="11" width="20.6640625" bestFit="1" customWidth="1"/>
    <col min="12" max="12" width="10" bestFit="1" customWidth="1"/>
    <col min="13" max="13" width="7.6640625" bestFit="1" customWidth="1"/>
    <col min="14" max="14" width="10.77734375" bestFit="1" customWidth="1"/>
    <col min="15" max="15" width="11.21875" bestFit="1" customWidth="1"/>
    <col min="17" max="17" width="17.5546875" bestFit="1" customWidth="1"/>
    <col min="18" max="18" width="12" bestFit="1" customWidth="1"/>
    <col min="20" max="20" width="20.33203125" bestFit="1" customWidth="1"/>
    <col min="21" max="21" width="12" bestFit="1" customWidth="1"/>
    <col min="23" max="23" width="17.5546875" bestFit="1" customWidth="1"/>
    <col min="24" max="24" width="14.88671875" customWidth="1"/>
    <col min="25" max="25" width="18.21875" customWidth="1"/>
    <col min="26" max="26" width="16.109375" customWidth="1"/>
    <col min="27" max="27" width="15.33203125" customWidth="1"/>
    <col min="28" max="28" width="14.6640625" customWidth="1"/>
    <col min="31" max="31" width="13.5546875" customWidth="1"/>
  </cols>
  <sheetData>
    <row r="1" spans="1:28" x14ac:dyDescent="0.3">
      <c r="A1" s="5">
        <v>44565</v>
      </c>
    </row>
    <row r="2" spans="1:28" x14ac:dyDescent="0.3">
      <c r="A2" s="5">
        <v>44566</v>
      </c>
      <c r="C2" s="19" t="s">
        <v>102</v>
      </c>
      <c r="G2" s="19" t="s">
        <v>64</v>
      </c>
      <c r="J2" s="19" t="s">
        <v>63</v>
      </c>
      <c r="M2" s="19" t="s">
        <v>62</v>
      </c>
      <c r="Q2" s="19" t="s">
        <v>65</v>
      </c>
      <c r="T2" s="19" t="s">
        <v>75</v>
      </c>
      <c r="W2" s="19" t="s">
        <v>99</v>
      </c>
    </row>
    <row r="3" spans="1:28" x14ac:dyDescent="0.3">
      <c r="A3" s="5">
        <v>44567</v>
      </c>
      <c r="C3" s="19" t="s">
        <v>103</v>
      </c>
      <c r="Q3" s="19"/>
    </row>
    <row r="4" spans="1:28" x14ac:dyDescent="0.3">
      <c r="A4" s="5">
        <v>44568</v>
      </c>
      <c r="G4" s="25" t="s">
        <v>4</v>
      </c>
      <c r="H4" s="26" t="s">
        <v>60</v>
      </c>
      <c r="J4" s="32" t="s">
        <v>5</v>
      </c>
      <c r="K4" s="23" t="s">
        <v>10</v>
      </c>
      <c r="M4" s="26" t="s">
        <v>61</v>
      </c>
      <c r="N4" s="26" t="s">
        <v>60</v>
      </c>
      <c r="Q4" s="25" t="s">
        <v>5</v>
      </c>
      <c r="R4" s="26" t="s">
        <v>130</v>
      </c>
      <c r="T4" s="25" t="s">
        <v>5</v>
      </c>
      <c r="U4" s="26" t="s">
        <v>10</v>
      </c>
      <c r="W4" s="6" t="s">
        <v>34</v>
      </c>
      <c r="Y4" s="26">
        <v>1</v>
      </c>
      <c r="Z4" s="26" t="s">
        <v>83</v>
      </c>
      <c r="AB4" s="30" t="s">
        <v>94</v>
      </c>
    </row>
    <row r="5" spans="1:28" x14ac:dyDescent="0.3">
      <c r="A5" s="5">
        <v>44569</v>
      </c>
      <c r="C5" s="28" t="s">
        <v>56</v>
      </c>
      <c r="D5" s="24">
        <f>MIN(A:A)</f>
        <v>44565</v>
      </c>
      <c r="E5" s="5"/>
      <c r="G5" s="21" t="s">
        <v>11</v>
      </c>
      <c r="H5" s="22">
        <v>-1886.2</v>
      </c>
      <c r="M5" s="22">
        <v>3394.9999999999995</v>
      </c>
      <c r="N5" s="22">
        <v>-3394.9999999999995</v>
      </c>
      <c r="W5" s="7">
        <v>7</v>
      </c>
      <c r="Y5" s="26">
        <v>2</v>
      </c>
      <c r="Z5" s="26" t="s">
        <v>84</v>
      </c>
      <c r="AB5" t="str">
        <f>IF(COUNTA(W5:W16)=1,VLOOKUP(W5,Y4:Z15,2,0),"Multiple months selected")</f>
        <v>July</v>
      </c>
    </row>
    <row r="6" spans="1:28" x14ac:dyDescent="0.3">
      <c r="A6" s="5">
        <v>44572</v>
      </c>
      <c r="C6" s="28" t="s">
        <v>57</v>
      </c>
      <c r="D6" s="24">
        <f>MAX(A:A)</f>
        <v>44773</v>
      </c>
      <c r="E6" s="5"/>
      <c r="G6" s="21" t="s">
        <v>19</v>
      </c>
      <c r="H6" s="22">
        <v>-699.09999999999991</v>
      </c>
      <c r="J6" s="25" t="s">
        <v>4</v>
      </c>
      <c r="K6" s="26" t="s">
        <v>61</v>
      </c>
      <c r="Q6" s="25" t="s">
        <v>3</v>
      </c>
      <c r="R6" s="26" t="s">
        <v>60</v>
      </c>
      <c r="T6" s="25" t="s">
        <v>4</v>
      </c>
      <c r="U6" s="26" t="s">
        <v>61</v>
      </c>
      <c r="Y6" s="26">
        <v>3</v>
      </c>
      <c r="Z6" s="26" t="s">
        <v>85</v>
      </c>
    </row>
    <row r="7" spans="1:28" x14ac:dyDescent="0.3">
      <c r="A7" s="5">
        <v>44573</v>
      </c>
      <c r="G7" s="21" t="s">
        <v>12</v>
      </c>
      <c r="H7" s="22">
        <v>-215.4</v>
      </c>
      <c r="J7" s="21" t="s">
        <v>13</v>
      </c>
      <c r="K7" s="22">
        <v>1590.1</v>
      </c>
      <c r="Q7" s="21" t="s">
        <v>59</v>
      </c>
      <c r="R7" s="22"/>
      <c r="T7" s="21" t="s">
        <v>11</v>
      </c>
      <c r="U7" s="22">
        <v>11870.6</v>
      </c>
      <c r="Y7" s="26">
        <v>4</v>
      </c>
      <c r="Z7" s="26" t="s">
        <v>86</v>
      </c>
    </row>
    <row r="8" spans="1:28" x14ac:dyDescent="0.3">
      <c r="A8" s="5">
        <v>44574</v>
      </c>
      <c r="G8" s="21" t="s">
        <v>58</v>
      </c>
      <c r="H8" s="22">
        <v>-150</v>
      </c>
      <c r="J8" s="21" t="s">
        <v>20</v>
      </c>
      <c r="K8" s="22">
        <v>385.8</v>
      </c>
      <c r="M8" s="9">
        <f>GETPIVOTDATA("Sum of Debit",$M$4)</f>
        <v>3394.9999999999995</v>
      </c>
      <c r="N8" s="9"/>
      <c r="O8" s="9">
        <f>GETPIVOTDATA("Sum of Amount",$M$4)</f>
        <v>-3394.9999999999995</v>
      </c>
      <c r="T8" s="21" t="s">
        <v>19</v>
      </c>
      <c r="U8" s="22">
        <v>4799.3000000000011</v>
      </c>
      <c r="Y8" s="26">
        <v>5</v>
      </c>
      <c r="Z8" s="26" t="s">
        <v>80</v>
      </c>
    </row>
    <row r="9" spans="1:28" x14ac:dyDescent="0.3">
      <c r="A9" s="5">
        <v>44575</v>
      </c>
      <c r="G9" s="21" t="s">
        <v>9</v>
      </c>
      <c r="H9" s="22">
        <v>-259.3</v>
      </c>
      <c r="J9" s="21" t="s">
        <v>24</v>
      </c>
      <c r="K9" s="22">
        <v>240</v>
      </c>
      <c r="T9" s="21" t="s">
        <v>12</v>
      </c>
      <c r="U9" s="22">
        <v>1344.8999999999999</v>
      </c>
      <c r="Y9" s="26">
        <v>6</v>
      </c>
      <c r="Z9" s="26" t="s">
        <v>87</v>
      </c>
    </row>
    <row r="10" spans="1:28" x14ac:dyDescent="0.3">
      <c r="A10" s="5">
        <v>44576</v>
      </c>
      <c r="G10" s="21" t="s">
        <v>31</v>
      </c>
      <c r="H10" s="22">
        <v>-130</v>
      </c>
      <c r="J10" s="21" t="s">
        <v>33</v>
      </c>
      <c r="K10" s="22">
        <v>181.39999999999998</v>
      </c>
      <c r="T10" s="21" t="s">
        <v>58</v>
      </c>
      <c r="U10" s="22">
        <v>1315.8000000000002</v>
      </c>
      <c r="Y10" s="26">
        <v>7</v>
      </c>
      <c r="Z10" s="26" t="s">
        <v>88</v>
      </c>
    </row>
    <row r="11" spans="1:28" x14ac:dyDescent="0.3">
      <c r="A11" s="5">
        <v>44577</v>
      </c>
      <c r="G11" s="21" t="s">
        <v>59</v>
      </c>
      <c r="H11" s="22">
        <v>-3340.0000000000005</v>
      </c>
      <c r="J11" s="21" t="s">
        <v>27</v>
      </c>
      <c r="K11" s="22">
        <v>151.9</v>
      </c>
      <c r="T11" s="21" t="s">
        <v>9</v>
      </c>
      <c r="U11" s="22">
        <v>1712.5</v>
      </c>
      <c r="Y11" s="26">
        <v>8</v>
      </c>
      <c r="Z11" s="26" t="s">
        <v>89</v>
      </c>
    </row>
    <row r="12" spans="1:28" x14ac:dyDescent="0.3">
      <c r="A12" s="5">
        <v>44578</v>
      </c>
      <c r="J12" s="21" t="s">
        <v>59</v>
      </c>
      <c r="K12" s="22">
        <v>2549.1999999999998</v>
      </c>
      <c r="T12" s="21" t="s">
        <v>31</v>
      </c>
      <c r="U12" s="22">
        <v>910</v>
      </c>
      <c r="Y12" s="26">
        <v>9</v>
      </c>
      <c r="Z12" s="26" t="s">
        <v>90</v>
      </c>
    </row>
    <row r="13" spans="1:28" x14ac:dyDescent="0.3">
      <c r="A13" s="5">
        <v>44579</v>
      </c>
      <c r="T13" s="21" t="s">
        <v>59</v>
      </c>
      <c r="U13" s="22">
        <v>21953.100000000002</v>
      </c>
      <c r="Y13" s="26">
        <v>10</v>
      </c>
      <c r="Z13" s="26" t="s">
        <v>91</v>
      </c>
    </row>
    <row r="14" spans="1:28" x14ac:dyDescent="0.3">
      <c r="A14" s="5">
        <v>44580</v>
      </c>
      <c r="Y14" s="26">
        <v>11</v>
      </c>
      <c r="Z14" s="26" t="s">
        <v>92</v>
      </c>
    </row>
    <row r="15" spans="1:28" x14ac:dyDescent="0.3">
      <c r="A15" s="5">
        <v>44581</v>
      </c>
      <c r="Y15" s="26">
        <v>12</v>
      </c>
      <c r="Z15" s="26" t="s">
        <v>93</v>
      </c>
    </row>
    <row r="16" spans="1:28" x14ac:dyDescent="0.3">
      <c r="A16" s="5">
        <v>44582</v>
      </c>
    </row>
    <row r="17" spans="1:27" x14ac:dyDescent="0.3">
      <c r="A17" s="5">
        <v>44583</v>
      </c>
      <c r="G17" s="20" t="s">
        <v>66</v>
      </c>
      <c r="Q17" s="19" t="s">
        <v>100</v>
      </c>
      <c r="X17" s="19" t="s">
        <v>101</v>
      </c>
    </row>
    <row r="18" spans="1:27" x14ac:dyDescent="0.3">
      <c r="A18" s="5">
        <v>44584</v>
      </c>
    </row>
    <row r="19" spans="1:27" x14ac:dyDescent="0.3">
      <c r="A19" s="5">
        <v>44585</v>
      </c>
      <c r="G19" s="6" t="s">
        <v>5</v>
      </c>
      <c r="H19" t="s">
        <v>10</v>
      </c>
      <c r="Q19" s="25" t="s">
        <v>34</v>
      </c>
      <c r="R19" s="26" t="s">
        <v>61</v>
      </c>
      <c r="T19" s="25" t="s">
        <v>34</v>
      </c>
      <c r="U19" s="26" t="s">
        <v>60</v>
      </c>
      <c r="X19" s="31">
        <v>1</v>
      </c>
    </row>
    <row r="20" spans="1:27" x14ac:dyDescent="0.3">
      <c r="A20" s="5">
        <v>44586</v>
      </c>
      <c r="Q20" s="21">
        <v>1</v>
      </c>
      <c r="R20" s="22">
        <v>1917</v>
      </c>
      <c r="T20" s="21">
        <v>1</v>
      </c>
      <c r="U20" s="22">
        <v>-3124</v>
      </c>
      <c r="X20" s="27" t="s">
        <v>34</v>
      </c>
      <c r="Y20" s="28" t="str">
        <f>IF(X19=1,R19,U19)</f>
        <v>Sum of Debit</v>
      </c>
      <c r="AA20" s="30" t="s">
        <v>97</v>
      </c>
    </row>
    <row r="21" spans="1:27" x14ac:dyDescent="0.3">
      <c r="A21" s="5">
        <v>44587</v>
      </c>
      <c r="G21" s="6" t="s">
        <v>61</v>
      </c>
      <c r="H21" s="6" t="s">
        <v>67</v>
      </c>
      <c r="Q21" s="21">
        <v>2</v>
      </c>
      <c r="R21" s="22">
        <v>2008</v>
      </c>
      <c r="T21" s="21">
        <v>2</v>
      </c>
      <c r="U21" s="22">
        <v>-3354.6000000000004</v>
      </c>
      <c r="X21" s="21" t="s">
        <v>76</v>
      </c>
      <c r="Y21" s="26">
        <f>IF($X$19=1,R20,U20)</f>
        <v>1917</v>
      </c>
      <c r="AA21" t="str">
        <f>IF(X19=2,"Income selected, this can't be filtered","To view monthly expenses, filter by category")</f>
        <v>To view monthly expenses, filter by category</v>
      </c>
    </row>
    <row r="22" spans="1:27" x14ac:dyDescent="0.3">
      <c r="A22" s="5">
        <v>44588</v>
      </c>
      <c r="G22" s="25" t="s">
        <v>35</v>
      </c>
      <c r="H22" s="26" t="s">
        <v>11</v>
      </c>
      <c r="I22" s="26" t="s">
        <v>19</v>
      </c>
      <c r="J22" s="26" t="s">
        <v>12</v>
      </c>
      <c r="K22" s="26" t="s">
        <v>58</v>
      </c>
      <c r="L22" s="26" t="s">
        <v>9</v>
      </c>
      <c r="M22" s="26" t="s">
        <v>31</v>
      </c>
      <c r="N22" s="26" t="s">
        <v>59</v>
      </c>
      <c r="Q22" s="21">
        <v>3</v>
      </c>
      <c r="R22" s="22">
        <v>1839</v>
      </c>
      <c r="T22" s="21">
        <v>3</v>
      </c>
      <c r="U22" s="22">
        <v>-3099.7</v>
      </c>
      <c r="X22" s="21" t="s">
        <v>77</v>
      </c>
      <c r="Y22" s="26">
        <f>IF($X$19=1,R21,U21)</f>
        <v>2008</v>
      </c>
    </row>
    <row r="23" spans="1:27" x14ac:dyDescent="0.3">
      <c r="A23" s="5">
        <v>44589</v>
      </c>
      <c r="G23" s="21" t="s">
        <v>68</v>
      </c>
      <c r="H23" s="22">
        <v>56.1</v>
      </c>
      <c r="I23" s="22"/>
      <c r="J23" s="22">
        <v>68.800000000000011</v>
      </c>
      <c r="K23" s="22"/>
      <c r="L23" s="22">
        <v>25</v>
      </c>
      <c r="M23" s="22">
        <v>130</v>
      </c>
      <c r="N23" s="22">
        <v>279.89999999999998</v>
      </c>
      <c r="Q23" s="21">
        <v>4</v>
      </c>
      <c r="R23" s="22">
        <v>1702.3</v>
      </c>
      <c r="T23" s="21">
        <v>4</v>
      </c>
      <c r="U23" s="22">
        <v>-3098</v>
      </c>
      <c r="X23" s="21" t="s">
        <v>78</v>
      </c>
      <c r="Y23" s="26">
        <f>IF(X19=1,R22,U22)</f>
        <v>1839</v>
      </c>
    </row>
    <row r="24" spans="1:27" x14ac:dyDescent="0.3">
      <c r="A24" s="5">
        <v>44590</v>
      </c>
      <c r="G24" s="21" t="s">
        <v>69</v>
      </c>
      <c r="H24" s="22">
        <v>240</v>
      </c>
      <c r="I24" s="22"/>
      <c r="J24" s="22"/>
      <c r="K24" s="22"/>
      <c r="L24" s="22">
        <v>15</v>
      </c>
      <c r="M24" s="22"/>
      <c r="N24" s="22">
        <v>255</v>
      </c>
      <c r="Q24" s="21">
        <v>5</v>
      </c>
      <c r="R24" s="22">
        <v>1948</v>
      </c>
      <c r="T24" s="21">
        <v>5</v>
      </c>
      <c r="U24" s="22">
        <v>-3291.1</v>
      </c>
      <c r="X24" s="21" t="s">
        <v>79</v>
      </c>
      <c r="Y24" s="26">
        <f>IF(X19=1,R23,U23)</f>
        <v>1702.3</v>
      </c>
    </row>
    <row r="25" spans="1:27" x14ac:dyDescent="0.3">
      <c r="A25" s="5">
        <v>44591</v>
      </c>
      <c r="G25" s="21" t="s">
        <v>70</v>
      </c>
      <c r="H25" s="22">
        <v>900</v>
      </c>
      <c r="I25" s="22">
        <v>86.1</v>
      </c>
      <c r="J25" s="22">
        <v>83.1</v>
      </c>
      <c r="K25" s="22">
        <v>150</v>
      </c>
      <c r="L25" s="22">
        <v>35</v>
      </c>
      <c r="M25" s="22"/>
      <c r="N25" s="22">
        <v>1254.2</v>
      </c>
      <c r="Q25" s="21">
        <v>6</v>
      </c>
      <c r="R25" s="22">
        <v>1680.1</v>
      </c>
      <c r="T25" s="21">
        <v>6</v>
      </c>
      <c r="U25" s="22">
        <v>-2975.7</v>
      </c>
      <c r="X25" s="21" t="s">
        <v>80</v>
      </c>
      <c r="Y25" s="26">
        <f>IF($X$19=1,R24,U24)</f>
        <v>1948</v>
      </c>
    </row>
    <row r="26" spans="1:27" x14ac:dyDescent="0.3">
      <c r="A26" s="5">
        <v>44592</v>
      </c>
      <c r="G26" s="21" t="s">
        <v>71</v>
      </c>
      <c r="H26" s="22"/>
      <c r="I26" s="22"/>
      <c r="J26" s="22"/>
      <c r="K26" s="22"/>
      <c r="L26" s="22">
        <v>20</v>
      </c>
      <c r="M26" s="22"/>
      <c r="N26" s="22">
        <v>20</v>
      </c>
      <c r="Q26" s="21">
        <v>7</v>
      </c>
      <c r="R26" s="22">
        <v>2071.1999999999998</v>
      </c>
      <c r="T26" s="21">
        <v>7</v>
      </c>
      <c r="U26" s="22">
        <v>-3394.9999999999995</v>
      </c>
      <c r="X26" s="21" t="s">
        <v>81</v>
      </c>
      <c r="Y26" s="26">
        <f>IF($X$19=1,R25,U25)</f>
        <v>1680.1</v>
      </c>
    </row>
    <row r="27" spans="1:27" x14ac:dyDescent="0.3">
      <c r="A27" s="5">
        <v>44593</v>
      </c>
      <c r="G27" s="21" t="s">
        <v>72</v>
      </c>
      <c r="H27" s="22">
        <v>690.1</v>
      </c>
      <c r="I27" s="22"/>
      <c r="J27" s="22"/>
      <c r="K27" s="22"/>
      <c r="L27" s="22">
        <v>20</v>
      </c>
      <c r="M27" s="22"/>
      <c r="N27" s="22">
        <v>710.1</v>
      </c>
      <c r="Q27" s="21" t="s">
        <v>59</v>
      </c>
      <c r="R27" s="22">
        <v>13165.599999999999</v>
      </c>
      <c r="T27" s="21" t="s">
        <v>59</v>
      </c>
      <c r="U27" s="22">
        <v>-22338.1</v>
      </c>
      <c r="X27" s="21" t="s">
        <v>82</v>
      </c>
      <c r="Y27" s="26">
        <f>IF($X$19=1,R26,U26)</f>
        <v>2071.1999999999998</v>
      </c>
    </row>
    <row r="28" spans="1:27" x14ac:dyDescent="0.3">
      <c r="A28" s="5">
        <v>44594</v>
      </c>
      <c r="G28" s="21" t="s">
        <v>73</v>
      </c>
      <c r="H28" s="22"/>
      <c r="I28" s="22">
        <v>461.8</v>
      </c>
      <c r="J28" s="22"/>
      <c r="K28" s="22"/>
      <c r="L28" s="22">
        <v>111.1</v>
      </c>
      <c r="M28" s="22"/>
      <c r="N28" s="22">
        <v>572.9</v>
      </c>
      <c r="X28" s="28" t="s">
        <v>98</v>
      </c>
      <c r="Y28" s="29">
        <f>SUM(Y21:Y27)</f>
        <v>13165.599999999999</v>
      </c>
    </row>
    <row r="29" spans="1:27" x14ac:dyDescent="0.3">
      <c r="A29" s="5">
        <v>44595</v>
      </c>
      <c r="G29" s="21" t="s">
        <v>74</v>
      </c>
      <c r="H29" s="22"/>
      <c r="I29" s="22">
        <v>151.19999999999999</v>
      </c>
      <c r="J29" s="22">
        <v>63.500000000000007</v>
      </c>
      <c r="K29" s="22"/>
      <c r="L29" s="22">
        <v>33.200000000000003</v>
      </c>
      <c r="M29" s="22"/>
      <c r="N29" s="22">
        <v>247.89999999999998</v>
      </c>
    </row>
    <row r="30" spans="1:27" x14ac:dyDescent="0.3">
      <c r="A30" s="5">
        <v>44596</v>
      </c>
      <c r="G30" s="21" t="s">
        <v>59</v>
      </c>
      <c r="H30" s="22">
        <v>1886.1999999999998</v>
      </c>
      <c r="I30" s="22">
        <v>699.09999999999991</v>
      </c>
      <c r="J30" s="22">
        <v>215.4</v>
      </c>
      <c r="K30" s="22">
        <v>150</v>
      </c>
      <c r="L30" s="22">
        <v>259.3</v>
      </c>
      <c r="M30" s="22">
        <v>130</v>
      </c>
      <c r="N30" s="22">
        <v>3340</v>
      </c>
    </row>
    <row r="31" spans="1:27" x14ac:dyDescent="0.3">
      <c r="A31" s="5">
        <v>44597</v>
      </c>
    </row>
    <row r="32" spans="1:27" x14ac:dyDescent="0.3">
      <c r="A32" s="5">
        <v>44600</v>
      </c>
    </row>
    <row r="33" spans="1:1" x14ac:dyDescent="0.3">
      <c r="A33" s="5">
        <v>44601</v>
      </c>
    </row>
    <row r="34" spans="1:1" x14ac:dyDescent="0.3">
      <c r="A34" s="5">
        <v>44602</v>
      </c>
    </row>
    <row r="35" spans="1:1" x14ac:dyDescent="0.3">
      <c r="A35" s="5">
        <v>44603</v>
      </c>
    </row>
    <row r="36" spans="1:1" x14ac:dyDescent="0.3">
      <c r="A36" s="5">
        <v>44604</v>
      </c>
    </row>
    <row r="37" spans="1:1" x14ac:dyDescent="0.3">
      <c r="A37" s="5">
        <v>44605</v>
      </c>
    </row>
    <row r="38" spans="1:1" x14ac:dyDescent="0.3">
      <c r="A38" s="5">
        <v>44606</v>
      </c>
    </row>
    <row r="39" spans="1:1" x14ac:dyDescent="0.3">
      <c r="A39" s="5">
        <v>44607</v>
      </c>
    </row>
    <row r="40" spans="1:1" x14ac:dyDescent="0.3">
      <c r="A40" s="5">
        <v>44608</v>
      </c>
    </row>
    <row r="41" spans="1:1" x14ac:dyDescent="0.3">
      <c r="A41" s="5">
        <v>44609</v>
      </c>
    </row>
    <row r="42" spans="1:1" x14ac:dyDescent="0.3">
      <c r="A42" s="5">
        <v>44610</v>
      </c>
    </row>
    <row r="43" spans="1:1" x14ac:dyDescent="0.3">
      <c r="A43" s="5">
        <v>44611</v>
      </c>
    </row>
    <row r="44" spans="1:1" x14ac:dyDescent="0.3">
      <c r="A44" s="5">
        <v>44612</v>
      </c>
    </row>
    <row r="45" spans="1:1" x14ac:dyDescent="0.3">
      <c r="A45" s="5">
        <v>44613</v>
      </c>
    </row>
    <row r="46" spans="1:1" x14ac:dyDescent="0.3">
      <c r="A46" s="5">
        <v>44614</v>
      </c>
    </row>
    <row r="47" spans="1:1" x14ac:dyDescent="0.3">
      <c r="A47" s="5">
        <v>44615</v>
      </c>
    </row>
    <row r="48" spans="1:1" x14ac:dyDescent="0.3">
      <c r="A48" s="5">
        <v>44616</v>
      </c>
    </row>
    <row r="49" spans="1:18" x14ac:dyDescent="0.3">
      <c r="A49" s="5">
        <v>44617</v>
      </c>
    </row>
    <row r="50" spans="1:18" x14ac:dyDescent="0.3">
      <c r="A50" s="5">
        <v>44618</v>
      </c>
    </row>
    <row r="51" spans="1:18" x14ac:dyDescent="0.3">
      <c r="A51" s="5">
        <v>44619</v>
      </c>
    </row>
    <row r="52" spans="1:18" x14ac:dyDescent="0.3">
      <c r="A52" s="5">
        <v>44620</v>
      </c>
    </row>
    <row r="53" spans="1:18" x14ac:dyDescent="0.3">
      <c r="A53" s="5">
        <v>44621</v>
      </c>
    </row>
    <row r="54" spans="1:18" x14ac:dyDescent="0.3">
      <c r="A54" s="5">
        <v>44622</v>
      </c>
    </row>
    <row r="55" spans="1:18" x14ac:dyDescent="0.3">
      <c r="A55" s="5">
        <v>44623</v>
      </c>
    </row>
    <row r="56" spans="1:18" x14ac:dyDescent="0.3">
      <c r="A56" s="5">
        <v>44624</v>
      </c>
      <c r="Q56" s="8" t="s">
        <v>4</v>
      </c>
      <c r="R56" s="8" t="s">
        <v>61</v>
      </c>
    </row>
    <row r="57" spans="1:18" x14ac:dyDescent="0.3">
      <c r="A57" s="5">
        <v>44625</v>
      </c>
      <c r="Q57" s="7" t="s">
        <v>11</v>
      </c>
      <c r="R57" s="9">
        <v>10470.6</v>
      </c>
    </row>
    <row r="58" spans="1:18" x14ac:dyDescent="0.3">
      <c r="A58" s="5">
        <v>44628</v>
      </c>
      <c r="Q58" s="7" t="s">
        <v>19</v>
      </c>
      <c r="R58" s="9">
        <v>4799.3000000000011</v>
      </c>
    </row>
    <row r="59" spans="1:18" x14ac:dyDescent="0.3">
      <c r="A59" s="5">
        <v>44629</v>
      </c>
      <c r="Q59" s="7" t="s">
        <v>12</v>
      </c>
      <c r="R59" s="9">
        <v>1344.9</v>
      </c>
    </row>
    <row r="60" spans="1:18" x14ac:dyDescent="0.3">
      <c r="A60" s="5">
        <v>44630</v>
      </c>
      <c r="Q60" s="7" t="s">
        <v>58</v>
      </c>
      <c r="R60" s="9">
        <v>1315.8000000000002</v>
      </c>
    </row>
    <row r="61" spans="1:18" x14ac:dyDescent="0.3">
      <c r="A61" s="5">
        <v>44631</v>
      </c>
      <c r="Q61" s="7" t="s">
        <v>9</v>
      </c>
      <c r="R61" s="9">
        <v>1712.5</v>
      </c>
    </row>
    <row r="62" spans="1:18" x14ac:dyDescent="0.3">
      <c r="A62" s="5">
        <v>44632</v>
      </c>
      <c r="Q62" s="7" t="s">
        <v>131</v>
      </c>
      <c r="R62" s="9">
        <v>385</v>
      </c>
    </row>
    <row r="63" spans="1:18" x14ac:dyDescent="0.3">
      <c r="A63" s="5">
        <v>44633</v>
      </c>
      <c r="Q63" s="7" t="s">
        <v>31</v>
      </c>
      <c r="R63" s="9">
        <v>150</v>
      </c>
    </row>
    <row r="64" spans="1:18" x14ac:dyDescent="0.3">
      <c r="A64" s="5">
        <v>44634</v>
      </c>
      <c r="Q64" s="10" t="s">
        <v>59</v>
      </c>
      <c r="R64" s="11">
        <v>20178.100000000002</v>
      </c>
    </row>
    <row r="65" spans="1:8" x14ac:dyDescent="0.3">
      <c r="A65" s="5">
        <v>44635</v>
      </c>
      <c r="G65" s="12" t="s">
        <v>5</v>
      </c>
      <c r="H65" s="12" t="s">
        <v>6</v>
      </c>
    </row>
    <row r="66" spans="1:8" x14ac:dyDescent="0.3">
      <c r="A66" s="5">
        <v>44636</v>
      </c>
      <c r="G66" s="13"/>
      <c r="H66" s="13"/>
    </row>
    <row r="67" spans="1:8" x14ac:dyDescent="0.3">
      <c r="A67" s="5">
        <v>44637</v>
      </c>
      <c r="G67" s="14" t="s">
        <v>4</v>
      </c>
      <c r="H67" s="14" t="s">
        <v>60</v>
      </c>
    </row>
    <row r="68" spans="1:8" x14ac:dyDescent="0.3">
      <c r="A68" s="5">
        <v>44638</v>
      </c>
      <c r="G68" s="15" t="s">
        <v>37</v>
      </c>
      <c r="H68" s="16">
        <v>4500</v>
      </c>
    </row>
    <row r="69" spans="1:8" x14ac:dyDescent="0.3">
      <c r="A69" s="5">
        <v>44639</v>
      </c>
      <c r="G69" s="15" t="s">
        <v>38</v>
      </c>
      <c r="H69" s="16">
        <v>8140</v>
      </c>
    </row>
    <row r="70" spans="1:8" x14ac:dyDescent="0.3">
      <c r="A70" s="5">
        <v>44640</v>
      </c>
      <c r="G70" s="15" t="s">
        <v>43</v>
      </c>
      <c r="H70" s="16">
        <v>1800</v>
      </c>
    </row>
    <row r="71" spans="1:8" x14ac:dyDescent="0.3">
      <c r="A71" s="5">
        <v>44641</v>
      </c>
      <c r="G71" s="15" t="s">
        <v>49</v>
      </c>
      <c r="H71" s="16">
        <v>35000</v>
      </c>
    </row>
    <row r="72" spans="1:8" x14ac:dyDescent="0.3">
      <c r="A72" s="5">
        <v>44642</v>
      </c>
      <c r="G72" s="17" t="s">
        <v>59</v>
      </c>
      <c r="H72" s="18">
        <v>49440</v>
      </c>
    </row>
    <row r="73" spans="1:8" x14ac:dyDescent="0.3">
      <c r="A73" s="5">
        <v>44643</v>
      </c>
    </row>
    <row r="74" spans="1:8" x14ac:dyDescent="0.3">
      <c r="A74" s="5">
        <v>44644</v>
      </c>
    </row>
    <row r="75" spans="1:8" x14ac:dyDescent="0.3">
      <c r="A75" s="5">
        <v>44645</v>
      </c>
    </row>
    <row r="76" spans="1:8" x14ac:dyDescent="0.3">
      <c r="A76" s="5">
        <v>44646</v>
      </c>
    </row>
    <row r="77" spans="1:8" x14ac:dyDescent="0.3">
      <c r="A77" s="5">
        <v>44647</v>
      </c>
    </row>
    <row r="78" spans="1:8" x14ac:dyDescent="0.3">
      <c r="A78" s="5">
        <v>44648</v>
      </c>
    </row>
    <row r="79" spans="1:8" x14ac:dyDescent="0.3">
      <c r="A79" s="5">
        <v>44649</v>
      </c>
    </row>
    <row r="80" spans="1:8" x14ac:dyDescent="0.3">
      <c r="A80" s="5">
        <v>44650</v>
      </c>
    </row>
    <row r="81" spans="1:1" x14ac:dyDescent="0.3">
      <c r="A81" s="5">
        <v>44651</v>
      </c>
    </row>
    <row r="82" spans="1:1" x14ac:dyDescent="0.3">
      <c r="A82" s="5">
        <v>44652</v>
      </c>
    </row>
    <row r="83" spans="1:1" x14ac:dyDescent="0.3">
      <c r="A83" s="5">
        <v>44653</v>
      </c>
    </row>
    <row r="84" spans="1:1" x14ac:dyDescent="0.3">
      <c r="A84" s="5">
        <v>44654</v>
      </c>
    </row>
    <row r="85" spans="1:1" x14ac:dyDescent="0.3">
      <c r="A85" s="5">
        <v>44655</v>
      </c>
    </row>
    <row r="86" spans="1:1" x14ac:dyDescent="0.3">
      <c r="A86" s="5">
        <v>44656</v>
      </c>
    </row>
    <row r="87" spans="1:1" x14ac:dyDescent="0.3">
      <c r="A87" s="5">
        <v>44659</v>
      </c>
    </row>
    <row r="88" spans="1:1" x14ac:dyDescent="0.3">
      <c r="A88" s="5">
        <v>44660</v>
      </c>
    </row>
    <row r="89" spans="1:1" x14ac:dyDescent="0.3">
      <c r="A89" s="5">
        <v>44661</v>
      </c>
    </row>
    <row r="90" spans="1:1" x14ac:dyDescent="0.3">
      <c r="A90" s="5">
        <v>44662</v>
      </c>
    </row>
    <row r="91" spans="1:1" x14ac:dyDescent="0.3">
      <c r="A91" s="5">
        <v>44663</v>
      </c>
    </row>
    <row r="92" spans="1:1" x14ac:dyDescent="0.3">
      <c r="A92" s="5">
        <v>44664</v>
      </c>
    </row>
    <row r="93" spans="1:1" x14ac:dyDescent="0.3">
      <c r="A93" s="5">
        <v>44665</v>
      </c>
    </row>
    <row r="94" spans="1:1" x14ac:dyDescent="0.3">
      <c r="A94" s="5">
        <v>44666</v>
      </c>
    </row>
    <row r="95" spans="1:1" x14ac:dyDescent="0.3">
      <c r="A95" s="5">
        <v>44667</v>
      </c>
    </row>
    <row r="96" spans="1:1" x14ac:dyDescent="0.3">
      <c r="A96" s="5">
        <v>44668</v>
      </c>
    </row>
    <row r="97" spans="1:1" x14ac:dyDescent="0.3">
      <c r="A97" s="5">
        <v>44669</v>
      </c>
    </row>
    <row r="98" spans="1:1" x14ac:dyDescent="0.3">
      <c r="A98" s="5">
        <v>44670</v>
      </c>
    </row>
    <row r="99" spans="1:1" x14ac:dyDescent="0.3">
      <c r="A99" s="5">
        <v>44671</v>
      </c>
    </row>
    <row r="100" spans="1:1" x14ac:dyDescent="0.3">
      <c r="A100" s="5">
        <v>44672</v>
      </c>
    </row>
    <row r="101" spans="1:1" x14ac:dyDescent="0.3">
      <c r="A101" s="5">
        <v>44673</v>
      </c>
    </row>
    <row r="102" spans="1:1" x14ac:dyDescent="0.3">
      <c r="A102" s="5">
        <v>44674</v>
      </c>
    </row>
    <row r="103" spans="1:1" x14ac:dyDescent="0.3">
      <c r="A103" s="5">
        <v>44675</v>
      </c>
    </row>
    <row r="104" spans="1:1" x14ac:dyDescent="0.3">
      <c r="A104" s="5">
        <v>44676</v>
      </c>
    </row>
    <row r="105" spans="1:1" x14ac:dyDescent="0.3">
      <c r="A105" s="5">
        <v>44677</v>
      </c>
    </row>
    <row r="106" spans="1:1" x14ac:dyDescent="0.3">
      <c r="A106" s="5">
        <v>44678</v>
      </c>
    </row>
    <row r="107" spans="1:1" x14ac:dyDescent="0.3">
      <c r="A107" s="5">
        <v>44679</v>
      </c>
    </row>
    <row r="108" spans="1:1" x14ac:dyDescent="0.3">
      <c r="A108" s="5">
        <v>44680</v>
      </c>
    </row>
    <row r="109" spans="1:1" x14ac:dyDescent="0.3">
      <c r="A109" s="5">
        <v>44681</v>
      </c>
    </row>
    <row r="110" spans="1:1" x14ac:dyDescent="0.3">
      <c r="A110" s="5">
        <v>44683</v>
      </c>
    </row>
    <row r="111" spans="1:1" x14ac:dyDescent="0.3">
      <c r="A111" s="5">
        <v>44684</v>
      </c>
    </row>
    <row r="112" spans="1:1" x14ac:dyDescent="0.3">
      <c r="A112" s="5">
        <v>44685</v>
      </c>
    </row>
    <row r="113" spans="1:1" x14ac:dyDescent="0.3">
      <c r="A113" s="5">
        <v>44686</v>
      </c>
    </row>
    <row r="114" spans="1:1" x14ac:dyDescent="0.3">
      <c r="A114" s="5">
        <v>44687</v>
      </c>
    </row>
    <row r="115" spans="1:1" x14ac:dyDescent="0.3">
      <c r="A115" s="5">
        <v>44690</v>
      </c>
    </row>
    <row r="116" spans="1:1" x14ac:dyDescent="0.3">
      <c r="A116" s="5">
        <v>44691</v>
      </c>
    </row>
    <row r="117" spans="1:1" x14ac:dyDescent="0.3">
      <c r="A117" s="5">
        <v>44692</v>
      </c>
    </row>
    <row r="118" spans="1:1" x14ac:dyDescent="0.3">
      <c r="A118" s="5">
        <v>44693</v>
      </c>
    </row>
    <row r="119" spans="1:1" x14ac:dyDescent="0.3">
      <c r="A119" s="5">
        <v>44694</v>
      </c>
    </row>
    <row r="120" spans="1:1" x14ac:dyDescent="0.3">
      <c r="A120" s="5">
        <v>44695</v>
      </c>
    </row>
    <row r="121" spans="1:1" x14ac:dyDescent="0.3">
      <c r="A121" s="5">
        <v>44696</v>
      </c>
    </row>
    <row r="122" spans="1:1" x14ac:dyDescent="0.3">
      <c r="A122" s="5">
        <v>44697</v>
      </c>
    </row>
    <row r="123" spans="1:1" x14ac:dyDescent="0.3">
      <c r="A123" s="5">
        <v>44698</v>
      </c>
    </row>
    <row r="124" spans="1:1" x14ac:dyDescent="0.3">
      <c r="A124" s="5">
        <v>44699</v>
      </c>
    </row>
    <row r="125" spans="1:1" x14ac:dyDescent="0.3">
      <c r="A125" s="5">
        <v>44700</v>
      </c>
    </row>
    <row r="126" spans="1:1" x14ac:dyDescent="0.3">
      <c r="A126" s="5">
        <v>44701</v>
      </c>
    </row>
    <row r="127" spans="1:1" x14ac:dyDescent="0.3">
      <c r="A127" s="5">
        <v>44702</v>
      </c>
    </row>
    <row r="128" spans="1:1" x14ac:dyDescent="0.3">
      <c r="A128" s="5">
        <v>44703</v>
      </c>
    </row>
    <row r="129" spans="1:1" x14ac:dyDescent="0.3">
      <c r="A129" s="5">
        <v>44704</v>
      </c>
    </row>
    <row r="130" spans="1:1" x14ac:dyDescent="0.3">
      <c r="A130" s="5">
        <v>44705</v>
      </c>
    </row>
    <row r="131" spans="1:1" x14ac:dyDescent="0.3">
      <c r="A131" s="5">
        <v>44706</v>
      </c>
    </row>
    <row r="132" spans="1:1" x14ac:dyDescent="0.3">
      <c r="A132" s="5">
        <v>44707</v>
      </c>
    </row>
    <row r="133" spans="1:1" x14ac:dyDescent="0.3">
      <c r="A133" s="5">
        <v>44708</v>
      </c>
    </row>
    <row r="134" spans="1:1" x14ac:dyDescent="0.3">
      <c r="A134" s="5">
        <v>44709</v>
      </c>
    </row>
    <row r="135" spans="1:1" x14ac:dyDescent="0.3">
      <c r="A135" s="5">
        <v>44710</v>
      </c>
    </row>
    <row r="136" spans="1:1" x14ac:dyDescent="0.3">
      <c r="A136" s="5">
        <v>44712</v>
      </c>
    </row>
    <row r="137" spans="1:1" x14ac:dyDescent="0.3">
      <c r="A137" s="5">
        <v>44711</v>
      </c>
    </row>
    <row r="138" spans="1:1" x14ac:dyDescent="0.3">
      <c r="A138" s="5">
        <v>44713</v>
      </c>
    </row>
    <row r="139" spans="1:1" x14ac:dyDescent="0.3">
      <c r="A139" s="5">
        <v>44715</v>
      </c>
    </row>
    <row r="140" spans="1:1" x14ac:dyDescent="0.3">
      <c r="A140" s="5">
        <v>44716</v>
      </c>
    </row>
    <row r="141" spans="1:1" x14ac:dyDescent="0.3">
      <c r="A141" s="5">
        <v>44717</v>
      </c>
    </row>
    <row r="142" spans="1:1" x14ac:dyDescent="0.3">
      <c r="A142" s="5">
        <v>44718</v>
      </c>
    </row>
    <row r="143" spans="1:1" x14ac:dyDescent="0.3">
      <c r="A143" s="5">
        <v>44721</v>
      </c>
    </row>
    <row r="144" spans="1:1" x14ac:dyDescent="0.3">
      <c r="A144" s="5">
        <v>44722</v>
      </c>
    </row>
    <row r="145" spans="1:1" x14ac:dyDescent="0.3">
      <c r="A145" s="5">
        <v>44723</v>
      </c>
    </row>
    <row r="146" spans="1:1" x14ac:dyDescent="0.3">
      <c r="A146" s="5">
        <v>44724</v>
      </c>
    </row>
    <row r="147" spans="1:1" x14ac:dyDescent="0.3">
      <c r="A147" s="5">
        <v>44725</v>
      </c>
    </row>
    <row r="148" spans="1:1" x14ac:dyDescent="0.3">
      <c r="A148" s="5">
        <v>44726</v>
      </c>
    </row>
    <row r="149" spans="1:1" x14ac:dyDescent="0.3">
      <c r="A149" s="5">
        <v>44727</v>
      </c>
    </row>
    <row r="150" spans="1:1" x14ac:dyDescent="0.3">
      <c r="A150" s="5">
        <v>44728</v>
      </c>
    </row>
    <row r="151" spans="1:1" x14ac:dyDescent="0.3">
      <c r="A151" s="5">
        <v>44729</v>
      </c>
    </row>
    <row r="152" spans="1:1" x14ac:dyDescent="0.3">
      <c r="A152" s="5">
        <v>44730</v>
      </c>
    </row>
    <row r="153" spans="1:1" x14ac:dyDescent="0.3">
      <c r="A153" s="5">
        <v>44731</v>
      </c>
    </row>
    <row r="154" spans="1:1" x14ac:dyDescent="0.3">
      <c r="A154" s="5">
        <v>44732</v>
      </c>
    </row>
    <row r="155" spans="1:1" x14ac:dyDescent="0.3">
      <c r="A155" s="5">
        <v>44733</v>
      </c>
    </row>
    <row r="156" spans="1:1" x14ac:dyDescent="0.3">
      <c r="A156" s="5">
        <v>44734</v>
      </c>
    </row>
    <row r="157" spans="1:1" x14ac:dyDescent="0.3">
      <c r="A157" s="5">
        <v>44735</v>
      </c>
    </row>
    <row r="158" spans="1:1" x14ac:dyDescent="0.3">
      <c r="A158" s="5">
        <v>44736</v>
      </c>
    </row>
    <row r="159" spans="1:1" x14ac:dyDescent="0.3">
      <c r="A159" s="5">
        <v>44737</v>
      </c>
    </row>
    <row r="160" spans="1:1" x14ac:dyDescent="0.3">
      <c r="A160" s="5">
        <v>44738</v>
      </c>
    </row>
    <row r="161" spans="1:1" x14ac:dyDescent="0.3">
      <c r="A161" s="5">
        <v>44739</v>
      </c>
    </row>
    <row r="162" spans="1:1" x14ac:dyDescent="0.3">
      <c r="A162" s="5">
        <v>44740</v>
      </c>
    </row>
    <row r="163" spans="1:1" x14ac:dyDescent="0.3">
      <c r="A163" s="5">
        <v>44741</v>
      </c>
    </row>
    <row r="164" spans="1:1" x14ac:dyDescent="0.3">
      <c r="A164" s="5">
        <v>44742</v>
      </c>
    </row>
    <row r="165" spans="1:1" x14ac:dyDescent="0.3">
      <c r="A165" s="5">
        <v>44743</v>
      </c>
    </row>
    <row r="166" spans="1:1" x14ac:dyDescent="0.3">
      <c r="A166" s="5">
        <v>44744</v>
      </c>
    </row>
    <row r="167" spans="1:1" x14ac:dyDescent="0.3">
      <c r="A167" s="5">
        <v>44745</v>
      </c>
    </row>
    <row r="168" spans="1:1" x14ac:dyDescent="0.3">
      <c r="A168" s="5">
        <v>44747</v>
      </c>
    </row>
    <row r="169" spans="1:1" x14ac:dyDescent="0.3">
      <c r="A169" s="5">
        <v>44748</v>
      </c>
    </row>
    <row r="170" spans="1:1" x14ac:dyDescent="0.3">
      <c r="A170" s="5">
        <v>44749</v>
      </c>
    </row>
    <row r="171" spans="1:1" x14ac:dyDescent="0.3">
      <c r="A171" s="5">
        <v>44752</v>
      </c>
    </row>
    <row r="172" spans="1:1" x14ac:dyDescent="0.3">
      <c r="A172" s="5">
        <v>44753</v>
      </c>
    </row>
    <row r="173" spans="1:1" x14ac:dyDescent="0.3">
      <c r="A173" s="5">
        <v>44754</v>
      </c>
    </row>
    <row r="174" spans="1:1" x14ac:dyDescent="0.3">
      <c r="A174" s="5">
        <v>44755</v>
      </c>
    </row>
    <row r="175" spans="1:1" x14ac:dyDescent="0.3">
      <c r="A175" s="5">
        <v>44756</v>
      </c>
    </row>
    <row r="176" spans="1:1" x14ac:dyDescent="0.3">
      <c r="A176" s="5">
        <v>44757</v>
      </c>
    </row>
    <row r="177" spans="1:1" x14ac:dyDescent="0.3">
      <c r="A177" s="5">
        <v>44758</v>
      </c>
    </row>
    <row r="178" spans="1:1" x14ac:dyDescent="0.3">
      <c r="A178" s="5">
        <v>44759</v>
      </c>
    </row>
    <row r="179" spans="1:1" x14ac:dyDescent="0.3">
      <c r="A179" s="5">
        <v>44760</v>
      </c>
    </row>
    <row r="180" spans="1:1" x14ac:dyDescent="0.3">
      <c r="A180" s="5">
        <v>44761</v>
      </c>
    </row>
    <row r="181" spans="1:1" x14ac:dyDescent="0.3">
      <c r="A181" s="5">
        <v>44762</v>
      </c>
    </row>
    <row r="182" spans="1:1" x14ac:dyDescent="0.3">
      <c r="A182" s="5">
        <v>44763</v>
      </c>
    </row>
    <row r="183" spans="1:1" x14ac:dyDescent="0.3">
      <c r="A183" s="5">
        <v>44764</v>
      </c>
    </row>
    <row r="184" spans="1:1" x14ac:dyDescent="0.3">
      <c r="A184" s="5">
        <v>44765</v>
      </c>
    </row>
    <row r="185" spans="1:1" x14ac:dyDescent="0.3">
      <c r="A185" s="5">
        <v>44766</v>
      </c>
    </row>
    <row r="186" spans="1:1" x14ac:dyDescent="0.3">
      <c r="A186" s="5">
        <v>44767</v>
      </c>
    </row>
    <row r="187" spans="1:1" x14ac:dyDescent="0.3">
      <c r="A187" s="5">
        <v>44768</v>
      </c>
    </row>
    <row r="188" spans="1:1" x14ac:dyDescent="0.3">
      <c r="A188" s="5">
        <v>44769</v>
      </c>
    </row>
    <row r="189" spans="1:1" x14ac:dyDescent="0.3">
      <c r="A189" s="5">
        <v>44770</v>
      </c>
    </row>
    <row r="190" spans="1:1" x14ac:dyDescent="0.3">
      <c r="A190" s="5">
        <v>44771</v>
      </c>
    </row>
    <row r="191" spans="1:1" x14ac:dyDescent="0.3">
      <c r="A191" s="5">
        <v>44772</v>
      </c>
    </row>
    <row r="192" spans="1:1" x14ac:dyDescent="0.3">
      <c r="A192" s="5">
        <v>44773</v>
      </c>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sheetData>
  <phoneticPr fontId="5" type="noConversion"/>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8D9C2-E49A-4101-A1AC-87A27F72D156}">
  <sheetPr codeName="Sheet2"/>
  <dimension ref="C3:V37"/>
  <sheetViews>
    <sheetView showGridLines="0" showRowColHeaders="0" tabSelected="1" zoomScale="72" zoomScaleNormal="77" workbookViewId="0">
      <selection activeCell="Y8" sqref="Y8"/>
    </sheetView>
  </sheetViews>
  <sheetFormatPr defaultColWidth="9.109375" defaultRowHeight="14.4" x14ac:dyDescent="0.3"/>
  <cols>
    <col min="1" max="1" width="2.6640625" style="3" customWidth="1"/>
    <col min="2" max="2" width="6.21875" style="3" customWidth="1"/>
    <col min="3" max="14" width="9.109375" style="3"/>
    <col min="15" max="15" width="5.21875" style="3" customWidth="1"/>
    <col min="16" max="21" width="9.109375" style="3"/>
    <col min="22" max="22" width="8" style="3" customWidth="1"/>
    <col min="23" max="16384" width="9.109375" style="3"/>
  </cols>
  <sheetData>
    <row r="3" spans="3:22" x14ac:dyDescent="0.3">
      <c r="O3" s="4"/>
      <c r="P3" s="4"/>
      <c r="Q3" s="4"/>
      <c r="R3" s="4"/>
      <c r="S3" s="4"/>
      <c r="T3" s="4"/>
      <c r="U3" s="4"/>
      <c r="V3" s="4"/>
    </row>
    <row r="4" spans="3:22" ht="5.25" customHeight="1" x14ac:dyDescent="0.3">
      <c r="O4" s="4"/>
      <c r="P4" s="4"/>
      <c r="Q4" s="4"/>
      <c r="R4" s="4"/>
      <c r="S4" s="4"/>
      <c r="T4" s="4"/>
      <c r="U4" s="4"/>
      <c r="V4" s="4"/>
    </row>
    <row r="5" spans="3:22" x14ac:dyDescent="0.3">
      <c r="C5" s="4"/>
      <c r="D5" s="4"/>
      <c r="E5" s="4"/>
      <c r="F5" s="4"/>
      <c r="G5" s="4"/>
      <c r="H5" s="4"/>
      <c r="I5" s="4"/>
      <c r="J5" s="4"/>
      <c r="K5" s="4"/>
      <c r="L5" s="4"/>
      <c r="M5" s="4"/>
      <c r="N5" s="4"/>
      <c r="O5" s="4"/>
      <c r="P5" s="4"/>
      <c r="Q5" s="4"/>
      <c r="R5" s="4"/>
      <c r="S5" s="4"/>
      <c r="T5" s="4"/>
      <c r="U5" s="4"/>
      <c r="V5" s="4"/>
    </row>
    <row r="6" spans="3:22" x14ac:dyDescent="0.3">
      <c r="C6" s="4"/>
      <c r="D6" s="4"/>
      <c r="E6" s="4"/>
      <c r="F6" s="4"/>
      <c r="G6" s="4"/>
      <c r="H6" s="4"/>
      <c r="I6" s="4"/>
      <c r="J6" s="4"/>
      <c r="K6" s="4"/>
      <c r="L6" s="4"/>
      <c r="M6" s="4"/>
      <c r="N6" s="4"/>
      <c r="O6" s="4"/>
      <c r="P6" s="4"/>
      <c r="Q6" s="4"/>
      <c r="R6" s="4"/>
      <c r="S6" s="4"/>
      <c r="T6" s="4"/>
      <c r="U6" s="4"/>
      <c r="V6" s="4"/>
    </row>
    <row r="7" spans="3:22" x14ac:dyDescent="0.3">
      <c r="C7" s="4"/>
      <c r="D7" s="4"/>
      <c r="E7" s="4"/>
      <c r="F7" s="4"/>
      <c r="G7" s="4"/>
      <c r="H7" s="4"/>
      <c r="I7" s="4"/>
      <c r="J7" s="4"/>
      <c r="K7" s="4"/>
      <c r="L7" s="4"/>
      <c r="M7" s="4"/>
      <c r="N7" s="4"/>
      <c r="O7" s="4"/>
      <c r="P7" s="4"/>
      <c r="Q7" s="4"/>
      <c r="R7" s="4"/>
      <c r="S7" s="4"/>
      <c r="T7" s="4"/>
      <c r="U7" s="4"/>
      <c r="V7" s="4"/>
    </row>
    <row r="8" spans="3:22" x14ac:dyDescent="0.3">
      <c r="C8" s="4"/>
      <c r="D8" s="4"/>
      <c r="E8" s="4"/>
      <c r="F8" s="4"/>
      <c r="G8" s="4"/>
      <c r="H8" s="4"/>
      <c r="I8" s="4"/>
      <c r="J8" s="4"/>
      <c r="K8" s="4"/>
      <c r="L8" s="4"/>
      <c r="M8" s="4"/>
      <c r="N8" s="4"/>
      <c r="O8" s="4"/>
      <c r="P8" s="4"/>
      <c r="Q8" s="4"/>
      <c r="R8" s="4"/>
      <c r="S8" s="4"/>
      <c r="T8" s="4"/>
      <c r="U8" s="4"/>
      <c r="V8" s="4"/>
    </row>
    <row r="9" spans="3:22" x14ac:dyDescent="0.3">
      <c r="C9" s="4"/>
      <c r="D9" s="4"/>
      <c r="E9" s="4"/>
      <c r="F9" s="4"/>
      <c r="G9" s="4"/>
      <c r="H9" s="4"/>
      <c r="I9" s="4"/>
      <c r="J9" s="4"/>
      <c r="K9" s="4"/>
      <c r="L9" s="4"/>
      <c r="M9" s="4"/>
      <c r="N9" s="4"/>
      <c r="O9" s="4"/>
      <c r="P9" s="4"/>
      <c r="Q9" s="4"/>
      <c r="R9" s="4"/>
      <c r="S9" s="4"/>
      <c r="T9" s="4"/>
      <c r="U9" s="4"/>
      <c r="V9" s="4"/>
    </row>
    <row r="10" spans="3:22" x14ac:dyDescent="0.3">
      <c r="C10" s="4"/>
      <c r="D10" s="4"/>
      <c r="E10" s="4"/>
      <c r="F10" s="4"/>
      <c r="G10" s="4"/>
      <c r="H10" s="4"/>
      <c r="I10" s="4"/>
      <c r="J10" s="4"/>
      <c r="K10" s="4"/>
      <c r="L10" s="4"/>
      <c r="M10" s="4"/>
      <c r="N10" s="4"/>
      <c r="O10" s="4"/>
      <c r="P10" s="4"/>
      <c r="Q10" s="4"/>
      <c r="R10" s="4"/>
      <c r="S10" s="4"/>
      <c r="T10" s="4"/>
      <c r="U10" s="4"/>
      <c r="V10" s="4"/>
    </row>
    <row r="11" spans="3:22" x14ac:dyDescent="0.3">
      <c r="C11" s="4"/>
      <c r="D11" s="4"/>
      <c r="E11" s="4"/>
      <c r="F11" s="4"/>
      <c r="G11" s="4"/>
      <c r="H11" s="4"/>
      <c r="I11" s="4"/>
      <c r="J11" s="4"/>
      <c r="K11" s="4"/>
      <c r="L11" s="4"/>
      <c r="M11" s="4"/>
      <c r="N11" s="4"/>
      <c r="O11" s="4"/>
      <c r="P11" s="4"/>
      <c r="Q11" s="4"/>
      <c r="R11" s="4"/>
      <c r="S11" s="4"/>
      <c r="T11" s="4"/>
      <c r="U11" s="4"/>
      <c r="V11" s="4"/>
    </row>
    <row r="12" spans="3:22" x14ac:dyDescent="0.3">
      <c r="C12" s="4"/>
      <c r="D12" s="4"/>
      <c r="E12" s="4"/>
      <c r="F12" s="4"/>
      <c r="G12" s="4"/>
      <c r="H12" s="4"/>
      <c r="I12" s="4"/>
      <c r="J12" s="4"/>
      <c r="K12" s="4"/>
      <c r="L12" s="4"/>
      <c r="M12" s="4"/>
      <c r="N12" s="4"/>
      <c r="O12" s="4"/>
      <c r="P12" s="4"/>
      <c r="Q12" s="4"/>
      <c r="R12" s="4"/>
      <c r="S12" s="4"/>
      <c r="T12" s="4"/>
      <c r="U12" s="4"/>
      <c r="V12" s="4"/>
    </row>
    <row r="13" spans="3:22" x14ac:dyDescent="0.3">
      <c r="C13" s="4"/>
      <c r="D13" s="4"/>
      <c r="E13" s="4"/>
      <c r="F13" s="4"/>
      <c r="G13" s="4"/>
      <c r="H13" s="4"/>
      <c r="I13" s="4"/>
      <c r="J13" s="4"/>
      <c r="K13" s="4"/>
      <c r="L13" s="4"/>
      <c r="M13" s="4"/>
      <c r="N13" s="4"/>
      <c r="O13" s="4"/>
      <c r="P13" s="4"/>
      <c r="Q13" s="4"/>
      <c r="R13" s="4"/>
      <c r="S13" s="4"/>
      <c r="T13" s="4"/>
      <c r="U13" s="4"/>
      <c r="V13" s="4"/>
    </row>
    <row r="14" spans="3:22" x14ac:dyDescent="0.3">
      <c r="C14" s="4"/>
      <c r="D14" s="4"/>
      <c r="E14" s="4"/>
      <c r="F14" s="4"/>
      <c r="G14" s="4"/>
      <c r="H14" s="4"/>
      <c r="I14" s="4"/>
      <c r="J14" s="4"/>
      <c r="K14" s="4"/>
      <c r="L14" s="4"/>
      <c r="M14" s="4"/>
      <c r="N14" s="4"/>
      <c r="O14" s="4"/>
      <c r="P14" s="4"/>
      <c r="Q14" s="4"/>
      <c r="R14" s="4"/>
      <c r="S14" s="4"/>
      <c r="T14" s="4"/>
      <c r="U14" s="4"/>
      <c r="V14" s="4"/>
    </row>
    <row r="15" spans="3:22" x14ac:dyDescent="0.3">
      <c r="C15" s="4"/>
      <c r="D15" s="4"/>
      <c r="E15" s="4"/>
      <c r="F15" s="4"/>
      <c r="G15" s="4"/>
      <c r="H15" s="4"/>
      <c r="I15" s="4"/>
      <c r="J15" s="4"/>
      <c r="K15" s="4"/>
      <c r="L15" s="4"/>
      <c r="M15" s="4"/>
      <c r="N15" s="4"/>
      <c r="O15" s="4"/>
      <c r="P15" s="4"/>
      <c r="Q15" s="4"/>
      <c r="R15" s="4"/>
      <c r="S15" s="4"/>
      <c r="T15" s="4"/>
      <c r="U15" s="4"/>
      <c r="V15" s="4"/>
    </row>
    <row r="16" spans="3:22" x14ac:dyDescent="0.3">
      <c r="C16" s="4"/>
      <c r="D16" s="4"/>
      <c r="E16" s="4"/>
      <c r="F16" s="4"/>
      <c r="G16" s="4"/>
      <c r="H16" s="4"/>
      <c r="I16" s="4"/>
      <c r="J16" s="4"/>
      <c r="K16" s="4"/>
      <c r="L16" s="4"/>
      <c r="M16" s="4"/>
      <c r="N16" s="4"/>
      <c r="O16" s="4"/>
      <c r="P16" s="4"/>
      <c r="Q16" s="4"/>
      <c r="R16" s="4"/>
      <c r="S16" s="4"/>
      <c r="T16" s="4"/>
      <c r="U16" s="4"/>
      <c r="V16" s="4"/>
    </row>
    <row r="17" spans="3:22" x14ac:dyDescent="0.3">
      <c r="C17" s="4"/>
      <c r="D17" s="4"/>
      <c r="E17" s="4"/>
      <c r="F17" s="4"/>
      <c r="G17" s="4"/>
      <c r="H17" s="4"/>
      <c r="I17" s="4"/>
      <c r="J17" s="4"/>
      <c r="K17" s="4"/>
      <c r="L17" s="4"/>
      <c r="M17" s="4"/>
      <c r="N17" s="4"/>
      <c r="O17" s="4"/>
      <c r="P17" s="4"/>
      <c r="Q17" s="4"/>
      <c r="R17" s="4"/>
      <c r="S17" s="4"/>
      <c r="T17" s="4"/>
      <c r="U17" s="4"/>
      <c r="V17" s="4"/>
    </row>
    <row r="18" spans="3:22" x14ac:dyDescent="0.3">
      <c r="C18" s="4"/>
      <c r="D18" s="4"/>
      <c r="E18" s="4"/>
      <c r="F18" s="4"/>
      <c r="G18" s="4"/>
      <c r="H18" s="4"/>
      <c r="I18" s="4"/>
      <c r="J18" s="4"/>
      <c r="K18" s="4"/>
      <c r="L18" s="4"/>
      <c r="M18" s="4"/>
      <c r="N18" s="4"/>
      <c r="O18" s="4"/>
      <c r="P18" s="4"/>
      <c r="Q18" s="4"/>
      <c r="R18" s="4"/>
      <c r="S18" s="4"/>
      <c r="T18" s="4"/>
      <c r="U18" s="4"/>
      <c r="V18" s="4"/>
    </row>
    <row r="19" spans="3:22" x14ac:dyDescent="0.3">
      <c r="C19" s="4"/>
      <c r="D19" s="4"/>
      <c r="E19" s="4"/>
      <c r="F19" s="4"/>
      <c r="G19" s="4"/>
      <c r="H19" s="4"/>
      <c r="I19" s="4"/>
      <c r="J19" s="4"/>
      <c r="K19" s="4"/>
      <c r="L19" s="4"/>
      <c r="M19" s="4"/>
      <c r="N19" s="4"/>
      <c r="O19" s="4"/>
      <c r="P19" s="4"/>
      <c r="Q19" s="4"/>
      <c r="R19" s="4"/>
      <c r="S19" s="4"/>
      <c r="T19" s="4"/>
      <c r="U19" s="4"/>
      <c r="V19" s="4"/>
    </row>
    <row r="20" spans="3:22" x14ac:dyDescent="0.3">
      <c r="C20" s="4"/>
      <c r="D20" s="4"/>
      <c r="E20" s="4"/>
      <c r="F20" s="4"/>
      <c r="G20" s="4"/>
      <c r="H20" s="4"/>
      <c r="I20" s="4"/>
      <c r="J20" s="4"/>
      <c r="K20" s="4"/>
      <c r="L20" s="4"/>
      <c r="M20" s="4"/>
      <c r="N20" s="4"/>
      <c r="O20" s="4"/>
      <c r="P20" s="4"/>
      <c r="Q20" s="4"/>
      <c r="R20" s="4"/>
      <c r="S20" s="4"/>
      <c r="T20" s="4"/>
      <c r="U20" s="4"/>
      <c r="V20" s="4"/>
    </row>
    <row r="21" spans="3:22" x14ac:dyDescent="0.3">
      <c r="C21" s="4"/>
      <c r="D21" s="4"/>
      <c r="E21" s="4"/>
      <c r="F21" s="4"/>
      <c r="G21" s="4"/>
      <c r="H21" s="4"/>
      <c r="I21" s="4"/>
      <c r="J21" s="4"/>
      <c r="K21" s="4"/>
      <c r="L21" s="4"/>
      <c r="M21" s="4"/>
      <c r="N21" s="4"/>
      <c r="O21" s="4"/>
      <c r="P21" s="4"/>
      <c r="Q21" s="4"/>
      <c r="R21" s="4"/>
      <c r="S21" s="4"/>
      <c r="T21" s="4"/>
      <c r="U21" s="4"/>
      <c r="V21" s="4"/>
    </row>
    <row r="22" spans="3:22" x14ac:dyDescent="0.3">
      <c r="C22" s="4"/>
      <c r="D22" s="4"/>
      <c r="E22" s="4"/>
      <c r="F22" s="4"/>
      <c r="G22" s="4"/>
      <c r="H22" s="4"/>
      <c r="I22" s="4"/>
      <c r="J22" s="4"/>
      <c r="K22" s="4"/>
      <c r="L22" s="4"/>
      <c r="M22" s="4"/>
      <c r="N22" s="4"/>
      <c r="O22" s="4"/>
      <c r="P22" s="4"/>
      <c r="Q22" s="4"/>
      <c r="R22" s="4"/>
      <c r="S22" s="4"/>
      <c r="T22" s="4"/>
      <c r="U22" s="4"/>
      <c r="V22" s="4"/>
    </row>
    <row r="23" spans="3:22" x14ac:dyDescent="0.3">
      <c r="C23" s="4"/>
      <c r="D23" s="4"/>
      <c r="E23" s="4"/>
      <c r="F23" s="4"/>
      <c r="G23" s="4"/>
      <c r="H23" s="4"/>
      <c r="I23" s="4"/>
      <c r="J23" s="4"/>
      <c r="K23" s="4"/>
      <c r="L23" s="4"/>
      <c r="M23" s="4"/>
      <c r="N23" s="4"/>
      <c r="O23" s="4"/>
      <c r="P23" s="4"/>
      <c r="Q23" s="4"/>
      <c r="R23" s="4"/>
      <c r="S23" s="4"/>
      <c r="T23" s="4"/>
      <c r="U23" s="4"/>
      <c r="V23" s="4"/>
    </row>
    <row r="24" spans="3:22" x14ac:dyDescent="0.3">
      <c r="C24" s="4"/>
      <c r="D24" s="4"/>
      <c r="E24" s="4"/>
      <c r="F24" s="4"/>
      <c r="G24" s="4"/>
      <c r="H24" s="4"/>
      <c r="I24" s="4"/>
      <c r="J24" s="4"/>
      <c r="K24" s="4"/>
      <c r="L24" s="4"/>
      <c r="M24" s="4"/>
      <c r="N24" s="4"/>
      <c r="O24" s="4"/>
      <c r="P24" s="4"/>
      <c r="Q24" s="4"/>
      <c r="R24" s="4"/>
      <c r="S24" s="4"/>
      <c r="T24" s="4"/>
      <c r="U24" s="4"/>
      <c r="V24" s="4"/>
    </row>
    <row r="25" spans="3:22" x14ac:dyDescent="0.3">
      <c r="C25" s="4"/>
      <c r="D25" s="4"/>
      <c r="E25" s="4"/>
      <c r="F25" s="4"/>
      <c r="G25" s="4"/>
      <c r="H25" s="4"/>
      <c r="I25" s="4"/>
      <c r="J25" s="4"/>
      <c r="K25" s="4"/>
      <c r="L25" s="4"/>
      <c r="M25" s="4"/>
      <c r="N25" s="4"/>
      <c r="O25" s="4"/>
      <c r="P25" s="4"/>
      <c r="Q25" s="4"/>
      <c r="R25" s="4"/>
      <c r="S25" s="4"/>
      <c r="T25" s="4"/>
      <c r="U25" s="4"/>
      <c r="V25" s="4"/>
    </row>
    <row r="26" spans="3:22" x14ac:dyDescent="0.3">
      <c r="C26" s="4"/>
      <c r="D26" s="4"/>
      <c r="E26" s="4"/>
      <c r="F26" s="4"/>
      <c r="G26" s="4"/>
      <c r="H26" s="4"/>
      <c r="I26" s="4"/>
      <c r="J26" s="4"/>
      <c r="K26" s="4"/>
      <c r="L26" s="4"/>
      <c r="M26" s="4"/>
      <c r="N26" s="4"/>
      <c r="O26" s="4"/>
      <c r="P26" s="4"/>
      <c r="Q26" s="4"/>
      <c r="R26" s="4"/>
      <c r="S26" s="4"/>
      <c r="T26" s="4"/>
      <c r="U26" s="4"/>
      <c r="V26" s="4"/>
    </row>
    <row r="27" spans="3:22" x14ac:dyDescent="0.3">
      <c r="C27" s="4"/>
      <c r="D27" s="4"/>
      <c r="E27" s="4"/>
      <c r="F27" s="4"/>
      <c r="G27" s="4"/>
      <c r="H27" s="4"/>
      <c r="I27" s="4"/>
      <c r="J27" s="4"/>
      <c r="K27" s="4"/>
      <c r="L27" s="4"/>
      <c r="M27" s="4"/>
      <c r="N27" s="4"/>
      <c r="O27" s="4"/>
      <c r="P27" s="4"/>
      <c r="Q27" s="4"/>
      <c r="R27" s="4"/>
      <c r="S27" s="4"/>
      <c r="T27" s="4"/>
      <c r="U27" s="4"/>
      <c r="V27" s="4"/>
    </row>
    <row r="28" spans="3:22" ht="12" customHeight="1" x14ac:dyDescent="0.3">
      <c r="C28" s="4"/>
      <c r="D28" s="4"/>
      <c r="E28" s="4"/>
      <c r="F28" s="4"/>
      <c r="G28" s="4"/>
      <c r="H28" s="4"/>
      <c r="I28" s="4"/>
      <c r="J28" s="4"/>
      <c r="K28" s="4"/>
      <c r="L28" s="4"/>
      <c r="M28" s="4"/>
      <c r="N28" s="4"/>
      <c r="O28" s="4"/>
      <c r="P28" s="4"/>
      <c r="Q28" s="4"/>
      <c r="R28" s="4"/>
      <c r="S28" s="4"/>
      <c r="T28" s="4"/>
      <c r="U28" s="4"/>
      <c r="V28" s="4"/>
    </row>
    <row r="29" spans="3:22" ht="10.5" customHeight="1" x14ac:dyDescent="0.3">
      <c r="C29" s="4"/>
      <c r="D29" s="4"/>
      <c r="E29" s="4"/>
      <c r="F29" s="4"/>
      <c r="G29" s="4"/>
      <c r="H29" s="4"/>
      <c r="I29" s="4"/>
      <c r="J29" s="4"/>
      <c r="K29" s="4"/>
      <c r="L29" s="4"/>
      <c r="M29" s="4"/>
      <c r="N29" s="4"/>
      <c r="O29" s="4"/>
      <c r="P29" s="4"/>
      <c r="Q29" s="4"/>
      <c r="R29" s="4"/>
      <c r="S29" s="4"/>
      <c r="T29" s="4"/>
      <c r="U29" s="4"/>
      <c r="V29" s="4"/>
    </row>
    <row r="30" spans="3:22" x14ac:dyDescent="0.3">
      <c r="C30" s="4"/>
      <c r="D30" s="4"/>
      <c r="E30" s="4"/>
      <c r="F30" s="4"/>
      <c r="G30" s="4"/>
      <c r="H30" s="4"/>
      <c r="I30" s="4"/>
      <c r="J30" s="4"/>
      <c r="K30" s="4"/>
      <c r="L30" s="4"/>
      <c r="M30" s="4"/>
      <c r="N30" s="4"/>
      <c r="O30" s="4"/>
      <c r="P30" s="4"/>
      <c r="Q30" s="4"/>
      <c r="R30" s="4"/>
      <c r="S30" s="4"/>
      <c r="T30" s="4"/>
      <c r="U30" s="4"/>
      <c r="V30" s="4"/>
    </row>
    <row r="31" spans="3:22" x14ac:dyDescent="0.3">
      <c r="C31" s="4"/>
      <c r="D31" s="4"/>
      <c r="E31" s="4"/>
      <c r="F31" s="4"/>
      <c r="G31" s="4"/>
      <c r="H31" s="4"/>
      <c r="I31" s="4"/>
      <c r="J31" s="4"/>
      <c r="K31" s="4"/>
      <c r="L31" s="4"/>
      <c r="M31" s="4"/>
      <c r="N31" s="4"/>
      <c r="O31" s="4"/>
      <c r="P31" s="4"/>
      <c r="Q31" s="4"/>
      <c r="R31" s="4"/>
      <c r="S31" s="4"/>
      <c r="T31" s="4"/>
      <c r="U31" s="4"/>
      <c r="V31" s="4"/>
    </row>
    <row r="32" spans="3:22" x14ac:dyDescent="0.3">
      <c r="C32" s="4"/>
      <c r="D32" s="4"/>
      <c r="E32" s="4"/>
      <c r="F32" s="4"/>
      <c r="G32" s="4"/>
      <c r="H32" s="4"/>
      <c r="I32" s="4"/>
      <c r="J32" s="4"/>
      <c r="K32" s="4"/>
      <c r="L32" s="4"/>
      <c r="M32" s="4"/>
      <c r="N32" s="4"/>
      <c r="O32" s="4"/>
      <c r="P32" s="4"/>
      <c r="Q32" s="4"/>
      <c r="R32" s="4"/>
      <c r="S32" s="4"/>
      <c r="T32" s="4"/>
      <c r="U32" s="4"/>
      <c r="V32" s="4"/>
    </row>
    <row r="33" spans="3:22" x14ac:dyDescent="0.3">
      <c r="C33" s="4"/>
      <c r="D33" s="4"/>
      <c r="E33" s="4"/>
      <c r="F33" s="4"/>
      <c r="G33" s="4"/>
      <c r="H33" s="4"/>
      <c r="I33" s="4"/>
      <c r="J33" s="4"/>
      <c r="K33" s="4"/>
      <c r="L33" s="4"/>
      <c r="M33" s="4"/>
      <c r="N33" s="4"/>
      <c r="O33" s="4"/>
      <c r="P33" s="4"/>
      <c r="Q33" s="4"/>
      <c r="R33" s="4"/>
      <c r="S33" s="4"/>
      <c r="T33" s="4"/>
      <c r="U33" s="4"/>
      <c r="V33" s="4"/>
    </row>
    <row r="34" spans="3:22" x14ac:dyDescent="0.3">
      <c r="C34" s="4"/>
      <c r="D34" s="4"/>
      <c r="E34" s="4"/>
      <c r="F34" s="4"/>
      <c r="G34" s="4"/>
      <c r="H34" s="4"/>
      <c r="I34" s="4"/>
      <c r="J34" s="4"/>
      <c r="K34" s="4"/>
      <c r="L34" s="4"/>
      <c r="M34" s="4"/>
      <c r="N34" s="4"/>
      <c r="O34" s="4"/>
      <c r="P34" s="4"/>
      <c r="Q34" s="4"/>
      <c r="R34" s="4"/>
      <c r="S34" s="4"/>
      <c r="T34" s="4"/>
      <c r="U34" s="4"/>
      <c r="V34" s="4"/>
    </row>
    <row r="35" spans="3:22" x14ac:dyDescent="0.3">
      <c r="C35" s="4"/>
      <c r="D35" s="4"/>
      <c r="E35" s="4"/>
      <c r="F35" s="4"/>
      <c r="G35" s="4"/>
      <c r="H35" s="4"/>
      <c r="I35" s="4"/>
      <c r="J35" s="4"/>
      <c r="K35" s="4"/>
      <c r="L35" s="4"/>
      <c r="M35" s="4"/>
      <c r="N35" s="4"/>
      <c r="O35" s="4"/>
      <c r="P35" s="4"/>
      <c r="Q35" s="4"/>
      <c r="R35" s="4"/>
      <c r="S35" s="4"/>
      <c r="T35" s="4"/>
      <c r="U35" s="4"/>
      <c r="V35" s="4"/>
    </row>
    <row r="36" spans="3:22" x14ac:dyDescent="0.3">
      <c r="C36" s="4"/>
      <c r="D36" s="4"/>
      <c r="E36" s="4"/>
      <c r="F36" s="4"/>
      <c r="G36" s="4"/>
      <c r="H36" s="4"/>
      <c r="I36" s="4"/>
      <c r="J36" s="4"/>
      <c r="K36" s="4"/>
      <c r="L36" s="4"/>
      <c r="M36" s="4"/>
      <c r="N36" s="4"/>
      <c r="O36" s="4"/>
      <c r="P36" s="4"/>
      <c r="Q36" s="4"/>
      <c r="R36" s="4"/>
      <c r="S36" s="4"/>
      <c r="T36" s="4"/>
      <c r="U36" s="4"/>
      <c r="V36" s="4"/>
    </row>
    <row r="37" spans="3:22" ht="12.45" customHeight="1" x14ac:dyDescent="0.3">
      <c r="C37" s="4"/>
      <c r="D37" s="4"/>
      <c r="E37" s="4"/>
      <c r="F37" s="4"/>
      <c r="G37" s="4"/>
      <c r="H37" s="4"/>
      <c r="I37" s="4"/>
      <c r="J37" s="4"/>
      <c r="K37" s="4"/>
      <c r="L37" s="4"/>
      <c r="M37" s="4"/>
      <c r="N37" s="4"/>
      <c r="O37" s="4"/>
      <c r="P37" s="4"/>
      <c r="Q37" s="4"/>
      <c r="R37" s="4"/>
      <c r="S37" s="4"/>
      <c r="T37" s="4"/>
      <c r="U37" s="4"/>
      <c r="V37" s="4"/>
    </row>
  </sheetData>
  <sheetProtection sheet="1" objects="1" selectLockedCells="1" selectUnlockedCells="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Option Button 2">
              <controlPr defaultSize="0" autoFill="0" autoLine="0" autoPict="0">
                <anchor moveWithCells="1">
                  <from>
                    <xdr:col>19</xdr:col>
                    <xdr:colOff>274320</xdr:colOff>
                    <xdr:row>23</xdr:row>
                    <xdr:rowOff>106680</xdr:rowOff>
                  </from>
                  <to>
                    <xdr:col>20</xdr:col>
                    <xdr:colOff>541020</xdr:colOff>
                    <xdr:row>24</xdr:row>
                    <xdr:rowOff>160020</xdr:rowOff>
                  </to>
                </anchor>
              </controlPr>
            </control>
          </mc:Choice>
        </mc:AlternateContent>
        <mc:AlternateContent xmlns:mc="http://schemas.openxmlformats.org/markup-compatibility/2006">
          <mc:Choice Requires="x14">
            <control shapeId="1027" r:id="rId5" name="Option Button 3">
              <controlPr defaultSize="0" autoFill="0" autoLine="0" autoPict="0">
                <anchor moveWithCells="1">
                  <from>
                    <xdr:col>20</xdr:col>
                    <xdr:colOff>281940</xdr:colOff>
                    <xdr:row>23</xdr:row>
                    <xdr:rowOff>106680</xdr:rowOff>
                  </from>
                  <to>
                    <xdr:col>21</xdr:col>
                    <xdr:colOff>548640</xdr:colOff>
                    <xdr:row>24</xdr:row>
                    <xdr:rowOff>160020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a 5 4 6 b 8 7 - f 2 f f - 4 c d 2 - a 4 d 2 - b a 2 2 b b a 2 6 b 4 a " > < 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f p S U R B V H h e 7 X 0 H d 1 x H l t 7 t 3 M g A k Y g M k C A Y Q I l B p K h E a S g q 7 M z O z u z M e u 0 9 n t k 9 a 6 / X 3 p / h X 2 O f P T 5 n 7 Z 2 R N N K M N B L F H C T m B A I M y D k D n b t 9 v 1 t V r 1 8 3 G i A A A s Q D i A + o r v B e d 7 + u q q / u r V v J 9 f n 5 a y l 6 h e F y u e j D Y 4 f o X n + S 9 p R N k 9 v t o f n 5 e X J 5 8 + j 7 T p / c 4 3 W n q M n X S U O D A 7 R z Z z W F Q m F q 2 L W X C v x E I y O j F A m H K Z F M U m N j g 9 x v R y Q a p T P f n q G y H W U U j 8 e p u r q a G p s a a X p q m h 4 / f k z H j r 2 h 7 1 x b z M / N U X 5 B g Y 5 l I p l M y O / M R i Q S I Y / H Q 1 6 v l 1 K p F C U S C Q k j j + A M T D y V S v L 9 X v L 5 f D Q 1 M 0 u X H / b o O 1 5 d M K F + e G U J t a e h h u a o m v Z X z g s p o l z 5 k 0 y M / P x 8 + t M D Z g s D F S s Z j 5 L b 6 6 e P 9 k Y k b i o X w g a 3 7 9 y h 8 h 3 l V F t b o 1 O I r l + / T s l E k t 7 Q p A G h U E G B c D h C 5 8 + f p z f f P E 5 F R U W S t h b A 8 7 v d b h 1 T z 2 g n A 5 4 B 1 + F m Z 2 a o M M d 3 2 + / P R p R J F w g G 5 X N A J P N d 8 A O B A H 1 5 5 V 5 G v r x q c H 1 + 4 d U k V M P O F g q n i m h 4 O k k t R e N U U + r i S p K g W 7 d u U 0 N 9 H d 2 b b a Y k 5 w z q 1 o n G C B U G 0 t m 0 W I V B Z b 5 7 9 x 6 / L 0 l 7 2 / Y y Q S M 0 N T l F p W W l 1 N H x i H b t a p H K G u Q K 2 d v b R + N j Y z Q 1 N U M f f 3 J a f 8 K L I 8 l S x c 1 S J h e y y Y U G B E S I x a K U l 5 e f c X 2 O J V x h Y a G E D U C i G L 8 n j x s c 3 B u P x e R + l 9 s l k i 0 Q C I o / P R e l S w 8 e 6 3 e 9 W n B 9 8 Y o R S i p 0 y Q E K x T x S Q V K J G F V E r l N F x Q 6 q q q z i G 4 h u D Q R p d E 6 1 v K h e p 9 v C U o E m J y e l k q H S 2 C u m w c z M N H V 1 P a H y 8 h 2 s N o Z o o H + A 9 u / f R + U V 5 S K Z x p h A P 1 z 7 k Q q K C o V c V Z W V 8 g w / / H C d W l q a q K Z G S b c w S 0 v c b 6 T Z Y o B a 5 2 e p 4 O Y K n W T 2 4 7 k A E N u E l 4 u 5 2 V k q 4 N 9 m S A V 1 D r 8 e 4 U g k z I 1 A H s d R V V y i C g q Z + H v 9 f n x / W k q Z f A n m F 9 C X l 2 5 J + F X C K 0 U o N x e 2 p + Q I t 8 w x S n E / 4 u T u E L m 5 k n z 2 2 R f S b z p 4 s J 0 G 3 A c o Q a r v B L z X P E f 9 f d 3 U 0 t w s c V S m S 5 e v s H r H B K y q p B 3 s A y A b K l t p a Y n E s 4 G K + s U f v q I P T 3 1 A Q 0 P D L B G C 0 p 8 y m J i Y p J 6 e b q q r q 6 O y s j L u m 4 3 w p 6 W 4 w v p F t c o v K J T v R o V d j C y Q H j 6 + f 7 W Y m Z 6 m o u J i C R t i g f C G 2 J B k I J A 9 D e A 7 6 c + P g n S 8 M U Z l + S m 6 w v l T X d d E J T t b 6 f b D u / x Z C X 3 n 1 g c T 6 s d X g l A V x a y m 5 L f S o Z 3 z U j F R Y e C 6 u h 5 z J a 6 V i j s z H 6 P L v e k + R b 4 v Q W 8 3 R 3 U s E 4 O D g 9 J g + / y K f C C W a Z 1 z 4 e 6 9 e 0 J K 9 M 9 G R 0 d p Z H i E 9 h / Y r 6 + m g W f q 6 + + X P t 3 u 3 b t 1 6 s t B d v 8 L i L E k A l H z C / I 5 3 5 T k w + + 0 3 z s 8 F a P b w 4 q I H p Z a R a 5 x O t F W S I 9 G g z Q 0 z 2 p g Y p i i s 3 1 y f a u D Z T S / b n F X V 1 5 E B 3 c 3 L S A T p F I / 7 R U y A U X 5 P j q 9 J 0 w f 7 A 6 z H 1 q U T E B v b z 9 V 7 6 x m 9 a 5 c 3 G J k m p q e o m + / / Y 7 8 X r + Q C X j 2 7 F l O M g G o w B P j E 6 w C t u i U l W F 0 Z F i H V g 4 Y H L I B A s F a G G Y V F u G p y Q n J O 5 A J p I I 6 W F W C f A u p + 1 1 J m k r u o G 8 f + a k s G J X f E 3 d X k q + I J X x W u W x F l 9 k c b U G 0 N 9 Z Q e 0 s d u Z J R i 0 w g w 9 D Q E F 2 / f o P e a Q 7 r O w 1 S Y i Y 3 C M U W Z h E M D 8 e O H V 1 S I g H 4 v t u 3 7 t I b b x y l P W 2 t O p W o t b W V v v v u e 3 k G P I 8 d 9 + 7 d Z + k 3 J G r V a l C B f i A D f Z w Z J j M q f S 7 A R A 7 Y r 8 f i M e m X z c 3 N 6 h S u I / o 3 B n V j U F x S K s 8 8 z Z 8 d D o f E E D E 5 M S H X Q K q T u 8 J 0 v C F M M d b y n o 4 m q c l 9 V 0 i V c J V S c e U R u W 8 r g w X 0 A p J t G d e + 9 y D V V h R T h P t M q K B P n z x j 6 d B N t b U 7 q b K y U i q T n R S o K P F k O g 7 k + T I r J K S a v e + T C / g c V K J r V 6 / R e + + 9 Q 8 W 6 X 2 J Q U l J C R 4 4 e p q d P n y 0 g l N f r o X f e e c u S m q u F l / t d R c U l G S p c O K S k C A D C g f C 4 j m e A i g l L H 6 R R A f f X D B K c b 3 Z y I 7 9 g v S w q K r Y s g 1 A H 7 b j a 7 Z f 0 s Z C P O i N t 9 G H r v O T H T C h J p Z W H c 5 b V V n F b V k J V 1 L V T b U G M o r E 4 P e r q l r S d N d X U 0 F A v h d 3 R 0 U H v v v u O p A O m Y t u l U y 7 A e L B j R 5 m O Z Q I E n Z 2 d p d t 3 7 t I 4 q 2 2 H D h / S V z K B 7 / r f / + t f 6 f j x Y w v 6 L O 3 t 7 S w 5 b 4 o E W 6 2 U W g z B P F j q 1 P f D o g c V b g z G D y Y J x p Z y W R U 9 n B Z n y Q W D h Y H P 5 6 e p i X E d U 3 G Y 4 G F q n 2 f p t r s 8 Z u U n / G 8 6 / H R q 9 5 z 8 n q n 5 J F X t P C j X t i J c f 7 h 4 f e k a t A n R 0 r S H a k v c N D i R p N D 8 L O 2 q 9 k m H G h V + K u K l k k B M V B 7 T p z G F v x z 0 9 f X T H S b M p 5 9 + r F M U 8 B k Y a 2 p q a p R x p s W A l v o P X 3 x F P / 3 Z p 2 K 9 W w w g 5 h e f / 4 F 2 7 d 4 t l b W u v p Y a G x o y J O p G A P m G v h a s g f g t x u K I v A U h z f N h D A + W P x N / f 3 d U 1 O c b A 3 n y n v r S B O f l P b m 2 l e D 6 w 6 W t R a i i o l K a p y a K z w 5 S K J V P n + x H w f X L D A Z D H K g 6 5 8 9 f o J M n 3 5 P 4 S m B I g 1 k B B q h M / f 3 9 o k b a 0 7 O B 7 z 9 7 9 h y r g e 8 u k E z Z O H v 2 v K h + p s K i 8 n 7 / / T m Z 3 o Q + 2 G p 4 h e 9 H B Q d Z 7 Y O 2 k y x t S s u U + f 9 5 g G o I a T Y 2 O k L l F Z U 6 F S b 3 K V E D 8 W D 4 j o n x M S o o q a D v u w I W q e A X c v Z E k 1 6 q K E x S P D r N f b F + u b Z V 4 P n t f / u X / 6 n D m x 5 F R S U 0 m 2 q W z n X C F a T T b R G W J n f E / G y X Q q j M / f 0 D V F 9 f r 1 O W B 5 i 7 7 9 y 5 J 3 0 f k B Q D t 9 3 d P V R W V k o V F R U 5 V S Y D 9 L 1 u 3 7 4 j B o q l 7 j P A w O r n n 3 / J K m o d 9 1 V U q 4 7 B 4 A L u r 3 z 1 5 V d U X F I s k t B O T P x G u K m p q Q w p O c 3 q 2 h c s F Y e H h / l + N Y 7 1 x z 9 + T f v 2 7 Z X r 6 G 8 9 j + A A G i K M c 4 X 4 t x Q y e Q x R A B g n Q C a D e C J G + c E A l e Q l a W B a m d r R Y Y 8 m 2 O e v e r M x S r W l H u q Z C l I q k T a C b H a 4 v t w y E s p F w b J D N B t i M r G u X p + 6 J c a D r q 4 u 7 p c c y F C v U O m 6 e 3 q p u q a B A t 7 l / 3 x I I v R t 3 n j j i B g W n o e J i Q l 6 9 K h T j B L o X 4 B M K w G e E 0 a U x 0 + e k M f t o b a 2 V i E X P g / P c p d V z z C r X y B r T 3 c f 9 4 s K q J A J d + j w 6 z K 1 C d b C A / v 3 0 a P O L v r o o w 8 t a Y f P P c O / Y 2 Z m R v p S b x 4 / y n 0 l H 6 t y Y S o p z e w f 4 n t A N j P v D + 8 F O S L h E I f V P W g g Q M o F 4 B u S 7 C 5 0 s W S j A o u A 8 D / e G 6 V E y k X d E 2 7 q G 3 r K 9 2 6 N w V 8 m 1 I 0 t Q S h P y S H u a y i L V H 3 y J u v 6 U T p 4 8 A D H E 3 T m z P d 0 6 t Q H U p C o 2 L f u d 9 N k 8 A B X A j 9 9 1 J Z t N l 8 a q F D / 7 / / + j n 7 1 6 1 / q l N y A V J i c n J L Z 6 S C z q U y r B a T D F H + m l 0 l x 8 e J l I T U + t 6 C g Q I j y 2 e + / o I b G e v k + p X q p / g 6 I 8 9 d / / Y u M 7 8 d n 9 f T 0 i F r 5 N 3 / z K 1 E l T 5 / + k D / P u 0 D 9 g 4 q H 6 U 1 Q O f E Z S / X 7 Y H I H A W H I A O H w O f i u r j E f S y K l C u M z 8 C i Y t d J a m e R r L K 2 T C f L H O + X 6 Z o f r y 8 u b n 1 C B H Y e 4 l Y 5 L 4 T W 4 7 l F D X Y 2 a Z u R V L T I s c 5 g 2 0 8 9 q 2 u j 4 O E W r U X l U A a + U U M C t 2 7 d p 9 6 5 d U p k X A w w X I N 9 r r 6 2 P R Q t S C U A D 8 e O P 1 5 k I k 5 R I p m T u o F J B 1 W A z 8 g S z 2 Q 2 h Q I w v v v h S J B Y k D 8 z z u A f z D M 1 c Q k O q U G h e T O N D Q 4 N U z C Q F s Y y U A 3 J N x E W D Z l R a I 8 3 g 5 q M u u v D U T i o X 5 f t T F I 7 z + 1 m 9 d b G E 8 i c 3 / 4 T a 5 y v O D k f R z k N c 8 A k x y x 7 e 0 U e 1 1 R h f S l h k A l D B Y D C A G f v N 4 8 e 4 w N N j P N 8 + C o p F y m A q 7 K a H w 7 l b Y f R N z p 2 / Q H t a W 5 c k E w D j w Q C r X K b i r z V g o Y T D 7 / r 0 0 0 / o 5 P s n q a m 5 k f t F b f T 1 N 9 9 b Z L G T C Y D U w i w M P L / p m 4 E E I K S B k S y Y t w e U l J S K y d 1 O J m B K 5 i 9 m w t 4 / x P e C l C A W y G O A O B x I 5 n Y l Z S 5 g g i 9 H P a u b H e I k b G p C B f 0 + e q N q n n 7 C Z I K q 8 e T J U w p w R z j b b I 3 C M 0 A F q y 1 J D 9 a i I G H e h f u 6 I 0 g 3 n 8 x R z 2 R m x Q H w + d e u / U j v v f u O V M S b / X 6 a i b j Y 9 9 G 3 n d y x t p E S Q D / n + L G j 0 v K / D P g 5 L 7 B U B B X 6 x I e / o N n Z O R o e G q b r N 9 S Y l k E P 9 x 1 B O g P k D d T F l l 2 Z l R n k M Q R C f k K y Z a O s v D w j b 4 H s O C T c 3 O y M 9 K V s v B b I v e Z + l 5 u J D X I t z P v N B D c L 3 0 3 6 5 6 b 2 O u 5 A s 6 q A g o i z m D l y 5 J C 0 z N m F m o 0 9 F X F + f y Y g p Y L e J A 3 0 q 0 m c I B f c d 5 0 B 8 T + 7 E a N Y z U d W + s i s m y 4 / C 7 D v Y V W L 6 B s m 5 O C M m 6 Z n Z u l J z w g 9 f v y E z p 2 7 K M / z M o A Z 6 g G W K J B A Y U + l z I T H K m G Q D N Y 8 N A g g B W a x 2 8 G y g k p 3 s A T K a o S y Y e 8 7 4 T u g Q m P J B 2 Z N A O N j o + J D K p m p S 6 Y c C g q L K J b A k p B 0 u Z g w p i j h K V C i I N V 8 s l b C m / V v 0 0 q o D 4 + 1 s 1 5 f J B X l 0 Y i H H g y l 9 X Y 7 c p G r k z v C b z V n T g R t K E 3 Q z M P f U 2 H l L p 2 i Y K Y i 5 R e W c O u / e I c c u N o x T b d 7 U 1 R e E q D q 6 i r 6 q 7 / 6 m S z H e B m A N D n Q v k 9 U z H 3 V M e q e 8 N C z 7 h 6 x c F 6 5 c k 0 G h + / f f 0 g 7 d + 7 M m N b k 5 k o 8 x 9 L s 6 6 + / o X H u X y 4 G E A W q I f I T Y 2 2 Y H Q E L o Z j L G Z j j B 6 A 8 M P C b S G T O 8 v B 7 o O b p i I Y p G y y h U S E s W H H R b K J W Y p s R m 3 K 2 e U 1 F G c 1 O j k n h w a H y t F W m p 7 s Y 5 C I T 4 J n v o 2 / u p I 0 R e b 4 U N Z f M y T K O i h I 1 P W c 1 y C u q o O b a U l H 3 B k K l 9 H T i + e N N a 4 n y i g r q 7 O y k o k C K G s s S V N / U S h 1 d P b R 3 b 6 u M o c 2 y 5 G h r 2 6 P v T u N X v / o l f f T R a Z n y p N Z 1 5 Y b q H + X O U 9 N 3 g k Q u 2 1 F O W P q P u Y M o H w B F A Z U v V x m x g q H A 5 E a V T K a Y v M T l k F X u m 8 F t S g n V V l P G u n l Q C g u W L R S K B z / I h s X I B L Q 2 V Z B 7 5 J K s x I W V 7 9 2 W C P e P f q D X X 3 + N T j R F J O 1 Y w + J L N 5 b C Y 5 Z + d w d 9 L P F i 1 F y m W u m x O T e r g + v f N 0 i S n y Y m u b / C + T I E l b S n g M L l 7 4 j 1 b o Z V U U x d W g q n T v 2 E z p 0 9 r 2 P E U i 3 G U q 6 b b t 6 8 R f f v 3 a c z Z 8 6 y O y e S D h v V Z A O G D A M M A G O p P A i G F c g / 9 m H C r L r W X p 3 O W 5 A M c g n l J X V S O l o s p a K Z E 4 o 3 C 1 x f X b m 5 e M 1 z I E 4 d O c A l F x H 1 A x X n y Z i b V T 6 v t R 4 H W I p M B h c v X h I 1 C P d i x y I Y G 7 K n D V 1 8 G q C 5 a B Z T l w G Q E l L C 4 M G w j w K s 8 r S U r + 1 k V w P 8 / m d a G k Y j I a 7 M 6 T l 0 Q D A + S L P d l + n j j z 9 a Y K n L R j c T 6 O n T b n r 7 7 R O y v w b G 8 d r 2 7 p F h C P S z k E c g D s a u M L a 3 H K B / C m t q g D W B c M w l D R b 6 o X h G T E a G W q 2 e l 2 / k / 0 Q i R s l 4 j G m V o J J g Z p / P 6 X D 9 8 c q t 5 9 c + h w B W v d 3 l e T L b G 4 U K M n z T E e D K m 8 i Q K M s h l B 1 Q c 9 C v M J N l A R g a Y L 1 b L f Z X x a i m J E E / 9 v p p N u K m N / j 5 i g J p 6 + J a 4 t I z 9 R 2 L I T Q / Q + 9 w 1 7 C 8 e O k + o E G I J c p n v / t c L K Z Y Z d z Z 1 b V g c B i z M D A 8 A W M I r J 5 A O D R P w T y V h z B C 3 G F J j W E I 5 m Q G 7 I S y A 3 G U H b Y n S D C h k k y s H f l j I s E 2 C 1 x / v L p 5 C P X x s Q M U 4 U I D m S C d k P k o G P h m g H a l Z A L O n b s g 6 5 Y M 8 B G w 2 q 0 l s B I 4 q / 6 8 M N D y Q 7 0 c W q Y 6 W R J M 0 v H G p V V Z T E f C 8 v y Z 2 T m Z a Y K 8 h j a A P E K D 0 9 6 + X 0 g k 9 8 5 F 6 W x H j P w F 5 V L p 3 9 8 d E R K N z 3 s k D x d D M T / H N B M N s J P K I l S K V X l N K M y i K C 9 c 3 F j i N G y a P l R Z U Q G N D A 1 a R M K u R P M R Z X U y W A 2 Z Q t x x P n T o N R 1 T i + P W m k w e z u W 1 J h M a k u 9 Y g i 6 X T A C k h b G G Z g N T p a 5 d / Y G + / t O f C d u e Y Q w L e W 0 k 9 y e f f C S r l L / + + s / W m N T l v m I h E 4 A e 0 D R L y b G 5 p c k E G D I B 2 e W H b B I D t G Q Y D B S Q d i / X u P M i 2 D S E O t b W I N Y z Z P r Y H O v e 8 U k a 6 u + R + B v 1 q z M g g E y X L 1 + V w V 4 A h Y d K t 9 a A + h j i v s N a 4 V q P M n v j e V e K 3 i k v d Y 4 s J C G 2 P U N f 6 R e / / L l s O H P i 7 e P 0 8 O F D W e p h g P w C u e C j T 2 Q H 6 v / N P j 9 V F b 7 Y J F f r J 7 n 0 l m T s J m Y z V w Q 7 G W g 7 2 X O 2 q 6 8 s p 9 G R E R l Q v H D h I t 3 9 4 S x 5 u d l v b G q W T C / N U 1 J r u c A y h m + / P S N j N h 9 8 c F K n E k 3 M r 1 / 7 4 v O s o v Z n A T 8 R / b r J 0 I s 9 Z + 9 0 Z l 8 q F o u L Z I p E 1 V b M A O b u 7 d q 1 i 8 b G x q 2 8 x T X s O Y g Z 8 G 5 X 5 u 8 5 X B u l D 1 m t b a t a u e F l Q d l x s U N K C U v Z h 9 y a j 8 B g l K 4 T T n W b Y k + J / Y 2 V d P v 2 X V F B 3 n r r h P R 3 0 F L e Y 3 0 d u N G / d G c b B Y a W 9 u r V a / T v / / 5 7 k X S w U N l 3 K 4 I K d Z 1 b 2 P X C 4 M y L q S 2 R u N r 7 D t L u R Z F t J M A s 8 0 8 + / Y j m 5 z L n H a o + T Z J + 9 7 v f y 5 Q l q H v 1 e g u B Z l + H v k t h R G 8 M 2 j m y v N 8 J N X h x q D L B 9 7 t k b I r V y X l f R p 1 w q n P 8 w G 5 Z v k + W B b z 1 1 p s y / c X e m p n + w + j s 4 q W D i o A O N d 6 F P R z M w j w D f N w l P Q t 6 P Y F p T a s F 1 M W z j w N p d W g N k K 2 C Y l 7 e z P S M L J g 0 M B X 6 5 z / / S y r h f P v p T z + V 2 S k w S r j c b j p Q O q j v Z K k 3 6 Z V G a b n j b d k N Q y 4 p h R d p 8 E B s j s 2 F u e H U 9 c K p 7 s V 0 h 5 e A y g K f q H r I c J P p l i + v 3 M I u 8 i t u 3 L g p U 4 B O n n y X i v S S 7 4 a 6 O h l b A d A H g Q F i d h V j T S v F S o w H B p i 4 e 2 f A R + e f r D 3 h T f 2 F D 7 P 7 + S d 5 d O D g Q e r r 6 6 P 5 k J J U a H i w 3 B + q H q S 6 W d y I t V T 1 n I + u R I h K k r 1 y 7 2 q A w f i d x b n 7 X C C y I Z O p r Z O z K 8 / D l w 2 u i u k H d p r D k S v Y 8 w 0 F u 6 A F Y 8 z N T E q 6 V / d P p q a m Z Z U s 9 n f A V B t M C r X P W w O q m G C z r N q g N Y U K 9 b K A Z e A r w W W u 5 O j 4 r 9 c M i 0 v P A v R j n 0 8 1 K B G 3 D K 7 O s e 8 P + F l S L b 0 k H V s H w L y O G R i z A 3 d p b 3 l 6 U H 0 l Q I N R G k h a q 6 b t D a Y h k / x p U u F q P K F U Q K c 6 R 0 u o U 4 f 3 S e E h g + 0 O w C a R B U V q G T r U F 2 w Q i Q m Z I B C s V J g 2 k z 2 D G m r G 5 Y F K u j a U 3 l z k Z Q I z 0 5 c D D I r O L D F Q u x a A d B 6 f y 3 y e j m H s P D t G p a V q o u t i w F o v 7 M k B o w 7 6 s 3 e u / J G O N S z c d X Y 5 2 F m S p J O 7 F r 5 X S I W A 1 F N + 0 a Q a G H V 0 l Z U Z J d b z O s 2 l E t j q K 8 8 i k Q E K E 5 u i t F U q i x J G 7 L F 5 C Y i E h X M g k v 2 c J o N z r D q p 1 m 5 j g L V T a J W f h + f t D b h e m A j 7 K R q J E j b b f B 4 g / Z 8 9 7 Z Z + 7 e u v H y R v Y o a a d 6 z M w p e r J I R I U v i c B 1 J W W k r h b l u y U 5 1 j 6 b 6 7 t k o W D B q p Z C e V x + M W v f 7 h s L I o I d z U 1 C T h X M D k V K h 4 a P k 3 G v F l P A M 2 L 9 m o J 2 0 7 + g F d O H 9 J L K r Z G B o e p j / / + T t Z a N n R 0 U m x e F T U a 5 j d o Q K 2 V q y M U C h R S M r 5 X G N 0 O s l q A M V X a t / Q 6 E b l z v P h W E I 1 V 5 e x u l e X Q S S E M a E V u x n Z 0 2 s W 6 d j C 1 L z e 5 v C V 4 t n E 8 1 t / S K i C d Z r 3 9 z z 0 h i r o 4 O v t 1 k J E s x 4 M 0 4 / O 6 y l a h w + / T s 3 N j a J e Y x Y 7 9 v i L h J X a h j H B p U 3 i m U B f 0 T Z J X a D K 1 k a a L F L N R z Y m b 5 Y D / u n q I Z 3 k s L O P z O X S 0 4 z s 5 H n 4 o E N 2 M R o Y G K B 3 G 9 X 2 w B X 5 C z M Y U 4 h g a n Y a c r b G W U C r v d R k 1 9 U i 6 E v n 4 2 J A V v d N B + k x a w d T I Z e s W A Z Q F r W 1 6 t i f s Z B f Z p 3 v 2 7 e P 9 u 5 t k w 1 h u h 6 r D V Z e q 4 m u a K w M j d 7 A 9 N J j V 1 I r m E x K b m N s L F 1 X n O Y c K a H e a G u S / e z s Z D J + / 0 A / v f P O 2 7 I v 3 s U L 5 6 m u J E G F w X Q J 3 h 1 U 4 y H r M Y V o L T A 6 6 3 n u l K E H Q 8 u b F b 5 S Y O n E c h B 1 F 1 F e f h G N T q s p X c j P x x M F 1 k T Z i s I k R W 1 S B W W D b Q i A w C r G r / u 1 B R T b M y 9 4 Q i 2 V L H A c 2 f e 0 d + U z M l 4 G H G m U K A z 6 q K W l 2 S K R A Q r z 4 4 8 / l t W h m C l x s L 2 d y o N z 3 C o k L f V u O a 3 d R g O T W r N + W g Y G 1 s l U v l x M h T 3 U W L + T H v W n z e G 9 U x 6 a K j g k 2 5 Z h / M i M / W E G C s 6 / 2 r 1 L n f C 4 G o C L 7 T t j M r R Q X W R n q n Z S a L p y C F z c F 8 X J K S r J S c 6 R z b j Z M D E b M I 1 j K 2 G D y q o q + v 6 P n 9 P Z r s C y 1 b s l 6 v G 6 I N c c P t U R X z z r b T 9 x Y 5 D C c o 2 L F H d n H l r t y y u l J 2 o v F q k 8 a O A w H e n E W 2 9 S 6 5 7 0 + V c r B T 5 r b N 4 t q u L w g q G F 3 C W 2 V I O 0 k e B S R e k 5 x x 3 c 1 S A 7 6 h h 1 D w 6 G C K g b B w 7 s Z 6 K l c x L H e b 5 5 + t c y D S Y b H u 7 Y 7 6 m M W + u k N g q + R Y T N r U X m H 2 K F 8 E Z X F l 9 i m v Y d O G A t F j T A 7 I V p q p J t 1 r C s / d / + 7 d + p q K h Q N n k B s C w D W s J K g d 8 7 y N K p i l V J / P R K 9 g W o E g u g E n H f 9 C z u y 6 w / G + 0 c J 6 E q i t U G j A b Y 1 w 7 j T j g 1 E K o e W j M D D C z 2 3 L + g Y w q F g R T 9 p D V M p 1 o j 1 F Q W f 2 5 / Z b 2 B z R x z A S p q L m D Z / X K M B + s J z H + s Y u m f C 9 j s H x u B f n k 3 R W 9 / 8 L F s 4 Y z p S N h S + a p e V r J S m J y Y j b i o t j h B c + w 3 l K K P Z M s j C e q 4 r g T 9 Q x v b W O a C 4 y b H u l n d M J I J w L w 7 D N L C m p S N + v p a 2 Y s P S 8 0 P s A 4 O a f R W U 4 S 8 t m b i Z U 4 v W g n Q b w j b S I W f e 1 8 b I 7 D l 1 p F V r v F a C z S 2 t F I p N 2 x L o b C o j N x B t X I X e 1 g 8 Y U K t R r J i i K B Q D x H A A g p j B 2 L T Y Z M 3 6 T w C 0 g 0 q J D l / I e I O c o 5 a v u H h 3 I L U M f 0 n + O j 0 4 i z c X O c u Y Y r M 2 P g 4 t V f H p G X b b L j V n 2 7 R M Y u j j z v + A G Y c l O c n V 7 1 w 8 k V R X a q e 6 3 n q M i T K B X 7 u F 9 l 7 A x q F f Z p V A U t n j H 2 p N V 9 g q G Z p p q e u 6 J d c d W m j H D 9 1 r u S N c U 3 V F X I M y 8 O H H a J 2 Y N c d n I m E d U u A k V o G 2 K L q U U e X 7 D m + G Y F W + E x n Q A 4 l M y o g W m A j Y c u Y V G u x M N G O Y N a Z w b n g s 0 1 9 w r j S Y u i Z 9 C 5 r X G 0 x 4 J 3 z U Z s 6 w e j m z 1 S L A W z j j / Y s s I U R 7 B 8 E 6 V X 9 c Y L L / D U b j J 1 l 3 M G d m 6 f p q R k h S 2 v r b k n H j I n F c P L k O z Q w M E h / + t M 3 N D E 5 m b F k G 8 s S n I 4 Y t 8 b o l x g E v S k q 8 K c r P Q 4 m W 0 u E Y + 7 n n o n 1 a F T N Q g d g K F g v Y D a I f T w L Q J 8 X D Q k M E 1 g B j C d l a q m L x m d P 9 m F k f 3 p m d Z N y 1 w u O 6 k O F 5 2 a p p K S I j h 0 / K v 0 m T H S F q T x 7 C Y Y d m J y J i Z r v v / + e m N s v X b 4 q 6 R g 3 W Y / Z B u s N z J y P x N f 3 u R c z i N g B 4 a C O 8 8 R g r a n Q a 4 t c 5 Y O d m a D q H q j O 3 n 8 + 8 x m M 8 I r F O a D r j x O c o / p Q w W B A T k + 3 G y V g n l 3 O D H H 0 s X B 8 z E e n T 0 l 8 J b M N N m p 2 9 2 J A Y 2 B w + z n L + 9 c T k J z f X u m k 2 t R 9 e r d x k m L 6 Y I D 1 B A Z 2 I R 2 N 5 M K + 5 w B e D Y k E u k q g n t j r 0 E Y 7 R z X h 2 N v A b B J i U K J 3 O n o e s G v P M X 3 k 5 n K W S N h h J o B m b + e 8 U c A p H h j P g c P W X O s F u z V 0 M c z 4 m u R 8 r T P f n q F U 9 1 f c u K 0 w c 5 f A e y 0 L C d o 9 o a y F S S 6 T r l G v l K W U v 3 w t X i R A s g W 3 j t n H J j c a n K V 2 f m 2 c C 3 q R k S k p P E M g + H X 1 9 d a W y U t h f l 4 N L g K r X T K O w p M 9 9 H R 8 o 7 C c J R 5 r A Z j u c V D C U p t f 5 h c U U V F x K b 1 + 6 D V 6 7 7 2 3 6 M P W t Z F S G G f C e N u h 2 v S 5 U / k c N 0 M J 1 / u w P 3 w c l U D i h k i A 1 a f C N X a z c / i M d F 3 a S O c Y C V V T W S a k M X v k G U A N f B 6 Z r l y 9 J g s O A T R W 0 W X 0 E R Y D p r / g 2 z A W t A x N c 9 M D f T Y Y Q W A i h 3 t / 1 0 J T + X j I K z P N M Y C L P H k n 6 y i g l Q L 7 r 5 v F o Z W F C c s 8 b 7 c Y Q t 1 E H 0 7 A 5 S 9 V g F 3 A o w u I n f Z o a s o 5 A 7 y O M U r U V y h C Y a G a H Z h y B D N 6 L u A k d + x L j m M + D b 7 v W p u B X B Q o C h H E 2 u r A Z F 2 j N f m 9 R E f q M i U W p g X Z Y T / e c 6 U Y u f c V j d 7 8 P x S J h G l w c F D K / J t c 0 5 U 0 g 3 B d f R t 8 N U a l Q v o Z + P r Y O G s n O e r U R j j H G C V w 2 j h 2 K c L y 9 c 7 O L k 5 R w E n l j 0 e S 1 t G a G P j F w W A w r z f U 1 2 X s f 4 B K Y Z 0 1 t E Y w J u 0 d O d Z c b S W c Y W l g + m v l B U n a X 5 1 W x U b m M p e c v I j 1 9 C 9 P H 6 W 9 e 5 r p 0 q X L 0 l / + 1 y 9 v G G p k Q C i j S Q X S S J h d X D p V J l n R K o G Z 5 + w 7 w T m m D x W a m 5 Z B X K h 8 G H c a G B i g P 3 z x J e 3 Z 0 0 o t + 4 6 L 9 e / 2 7 T v 0 g K X V 5 O S U q I L Z 1 j + 0 t O u F 8 X m 3 t D 7 o c 2 x F J L j l v / L M b x 3 f g 3 V m U M X M z H c c m W N g p g q t F C A p 9 v V 7 8 8 3 j T C a v H L h d 0 / a W v p q G I o / m j Z B G 5 b n m l M R V m k r A + b 2 5 6 t R G O M f 0 o W A e x 1 J q A F I K E u j T v / h E t g X D 9 B Q Q a / f u X X T 0 y G E 5 S i X b G o i 1 N O t t 7 M H n o 8 + B w d e t C p w b b M e 7 L a p / 0 j f l z d g c E w a E 5 a K + N C 4 T l k F S Y H R 0 z D p J c W f R Q n J a J F L s 0 b x R g Q X p + n 6 n w D F 9 K B y y b A f 2 j V C n 3 0 W o S i 8 6 w 6 J C Y P / + v e I b 4 D R 2 H O v y s m A s U a b 1 3 k p A o 4 E Z 7 0 Z 1 x g r c 3 R V x 2 l c V E + v p v U E l q d 5 + j m E i G p p l N V 5 t m L m v K p 5 h o s d + F T j j C 9 j L n 2 u H R R z 2 D b H g S 8 + J f e y p j l v 0 F b x B 0 r P r 0 0 Y 5 x 0 g o L M 2 Q j N H o H 5 m S Z e x Y b 1 M c T K c D H n d a O k F F u d K 9 O j P 5 i 8 J I x I 1 e b r G W g B a N P L W r z y 0 7 4 r I R D o j V P + 0 V I w K W 1 I T n F j + P 9 2 B d i g L T d y 1 p j j 4 w N h 8 d G h q m 4 e E R m e F i k N k w a Y J I X d B h 7 c M l Z J B R X T d p / O 8 Y 8 G 9 x x p 8 d s O y 1 N N Z Q z 4 R H w t l w 6 2 1 1 k J F o T T c 6 Q 8 1 e D f m 2 O X i b F T i O B t I k 2 7 o J o o F Y W L i 5 o y B B D 8 Y L q X C J L m t D u Y / 2 t + y g y J M v 6 Z t v v q V 7 d + / T 9 D Q s u C n Z G t u O 1 2 q M l E p R K 4 5 N 1 U R 5 b W d U w j 5 P k l 6 X S b q c j j 9 9 3 d y H A w 3 s d W l D / 8 7 c 6 n A E v 0 8 e a J R + F J Z s Q M e G S o D M w p 5 v 2 R s v w t I H 9 Q + t 6 F p b 9 b a h g O l Y 2 O f B W j 3 L Q F 5 j x y E c z I 0 + 6 1 J 5 j w P B 0 c y Y B h H q + 2 J T y M w q 3 3 1 V U Y o w n 1 y p B F U V R O m 7 R 1 6 u D z g e N E 7 t V S G 6 0 e u S 3 b C w 9 D 4 e i 3 J Y O Y T f e 1 t N p N 5 o O E b l k x Z H Y 3 x i U q b w / + k h S x / 3 w k 1 X Q D p 0 k L f J t H 7 A e M / N f j 8 9 G k 3 n P y Q X N C 7 0 e 1 B a i / B D Y N Z 6 w X g E t x i Z c B K l g M v / w b C X u k Y 9 1 M H + 9 1 3 8 f i 2 B 4 N / q 5 + e w x f l F v H T c G X C M U c K e 4 X M x b g H H Q z Q 9 P p z z Z A 2 o D h d e w h E 0 2 y B 6 N p 7 Z o J k + k c w o W a I e j 8 y 6 l 1 X P H + p J z C B G c U D t w x j 0 J i j P p w / R Q 3 p Q H V A O V 8 H q Z l V h n A J e X N f 7 N m K N b 1 Z 9 2 i j n G A l l x + x Y L 4 3 0 P y G v z 0 / X f r i m U 9 O 4 1 Y E R d h 3 Z x r r A v p 1 X r r 0 i M E a l 9 n 1 Q d S k X s N n o U s A M j J C 2 m J Y z U Y 7 W R e h w b Y T 2 V m J T H k U g u D n u P n n E u p e i m u I 4 9 + V i F J I u F d K Y V O s 9 X r I C O N I o 4 S + p p a r 6 V q q r L q H 2 A + 1 i G b I j U r R f h 7 a x X s B 5 V k Z p m F r k C F J Y / b C i O N v 0 b a A W V i w O n B h v o A a L U z K A j o m x Y f 5 I j F / 5 P U m K M m / j T B o Q 6 m a v l y b n l U Q 7 w g S E + u 8 k o 4 Q j J d T w s / t U W u C T j U p w + g Z m m 8 M Q A W D D / 4 K i p Y 9 b 2 c b a g O u s Z d I 2 S 1 z s Q J 8 K M 9 W f j v t k T 3 O Q y 7 7 a 2 L 4 J T S 6 k B 4 d T 1 F i q 1 L p d O 9 J b y H V P u C k S 4 z B I o w l F r q S Q D J u b u t g 1 F 6 o z w p w C R / W h T D + q e X c b p W K z 1 v o k n E d 0 6 d I V C V 9 5 j h q x j b W F m W Z 0 D k e S 5 q i 3 I M V 7 u 5 R F D 8 t O 7 A c F x F h r v M H S 5 s G w k k T Z m 1 i a 2 e X 4 X J A R s 8 u x t i n I h B G S s O R B X 6 q R J d W J p h A d q I 6 I K o j F h 6 0 V U T X l K B G R + 7 L r 0 0 Y 5 x 0 g o e y s T T u X J 8 n c 7 X n v t o B z n j z l n 2 3 h 5 w O a V A C y q 2 J k p F 2 B x n W C 1 E C V o 7 j c Y n f N Q 7 6 R H T O P Y 3 B O D w i j q + 0 N q I F 8 R J 8 X 9 L R + r e D F R 9 U A U 0 z e a Z b 4 8 H X f T x S d + u j O g L H 3 3 B z 1 U 4 G O J x p I L W O u N b F 4 E / O u z K L Z h j l + 1 h C o v C c q 4 h R 2 V l R V 0 / / 4 D a 2 n 0 a q G + Y R u r A f a i O J N j e c x K Z p + j 6 m O J e x + T D D F D K h B p Y s 5 F 9 4 Y 8 L J X S V j 3 l l M S C n 2 Q X S y S Z k B 6 R Z p F o h P x u V A p 7 X d o 4 J y q y E 9 w 8 S x 8 A p K r a k b m n t s H + g 4 c p 7 w X W 4 g D O a c s 2 J 6 D G g R B c v y 1 M h F C C q w U T h f + a y m I s 3 X B M q Y t K L T M 5 p F S a T N K P 0 n 2 p G a 4 u C b 7 m 9 2 O n 3 Y X 1 a a P c 8 p u W d U Y 4 G r c k V D D g 5 c x a W P W x t 3 Z o k a 2 N t / H y A D L J C S I 6 v p r 1 U f J e v L A D Q T p H P L K D E Y j T N 4 k x L E M k 4 x B X L u g B 4 V h a M a H y 8 o L k C 6 z f s p 2 V w j F G i a 6 R a e k j A R 5 W 9 / q G M 1 f u A p i E q j m 3 j Q 0 G Z k y A V N j q G q Z u Y K V F o / j E f 0 w M k E n 1 n V I 0 H 0 W a j U S Q U l o y I Z z n i w u Z l M k 8 R Y V l Z Q v q 0 0 Y 5 x 0 g o t 9 s j m 1 Q a a 9 / I x E J C A c a M u 4 2 N R 1 E A f R p 1 t h M G e j F / 7 4 P d E S k j W G h h V t 9 Z n E i X m S Y M n E U n W 5 o i U H Y Y v u o 7 p V J K F R y Z w f Y E K j 3 C 5 C s u y d y H Z C P B P x m / d u N d m J X z Y D B 9 6 k Z Z o Z + u 9 q S t S k Y d X K s V s 4 s d M 7 O N 5 U P t P 4 5 T I 3 1 y v h M A i x t 2 f D 3 F D o s K D z L Z E C / k v i 9 2 h D U o 9 D M h R P L Y C c M E 0 n G E I Y E q 8 v X h E R z G B i 1 G K m E M 6 s m o m 3 o m X V R S i j 7 3 w j q 1 E c 4 x R g m 4 g o L 0 e U S F A R c V z t 7 S s T S w v G A t g M 7 1 N t Y O N / v 8 s l Z q f N 4 j M 9 F x 8 I G 9 6 X u r O S J L 4 C H V I J l g g B C i 2 B y z R n y f O 0 m t 5 V E h 0 D C k k S b R f A T 3 c T i Z I J x g O D 4 d o p k w F h 1 i j k L u O v X S 3 b l 7 X W v T 5 K 8 B j j a W q 4 x l T M / M k t / n p c 5 H n b R v / z 5 J M 9 d W c 6 j X N l 4 + U M G w f i q Z Y n n C R d d Q E q O h W Y / M 1 Y t E k 1 T O 0 q d 3 k m h o m l X D w i i V 5 c X o 4 Z C L B j h t Z n K U j r Q E 6 U 6 / i x K J u C z h S C R i l I h h + Y Z a s h G P R Y i S U f r p z 9 5 W X + g A O K Y P B W B 6 S y S i l l b P T E / J q s 7 8 g g J 6 N p J 7 r t j z s G 3 A 2 F i g + U O Z G o M t T t a I c F H e 6 P O y m u i h M 1 0 + e j Q C 3 T t J 9 z h + l u O D U y 7 y p M K 0 t 3 R M 0 p R E g o R S P t Z H 2 f 1 g 0 F k z Z x z T h 4 I b m J q j r q 4 n c j A y D l o D M O 2 o s 1 s d 7 G r 6 U X W F O G F D l 9 I S 0 A J t G 0 6 A F E a m i q f G l Z I 0 P Y / N M 0 M S R n p T O d G z a L P q L 0 m a I Z M K + 9 y K T O X 5 M W p p q e H P X V i X N s o 5 S k K N z H D L t H e P b O J h T O g g 0 W u t F b J K E 0 D 6 o 2 t f c c Z K d B u O h y Y S X r n Q x P i g i W E M E Z h J f q 7 L L 2 G 3 K 0 k d w 1 o y y T 3 K O A G J l O f F 8 v g k h V h d R N r Y L J O v q V a + x S l w l F E C D t N J s G c b D B T Y h w + I z o z Q h Q u X 6 L P P v q C n T 7 v p Z z / 7 1 J J W 2 9 g E Y D Y p i a R I o h y k l C a N I R j 7 s T i H h U D K N w 6 z y 5 t K s c d E g o r 9 s P w l u E / F 6 V y D s + v Q R j r H D O w a h x Y p m B e k u r o 6 y + o 3 O D B A b e 1 H 6 O c / / 5 l s I Y Y d k r b 6 T q 5 b C Z B P F o m 4 w U y T R Y d B J k M w H Y c P C Q b J h H s O 1 4 Z F 1 W u v D t P E f I o K v O h X c x 3 I U Y c 2 0 j m q D w V 3 f 3 i O Y t G Y Z H 5 + v p p x H g g G 6 G 5 H r 4 S N Z L J v F b w N 5 4 K L M U 0 g I R V c W j o Z 8 s A U n i a R 8 l M s g Z D W X I Y V v L i e o A d D L K v Y r y m K 0 q n T J / g b F t a h j X S O 6 k M Z 5 L N k g u p X U 7 N T 4 t i e e d / e 3 V Y / C l j O A O + e i m 3 S b S T S a h 4 I Z J N M m j S K S E Y y 2 S W X c i A V B n B h T s c 1 T I a d D e G 9 C W Z p g u t F e t z S K X A k o f w + v 7 R I y M S h o S H Z 7 P L O 1 W / p M f e f l g P M g m i t i F P T j u 3 R 2 4 1 C h h Q C Q S S s i K X i T C B O S 3 J f C I 0 n f H O v x 5 W g Y / X K 6 u d 1 x Z k 7 G M h N 0 F x E E d G V i t P g N C S C 8 4 B B Z h m v c Z L r n Y 6 K 6 R y Z 1 9 H R S a l A O X 3 6 6 S d U V a k G f o 3 a V 1 + a m z C Y B d G 8 Q 0 m z x e 7 Z x n r C S B 0 Q R o W N 9 D F + 2 o F g W t 1 j R 5 S g f V V q F W 5 R I G a p e 0 l W / 3 x C r j h V 5 c d o 1 4 E D C + q N E 5 w j J V R I t t v l r E V G + k o p P N n H s R S N j o x a 5 n Q A P y A X / L Z 5 e t i T e x s v E 1 D d Q B I Q C b 4 m j Z Z I Q i 5 L O o F E X M b i K 4 L V F M U o 4 I E F L 0 G 7 S s M c j o u q l + D 7 l N a S o E J / l J p a 6 v T 3 O Q u O M 0 o Y N z 0 9 T X f v 3 a e g 3 y 3 H 2 z x 7 1 i 0 H C t h X 8 k Z s p 0 E A G A M A y d 7 b p W Z b A J B W 1 m z n b a w v Q B R N D E s q a e I Y K a S c L S z X 1 L 2 w 2 m G w F i o e 4 v N z M y r M D m S C K 8 + L 6 l N A n O k c K a G A v L J K 2 l F W R g U B S K q k z J i A j y U e C i 4 a n s 1 8 f G x n d X o P z j R K G y w G Z 7 z b h H o Z s C Q Q p F G a T I Y 4 o v q J r 8 K 4 L v d o 3 8 v 9 p q b S C H l Z 5 U M c 5 A k E 8 0 Q 6 o f + U i C f k 1 M O y Y J T 2 H I V 1 z 5 l w 3 D i U c U P z c b H q F e R z p n K G o q B w e o M 5 S x f L s L O R i z j Y j H F 7 y + b 1 h I z a K s I Y 0 r C z J I + Q z B b G N f t 1 d t g T A u N M 5 d q a B w I J i Y R I m B S r w q g Y 8 E v L d y y o L 0 5 x U g e d 6 n D C X X l F O Y X D I c n I c m S k D d m z J U b M P t k 2 c B l v Y 9 0 A E m E w P k 2 U B W Q y a d o h j H 4 Q D g S Q / h P H C / T M B 4 R R z l D x o h F s G a Z J x U 4 O C G A p 5 f U F c t Y V p z j H 9 q H g e k J u i s d 0 p 5 Q z F a e Q Y z b 6 e A 7 i A M M z C 1 c N L m a 4 2 M a L Q E s j E U 4 g C s J L k w l x E 4 b D e i b c 6 3 P H a V d Z h E m k y l g Z I J L k 4 r 6 y E A l p T K Q 4 l n C w a z / 5 M X / / w r r i F O f Y P p Q B J s r C t o 8 z d p H B T 5 4 8 p b 4 p f n g t e r K l 1 P z 2 J i 7 r A k W g N J F U m i a I I Y s h k Z X O 9 + o 4 p J H c p + 8 1 b l + l 2 k 5 Z r H h I 4 z K O R Z W p X J x I J i W d s H F P 9 v Z y T o P j C Z U q q + W M T c r s i Q h n N D J 3 f 1 V E C o u v q p t s u J R 1 R u w 2 1 g O K K I o s 2 r K X R S Z F G F b f J J 4 e Z 0 I a B m 7 z v X F q K Y t K / 0 m R h 6 + x L / 0 n 3 W 8 C i R A P s c q P t P a 3 T + n v d y 4 c a 5 Q w j r V t 6 y C 2 C + c v y D g U w v U l m O / H 9 + A 2 m 5 T i R m w b a w 5 b p m o C i a Q x Z M k i k 8 R x H W G Q C t f E J Y R A e y v D M s m 1 P F 9 L I t y j y Y Q 4 9 H S R T K z i q X V x y h i R V 1 x i 1 Q u n O j c m v z v 9 b 8 p X K n o 0 D r L e u 2 + v t F a 7 y y G l U H C Z D M q 1 + c p y z e Y F L 7 i J 5 p Y E 5 6 / K Y q X u W a S x 3 E I T O P p D 9 j g H u O X G c T V h O l I b l n V N S I d U A l F w v y E T T v 8 X F Q 9 x L v O Y n F Q Y p 6 O n f 2 6 r E c 7 9 c 7 z K Z 9 D T 0 y v 7 n S O T H z 3 q l M y v L o h y w a g W 0 E i p b I I B y 6 U J D m t + 5 S E E s j l N J H G Q R i A K h 4 U 4 c I Z g l k R K p 0 m / i X 1 s T H m 8 I U Q + V v W E Q J y m i A T p p M g k Y X Y e D 1 M P h G I X k + M / 1 T 1 O 2 s x y K W w a Q h U 0 t I l h A m p A U 5 M 6 j 3 d P e V g V J j t D K u x h E M s a d 1 q r r c d e B S h h Z C O R O E M U Q y S t 5 k m 6 I k g m m Z D G 5 K C k z M t 7 v Y b V d C 2 N z B Q i y z F x T B g k w u e A Y C K l t H t d L H u b A 4 7 v Q x m X Z L I E 8 / P F j I 5 W C 4 e w S c u W R C H o l p M d c K Y z s z X b n i C 7 G j C 1 D K F A F J 2 / h l y S Z q l 2 i k B C L C k T z A h P 0 u G 6 E J U E Y k w W L Z E 4 X Z G H f Q 6 L W q f T Q B w M i Y h 0 k j K O y w R p N J L 5 J a U 5 6 4 Q T n a M H d r N d s H a 3 t H B x V g V Q 0 J c e q 8 6 r K k w U D l p O J Y 1 w U o R B X f E 2 o Z Y F y T s m k A S V Z B L C g E Q S 1 q T R Y X M 9 Q 8 X T a R i o R b / J T i a l 2 v F 1 E A n l B l + T C d d Q Y j F N p F g s x p X T T W / 9 5 X 9 Y U A + c 7 F j l y 5 X s X D e e C I i E K i s r p a L 5 O 7 p Q V O E Y Y q F Q z 9 o O C H O 7 d W A b G b D U O e 3 U f D s l k Y y x Q R F F k 8 T m s t M y 7 0 3 Q G y y d j J q H N P G l r J h A N h 9 k Q r 9 4 Z G h Q y I Q 4 x p p i L K V 2 1 N T z U + a u B 0 5 1 r s u P e j Z d b c u b G 5 a j + r 1 e D 3 W M + G k 8 k s e F 4 C E 3 p 6 E w X A j D 5 x Z u Z x G r h 5 h B o Y 0 W 2 9 A A e c S D F c 4 k I Y 3 / h F h M E P Z x n 0 g g p M H X 6 U I e K 5 5 J K A 7 Q i U Y 1 X Q x x J Z k y y Q Q J B Q I Z H x I J T o 5 / D b M f m q M P / + M / q g f b R N g 0 R g k 7 Q g V V U j B Y 0 r G n M s q F B b U P U k p L K u O 4 p R y Y x s l 6 2 x L K D k U c C b D D v y G N J o i W 8 o o o H D Z p 4 i v S m H Q V N u k q z y 3 D A / s w I i 0 g E 8 I g k 0 4 L z S t T u S J V n F K J G L 3 / q 9 / I s 2 4 2 b B q j R L a L p t w U z M u j 8 b F x L p i 0 p U j U P y G X K l x V O d C 6 v u q k U n m g 8 i E d F m c R I g d B Q C o h V j q u j B A q n j Z I q D S 8 r 9 I M 2 E p / S R s d r P J R Z J K 4 J h H m 7 c G H M Q J + Q X E J e f 0 O O k V t B c 5 1 p b N 3 0 9 Y 0 z 2 S v W P s m P L t o P u 6 T / f y g + q G A l P r H Y V b 1 l A 9 V k H V c U f 3 g 4 x P k Z c t D S G T I w 3 8 6 U c W 1 Q x x k S a c z O X R Y i C J E M u m K Y H L d E A t p I B D 7 J x q U u g c J h T Q 1 s T V t z Q O R 0 A / G O F M 0 o q a T R Z l I m F q G a z / 5 m 7 9 X z 7 g J s S l V P o N E a T 1 V V V b S g S p 0 g F F Q M N E a t Q 8 + p J W t B U W 6 r g C m Q n A N 0 m 6 r I P 2 b M o l h f E M C R Q z j l O R R 6 Z l O q X Z y T S + x g D N E M n k p Z O J w w G 3 X F p h M I J C O W 2 T i M M g k U o n L S I g V h Y S K 0 Q e / / q 3 8 i s 2 K T U 0 o I F m y U w p C q X 3 a s c q n C l G R S 3 w 9 X o W 4 v W K p V p e r n 0 7 b 9 J D f Y p z + n R a Z F B E s E g k p j O O 8 s d I M c b S v 1 y 5 Z J O I 8 z P B t b j 5 q U + 8 0 m a I x J h a r c x a Z Q C Q O w 4 9 G 4 c d Z O s W o 7 d B x r U F s X m z a P p T l v D 4 a i J d R U k s n k V L s R G L p Q h V S Y Q o L + 6 o i q D R V C V T l k p o o c D 6 p 0 k T J d m n i 4 L c p A i g S K Y J k O 5 M H K h + k s b H e l 0 5 T e a X D 5 n 4 T N t f Z q f x W P g g D 8 s D B y G A m u h o y 9 Y z F 6 X a f i + 4 P p m h q L k b 5 h Q V U 1 7 Y / d x l v I u e 6 0 t X n / B q 0 D F y 5 1 s N U g O l c 9 6 O 4 D 4 U + l f S n X E h X Z n R j T k c 6 W k M J i 6 / 7 V x L H J 3 J c P H l 1 C E C W T D 8 D H O U r / I L r y p l 7 p d H Q 1 9 P E s 9 3 L h D F p m c T U c b m u 0 k E k I R 3 C I I z c B 1 I l q b E 0 S j v y Y H k F s U z / C U S D a h e n k e k k P R t F f 0 o 1 f G X + E J U E k / S T v / 0 H 9 R s 2 O V x X t w i h g I t X n v E v Y h I x k T x i n A C R l H E i P T 6 l S a S J h d F 4 k E Y I Z e b e C 7 E U k R B X 1 1 U s G y p 5 Y f p a A x V Z B 8 A L 7 Z s 0 / O M F l V + l K U I g r H w J a 1 8 5 R Q 6 5 L q R J p y k C K V 8 N 9 h o y g T i 4 h n T t i 0 t L t c O 1 a o N K Q y K j / k H l u 9 7 j Y u k E 7 U G R C Y e m V R f G 6 B e / + f u X k o c v A 1 u K U G g R L 1 3 t 1 k S C p F I S y p J U h l Q 2 Q i n L H 8 K K S C Y s P D J k U h H L T 0 N S d F r G h b U F K j U I I 2 G h g E 5 D X F 8 T I q g b D G n M N U m X N J D C d s 1 y 6 X Q J M y F M X A g k 1 9 N k U u l Z q q E O H 2 F C Q T r J L H E h k 5 J M N 3 r c Q i Z l O G L H Z E o l Y / R f / / n v W G t 3 1 q F p L 4 I t R S g A p I K k S p M q U 1 K J V B J i 2 d Q / G 5 F M m F + s O L j C I Z W G L 0 G a h k r X E U F G Z J n I U Q Q 6 i a u 1 D u i Q z Z e r K i K V 3 F y z w h K 3 h e 3 p 4 t L E y Q g L a Q x x d B i E M T 7 S x F d k M m F s A 4 b J s J B K k V i C V T u i m X C C w l F I K 5 B J 9 X F x p C e z j v 7 p v / 8 n 8 n A f e C v B d f X x 1 i I U E O P C v H T l K f + 6 N K k s Q g m R E D Z k Y i d h k M d O K u X 4 R f m g j n j s a x K J D 0 i a g b q 2 b E j u q y L I K A i u z O I J I S Q o F V w i 8 m / 3 8 c p / H D R h 8 b W T u + x x K w y y 2 M L W O J N d M n G a E A b X 7 a Q y E g o u L o d M 5 3 s V m R 6 P u G h s F m o f j D 8 w R m g j E c j E k g l n P P 3 n f / g 1 F R a p 0 1 W 2 E p h Q / c j x L Y f e 3 n F 6 / I S b S C G T J p U m l g t E A 4 m 0 E x V Q i A X S Z J K K X x R x T B o + H O l I V R G 8 Z I T 1 T S a 2 J F T m o 5 J L Q M B V W M f 1 V R O W f 7 z I q / a z 0 n G z v m 6 F x T E R b P d Y D k S x 4 g i D I C a M 6 y A O E 0 y I B I m k 0 o R I M K c z g R D 2 k D G J K 4 K J N I L K Z 1 Q 8 k V A x f m + c j h 4 / R M d P H M Y v 2 H J w X d u i h A K i 3 B E + f 7 G L i Q I C g V R M F s t I o a W V J a G M 7 + I 0 p k I 2 s U A Q S d d U Q T q + R K 7 B U 7 4 C 7 t X B Z Y D r r U a 6 K F C Z D a w w K r i Q Q i L 6 f f C V k x h 8 f Z 8 V z n J c q 7 P S T B y k A V H S Y S u u S a S k k i a U l a b 6 S p I m k g h k U g 7 D G S K l 0 G e i J B 0 / f o T e e P M 1 e d a t i C 1 N K A C D h m f P P 1 J k E V I p K W U I B S K p M E h g C K b C Y I V F K k M i z R T l I y 4 x / a + u K U + F d c q i S G c + K r o O M r g K 6 7 i E 0 m H L l 4 D 2 d R w V 3 6 Q h r J 2 5 r h w T w K S z E 0 K Y 9 K y w s f C J e s d p a U K p N K P 2 K d V O x U E m I Z A m k z J A q N M G / / 4 f / 5 Y K C p 1 3 p t N a w n X t y d Y m F A C L 0 5 n v H / C v Z c L Y D R X i F K l E W l l h E A V h 5 f O L C u M P D J J / v M i r + M p T v t y g P Z O i Y I + l s 1 1 C V l Q F U N + t R F R s F b D S x Z d 0 D p j r 8 L V T 9 + i w L V 0 5 Q x x b G G T R Y U U y d p o 8 6 b B N M i W M r 4 h k 1 D w 1 / g T 1 D h J K q X m c n f R f / v n v y B / Y O t a 8 x c C E G p C y e B X w 9 d c 3 K S X 9 J 6 3 + g V D S p 9 J k 0 o R S x A J 5 j A 9 m 2 M I M l Q Z C w c e / 8 v U L L l n h 5 Q E V X / 4 1 7 H E T x o t O y f A N O e Q m u U + F T b o i i l y R / l E 6 T Z F F 9 5 E Q t x P I + J p I C 0 m l y S Q k 0 m q e k A q S C e E Y + b w e + q d / + S 3 n 6 U r y Y v P i l S I U 8 P X X 1 7 m i g D x G U k F q M b F A G I S R Z s i T R S x + 0 X F U D u 3 L v 8 0 H c I 8 K M d S 1 5 0 J K Q R W F C u Y I Z / j s 5 B 8 v e A U 5 d B r i + p 4 0 c W w O 5 L D i C I M s O g y y 2 H 1 I I h M X M m U R C T 6 k E f s g k B q 0 V a Q K B A L 0 T / / j N 8 v 7 / V s E r h 9 e M U I B l y 4 9 o M m p E B M m r f p Z Z B I f B L K T y h A L 5 F C + / J k 4 a o x U G q Q p X y D J O r w s o F L r o M D E w R K J q V Q k g g w q o t L h q 5 v Z Z w J I k n 0 5 h n G 4 Z g t r c q V V O 0 g r 1 T d S J D I O a S C S 7 j N p Q o k R A s T S x g e o e X w j 1 d X X 0 C 9 / / R f y P K 8 O i P 4 / K 1 7 P C 0 f q Z h o 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 G u i d = " a 9 7 a 6 5 c 2 - 7 9 4 6 - 4 a 9 1 - 9 c 0 5 - 7 8 d 9 5 6 4 d b 3 a 0 "   R e v = " 1 "   R e v G u i d = " 6 0 4 4 c c b b - f 2 7 e - 4 7 9 9 - 8 a d 1 - 8 1 4 e 8 5 2 e 3 9 c f " 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E 5 E 5 B F 7 B - 5 9 D 1 - 4 2 6 A - 9 6 6 F - B 5 5 1 7 B 5 5 3 4 6 F } "   T o u r I d = " c 9 5 5 d 9 0 6 - c e 0 4 - 4 3 2 1 - 8 d 6 0 - c 4 a 5 8 5 c 0 f 1 7 b "   X m l V e r = " 6 "   M i n X m l V e r = " 3 " > < D e s c r i p t i o n > S o m e   d e s c r i p t i o n   f o r   t h e   t o u r   g o e s   h e r e < / D e s c r i p t i o n > < I m a g e > i V B O R w 0 K G g o A A A A N S U h E U g A A A N Q A A A B 1 C A Y A A A A 2 n s 9 T A A A A A X N S R 0 I A r s 4 c 6 Q A A A A R n Q U 1 B A A C x j w v 8 Y Q U A A A A J c E h Z c w A A A 2 A A A A N g A b T C 1 p 0 A A D f p S U R B V H h e 7 X 0 H d 1 x H l t 7 t 3 M g A k Y g M k C A Y Q I l B p K h E a S g q 7 M z O z u z M e u 0 9 n t k 9 a 6 / X 3 p / h X 2 O f P T 5 n 7 Z 2 R N N K M N B L F H C T m B A I M y D k D n b t 9 v 1 t V r 1 8 3 G i A A A s Q D i A + o r v B e d 7 + u q q / u r V v J 9 f n 5 a y l 6 h e F y u e j D Y 4 f o X n + S 9 p R N k 9 v t o f n 5 e X J 5 8 + j 7 T p / c 4 3 W n q M n X S U O D A 7 R z Z z W F Q m F q 2 L W X C v x E I y O j F A m H K Z F M U m N j g 9 x v R y Q a p T P f n q G y H W U U j 8 e p u r q a G p s a a X p q m h 4 / f k z H j r 2 h 7 1 x b z M / N U X 5 B g Y 5 l I p l M y O / M R i Q S I Y / H Q 1 6 v l 1 K p F C U S C Q k j j + A M T D y V S v L 9 X v L 5 f D Q 1 M 0 u X H / b o O 1 5 d M K F + e G U J t a e h h u a o m v Z X z g s p o l z 5 k 0 y M / P x 8 + t M D Z g s D F S s Z j 5 L b 6 6 e P 9 k Y k b i o X w g a 3 7 9 y h 8 h 3 l V F t b o 1 O I r l + / T s l E k t 7 Q p A G h U E G B c D h C 5 8 + f p z f f P E 5 F R U W S t h b A 8 7 v d b h 1 T z 2 g n A 5 4 B 1 + F m Z 2 a o M M d 3 2 + / P R p R J F w g G 5 X N A J P N d 8 A O B A H 1 5 5 V 5 G v r x q c H 1 + 4 d U k V M P O F g q n i m h 4 O k k t R e N U U + r i S p K g W 7 d u U 0 N 9 H d 2 b b a Y k 5 w z q 1 o n G C B U G 0 t m 0 W I V B Z b 5 7 9 x 6 / L 0 l 7 2 / Y y Q S M 0 N T l F p W W l 1 N H x i H b t a p H K G u Q K 2 d v b R + N j Y z Q 1 N U M f f 3 J a f 8 K L I 8 l S x c 1 S J h e y y Y U G B E S I x a K U l 5 e f c X 2 O J V x h Y a G E D U C i G L 8 n j x s c 3 B u P x e R + l 9 s l k i 0 Q C I o / P R e l S w 8 e 6 3 e 9 W n B 9 8 Y o R S i p 0 y Q E K x T x S Q V K J G F V E r l N F x Q 6 q q q z i G 4 h u D Q R p d E 6 1 v K h e p 9 v C U o E m J y e l k q H S 2 C u m w c z M N H V 1 P a H y 8 h 2 s N o Z o o H + A 9 u / f R + U V 5 S K Z x p h A P 1 z 7 k Q q K C o V c V Z W V 8 g w / / H C d W l q a q K Z G S b c w S 0 v c b 6 T Z Y o B a 5 2 e p 4 O Y K n W T 2 4 7 k A E N u E l 4 u 5 2 V k q 4 N 9 m S A V 1 D r 8 e 4 U g k z I 1 A H s d R V V y i C g q Z + H v 9 f n x / W k q Z f A n m F 9 C X l 2 5 J + F X C K 0 U o N x e 2 p + Q I t 8 w x S n E / 4 u T u E L m 5 k n z 2 2 R f S b z p 4 s J 0 G 3 A c o Q a r v B L z X P E f 9 f d 3 U 0 t w s c V S m S 5 e v s H r H B K y q p B 3 s A y A b K l t p a Y n E s 4 G K + s U f v q I P T 3 1 A Q 0 P D L B G C 0 p 8 y m J i Y p J 6 e b q q r q 6 O y s j L u m 4 3 w p 6 W 4 w v p F t c o v K J T v R o V d j C y Q H j 6 + f 7 W Y m Z 6 m o u J i C R t i g f C G 2 J B k I J A 9 D e A 7 6 c + P g n S 8 M U Z l + S m 6 w v l T X d d E J T t b 6 f b D u / x Z C X 3 n 1 g c T 6 s d X g l A V x a y m 5 L f S o Z 3 z U j F R Y e C 6 u h 5 z J a 6 V i j s z H 6 P L v e k + R b 4 v Q W 8 3 R 3 U s E 4 O D g 9 J g + / y K f C C W a Z 1 z 4 e 6 9 e 0 J K 9 M 9 G R 0 d p Z H i E 9 h / Y r 6 + m g W f q 6 + + X P t 3 u 3 b t 1 6 s t B d v 8 L i L E k A l H z C / I 5 3 5 T k w + + 0 3 z s 8 F a P b w 4 q I H p Z a R a 5 x O t F W S I 9 G g z Q 0 z 2 p g Y p i i s 3 1 y f a u D Z T S / b n F X V 1 5 E B 3 c 3 L S A T p F I / 7 R U y A U X 5 P j q 9 J 0 w f 7 A 6 z H 1 q U T E B v b z 9 V 7 6 x m 9 a 5 c 3 G J k m p q e o m + / / Y 7 8 X r + Q C X j 2 7 F l O M g G o w B P j E 6 w C t u i U l W F 0 Z F i H V g 4 Y H L I B A s F a G G Y V F u G p y Q n J O 5 A J p I I 6 W F W C f A u p + 1 1 J m k r u o G 8 f + a k s G J X f E 3 d X k q + I J X x W u W x F l 9 k c b U G 0 N 9 Z Q e 0 s d u Z J R i 0 w g w 9 D Q E F 2 / f o P e a Q 7 r O w 1 S Y i Y 3 C M U W Z h E M D 8 e O H V 1 S I g H 4 v t u 3 7 t I b b x y l P W 2 t O p W o t b W V v v v u e 3 k G P I 8 d 9 + 7 d Z + k 3 J G r V a l C B f i A D f Z w Z J j M q f S 7 A R A 7 Y r 8 f i M e m X z c 3 N 6 h S u I / o 3 B n V j U F x S K s 8 8 z Z 8 d D o f E E D E 5 M S H X Q K q T u 8 J 0 v C F M M d b y n o 4 m q c l 9 V 0 i V c J V S c e U R u W 8 r g w X 0 A p J t G d e + 9 y D V V h R T h P t M q K B P n z x j 6 d B N t b U 7 q b K y U i q T n R S o K P F k O g 7 k + T I r J K S a v e + T C / g c V K J r V 6 / R e + + 9 Q 8 W 6 X 2 J Q U l J C R 4 4 e p q d P n y 0 g l N f r o X f e e c u S m q u F l / t d R c U l G S p c O K S k C A D C g f C 4 j m e A i g l L H 6 R R A f f X D B K c b 3 Z y I 7 9 g v S w q K r Y s g 1 A H 7 b j a 7 Z f 0 s Z C P O i N t 9 G H r v O T H T C h J p Z W H c 5 b V V n F b V k J V 1 L V T b U G M o r E 4 P e r q l r S d N d X U 0 F A v h d 3 R 0 U H v v v u O p A O m Y t u l U y 7 A e L B j R 5 m O Z Q I E n Z 2 d p d t 3 7 t I 4 q 2 2 H D h / S V z K B 7 / r f / + t f 6 f j x Y w v 6 L O 3 t 7 S w 5 b 4 o E W 6 2 U W g z B P F j q 1 P f D o g c V b g z G D y Y J x p Z y W R U 9 n B Z n y Q W D h Y H P 5 6 e p i X E d U 3 G Y 4 G F q n 2 f p t r s 8 Z u U n / G 8 6 / H R q 9 5 z 8 n q n 5 J F X t P C j X t i J c f 7 h 4 f e k a t A n R 0 r S H a k v c N D i R p N D 8 L O 2 q 9 k m H G h V + K u K l k k B M V B 7 T p z G F v x z 0 9 f X T H S b M p 5 9 + r F M U 8 B k Y a 2 p q a p R x p s W A l v o P X 3 x F P / 3 Z p 2 K 9 W w w g 5 h e f / 4 F 2 7 d 4 t l b W u v p Y a G x o y J O p G A P m G v h a s g f g t x u K I v A U h z f N h D A + W P x N / f 3 d U 1 O c b A 3 n y n v r S B O f l P b m 2 l e D 6 w 6 W t R a i i o l K a p y a K z w 5 S K J V P n + x H w f X L D A Z D H K g 6 5 8 9 f o J M n 3 5 P 4 S m B I g 1 k B B q h M / f 3 9 o k b a 0 7 O B 7 z 9 7 9 h y r g e 8 u k E z Z O H v 2 v K h + p s K i 8 n 7 / / T m Z 3 o Q + 2 G p 4 h e 9 H B Q d Z 7 Y O 2 k y x t S s u U + f 9 5 g G o I a T Y 2 O k L l F Z U 6 F S b 3 K V E D 8 W D 4 j o n x M S o o q a D v u w I W q e A X c v Z E k 1 6 q K E x S P D r N f b F + u b Z V 4 P n t f / u X / 6 n D m x 5 F R S U 0 m 2 q W z n X C F a T T b R G W J n f E / G y X Q q j M / f 0 D V F 9 f r 1 O W B 5 i 7 7 9 y 5 J 3 0 f k B Q D t 9 3 d P V R W V k o V F R U 5 V S Y D 9 L 1 u 3 7 4 j B o q l 7 j P A w O r n n 3 / J K m o d 9 1 V U q 4 7 B 4 A L u r 3 z 1 5 V d U X F I s k t B O T P x G u K m p q Q w p O c 3 q 2 h c s F Y e H h / l + N Y 7 1 x z 9 + T f v 2 7 Z X r 6 G 8 9 j + A A G i K M c 4 X 4 t x Q y e Q x R A B g n Q C a D e C J G + c E A l e Q l a W B a m d r R Y Y 8 m 2 O e v e r M x S r W l H u q Z C l I q k T a C b H a 4 v t w y E s p F w b J D N B t i M r G u X p + 6 J c a D r q 4 u 7 p c c y F C v U O m 6 e 3 q p u q a B A t 7 l / 3 x I I v R t 3 n j j i B g W n o e J i Q l 6 9 K h T j B L o X 4 B M K w G e E 0 a U x 0 + e k M f t o b a 2 V i E X P g / P c p d V z z C r X y B r T 3 c f 9 4 s K q J A J d + j w 6 z K 1 C d b C A / v 3 0 a P O L v r o o w 8 t a Y f P P c O / Y 2 Z m R v p S b x 4 / y n 0 l H 6 t y Y S o p z e w f 4 n t A N j P v D + 8 F O S L h E I f V P W g g Q M o F 4 B u S 7 C 5 0 s W S j A o u A 8 D / e G 6 V E y k X d E 2 7 q G 3 r K 9 2 6 N w V 8 m 1 I 0 t Q S h P y S H u a y i L V H 3 y J u v 6 U T p 4 8 A D H E 3 T m z P d 0 6 t Q H U p C o 2 L f u d 9 N k 8 A B X A j 9 9 1 J Z t N l 8 a q F D / 7 / / + j n 7 1 6 1 / q l N y A V J i c n J L Z 6 S C z q U y r B a T D F H + m l 0 l x 8 e J l I T U + t 6 C g Q I j y 2 e + / o I b G e v k + p X q p / g 6 I 8 9 d / / Y u M 7 8 d n 9 f T 0 i F r 5 N 3 / z K 1 E l T 5 / + k D / P u 0 D 9 g 4 q H 6 U 1 Q O f E Z S / X 7 Y H I H A W H I A O H w O f i u r j E f S y K l C u M z 8 C i Y t d J a m e R r L K 2 T C f L H O + X 6 Z o f r y 8 u b n 1 C B H Y e 4 l Y 5 L 4 T W 4 7 l F D X Y 2 a Z u R V L T I s c 5 g 2 0 8 9 q 2 u j 4 O E W r U X l U A a + U U M C t 2 7 d p 9 6 5 d U p k X A w w X I N 9 r r 6 2 P R Q t S C U A D 8 e O P 1 5 k I k 5 R I p m T u o F J B 1 W A z 8 g S z 2 Q 2 h Q I w v v v h S J B Y k D 8 z z u A f z D M 1 c Q k O q U G h e T O N D Q 4 N U z C Q F s Y y U A 3 J N x E W D Z l R a I 8 3 g 5 q M u u v D U T i o X 5 f t T F I 7 z + 1 m 9 d b G E 8 i c 3 / 4 T a 5 y v O D k f R z k N c 8 A k x y x 7 e 0 U e 1 1 R h f S l h k A l D B Y D C A G f v N 4 8 e 4 w N N j P N 8 + C o p F y m A q 7 K a H w 7 l b Y f R N z p 2 / Q H t a W 5 c k E w D j w Q C r X K b i r z V g o Y T D 7 / r 0 0 0 / o 5 P s n q a m 5 k f t F b f T 1 N 9 9 b Z L G T C Y D U w i w M P L / p m 4 E E I K S B k S y Y t w e U l J S K y d 1 O J m B K 5 i 9 m w t 4 / x P e C l C A W y G O A O B x I 5 n Y l Z S 5 g g i 9 H P a u b H e I k b G p C B f 0 + e q N q n n 7 C Z I K q 8 e T J U w p w R z j b b I 3 C M 0 A F q y 1 J D 9 a i I G H e h f u 6 I 0 g 3 n 8 x R z 2 R m x Q H w + d e u / U j v v f u O V M S b / X 6 a i b j Y 9 9 G 3 n d y x t p E S Q D / n + L G j 0 v K / D P g 5 L 7 B U B B X 6 x I e / o N n Z O R o e G q b r N 9 S Y l k E P 9 x 1 B O g P k D d T F l l 2 Z l R n k M Q R C f k K y Z a O s v D w j b 4 H s O C T c 3 O y M 9 K V s v B b I v e Z + l 5 u J D X I t z P v N B D c L 3 0 3 6 5 6 b 2 O u 5 A s 6 q A g o i z m D l y 5 J C 0 z N m F m o 0 9 F X F + f y Y g p Y L e J A 3 0 q 0 m c I B f c d 5 0 B 8 T + 7 E a N Y z U d W + s i s m y 4 / C 7 D v Y V W L 6 B s m 5 O C M m 6 Z n Z u l J z w g 9 f v y E z p 2 7 K M / z M o A Z 6 g G W K J B A Y U + l z I T H K m G Q D N Y 8 N A g g B W a x 2 8 G y g k p 3 s A T K a o S y Y e 8 7 4 T u g Q m P J B 2 Z N A O N j o + J D K p m p S 6 Y c C g q L K J b A k p B 0 u Z g w p i j h K V C i I N V 8 s l b C m / V v 0 0 q o D 4 + 1 s 1 5 f J B X l 0 Y i H H g y l 9 X Y 7 c p G r k z v C b z V n T g R t K E 3 Q z M P f U 2 H l L p 2 i Y K Y i 5 R e W c O u / e I c c u N o x T b d 7 U 1 R e E q D q 6 i r 6 q 7 / 6 m S z H e B m A N D n Q v k 9 U z H 3 V M e q e 8 N C z 7 h 6 x c F 6 5 c k 0 G h + / f f 0 g 7 d + 7 M m N b k 5 k o 8 x 9 L s 6 6 + / o X H u X y 4 G E A W q I f I T Y 2 2 Y H Q E L o Z j L G Z j j B 6 A 8 M P C b S G T O 8 v B 7 o O b p i I Y p G y y h U S E s W H H R b K J W Y p s R m 3 K 2 e U 1 F G c 1 O j k n h w a H y t F W m p 7 s Y 5 C I T 4 J n v o 2 / u p I 0 R e b 4 U N Z f M y T K O i h I 1 P W c 1 y C u q o O b a U l H 3 B k K l 9 H T i + e N N a 4 n y i g r q 7 O y k o k C K G s s S V N / U S h 1 d P b R 3 b 6 u M o c 2 y 5 G h r 2 6 P v T u N X v / o l f f T R a Z n y p N Z 1 5 Y b q H + X O U 9 N 3 g k Q u 2 1 F O W P q P u Y M o H w B F A Z U v V x m x g q H A 5 E a V T K a Y v M T l k F X u m 8 F t S g n V V l P G u n l Q C g u W L R S K B z / I h s X I B L Q 2 V Z B 7 5 J K s x I W V 7 9 2 W C P e P f q D X X 3 + N T j R F J O 1 Y w + J L N 5 b C Y 5 Z + d w d 9 L P F i 1 F y m W u m x O T e r g + v f N 0 i S n y Y m u b / C + T I E l b S n g M L l 7 4 j 1 b o Z V U U x d W g q n T v 2 E z p 0 9 r 2 P E U i 3 G U q 6 b b t 6 8 R f f v 3 a c z Z 8 6 y O y e S D h v V Z A O G D A M M A G O p P A i G F c g / 9 m H C r L r W X p 3 O W 5 A M c g n l J X V S O l o s p a K Z E 4 o 3 C 1 x f X b m 5 e M 1 z I E 4 d O c A l F x H 1 A x X n y Z i b V T 6 v t R 4 H W I p M B h c v X h I 1 C P d i x y I Y G 7 K n D V 1 8 G q C 5 a B Z T l w G Q E l L C 4 M G w j w K s 8 r S U r + 1 k V w P 8 / m d a G k Y j I a 7 M 6 T l 0 Q D A + S L P d l + n j j z 9 a Y K n L R j c T 6 O n T b n r 7 7 R O y v w b G 8 d r 2 7 p F h C P S z k E c g D s a u M L a 3 H K B / C m t q g D W B c M w l D R b 6 o X h G T E a G W q 2 e l 2 / k / 0 Q i R s l 4 j G m V o J J g Z p / P 6 X D 9 8 c q t 5 9 c + h w B W v d 3 l e T L b G 4 U K M n z T E e D K m 8 i Q K M s h l B 1 Q c 9 C v M J N l A R g a Y L 1 b L f Z X x a i m J E E / 9 v p p N u K m N / j 5 i g J p 6 + J a 4 t I z 9 R 2 L I T Q / Q + 9 w 1 7 C 8 e O k + o E G I J c p n v / t c L K Z Y Z d z Z 1 b V g c B i z M D A 8 A W M I r J 5 A O D R P w T y V h z B C 3 G F J j W E I 5 m Q G 7 I S y A 3 G U H b Y n S D C h k k y s H f l j I s E 2 C 1 x / v L p 5 C P X x s Q M U 4 U I D m S C d k P k o G P h m g H a l Z A L O n b s g 6 5 Y M 8 B G w 2 q 0 l s B I 4 q / 6 8 M N D y Q 7 0 c W q Y 6 W R J M 0 v H G p V V Z T E f C 8 v y Z 2 T m Z a Y K 8 h j a A P E K D 0 9 6 + X 0 g k 9 8 5 F 6 W x H j P w F 5 V L p 3 9 8 d E R K N z 3 s k D x d D M T / H N B M N s J P K I l S K V X l N K M y i K C 9 c 3 F j i N G y a P l R Z U Q G N D A 1 a R M K u R P M R Z X U y W A 2 Z Q t x x P n T o N R 1 T i + P W m k w e z u W 1 J h M a k u 9 Y g i 6 X T A C k h b G G Z g N T p a 5 d / Y G + / t O f C d u e Y Q w L e W 0 k 9 y e f f C S r l L / + + s / W m N T l v m I h E 4 A e 0 D R L y b G 5 p c k E G D I B 2 e W H b B I D t G Q Y D B S Q d i / X u P M i 2 D S E O t b W I N Y z Z P r Y H O v e 8 U k a 6 u + R + B v 1 q z M g g E y X L 1 + V w V 4 A h Y d K t 9 a A + h j i v s N a 4 V q P M n v j e V e K 3 i k v d Y 4 s J C G 2 P U N f 6 R e / / L l s O H P i 7 e P 0 8 O F D W e p h g P w C u e C j T 2 Q H 6 v / N P j 9 V F b 7 Y J F f r J 7 n 0 l m T s J m Y z V w Q 7 G W g 7 2 X O 2 q 6 8 s p 9 G R E R l Q v H D h I t 3 9 4 S x 5 u d l v b G q W T C / N U 1 J r u c A y h m + / P S N j N h 9 8 c F K n E k 3 M r 1 / 7 4 v O s o v Z n A T 8 R / b r J 0 I s 9 Z + 9 0 Z l 8 q F o u L Z I p E 1 V b M A O b u 7 d q 1 i 8 b G x q 2 8 x T X s O Y g Z 8 G 5 X 5 u 8 5 X B u l D 1 m t b a t a u e F l Q d l x s U N K C U v Z h 9 y a j 8 B g l K 4 T T n W b Y k + J / Y 2 V d P v 2 X V F B 3 n r r h P R 3 0 F L e Y 3 0 d u N G / d G c b B Y a W 9 u r V a / T v / / 5 7 k X S w U N l 3 K 4 I K d Z 1 b 2 P X C 4 M y L q S 2 R u N r 7 D t L u R Z F t J M A s 8 0 8 + / Y j m 5 z L n H a o + T Z J + 9 7 v f y 5 Q l q H v 1 e g u B Z l + H v k t h R G 8 M 2 j m y v N 8 J N X h x q D L B 9 7 t k b I r V y X l f R p 1 w q n P 8 w G 5 Z v k + W B b z 1 1 p s y / c X e m p n + w + j s 4 q W D i o A O N d 6 F P R z M w j w D f N w l P Q t 6 P Y F p T a s F 1 M W z j w N p d W g N k K 2 C Y l 7 e z P S M L J g 0 M B X 6 5 z / / S y r h f P v p T z + V 2 S k w S r j c b j p Q O q j v Z K k 3 6 Z V G a b n j b d k N Q y 4 p h R d p 8 E B s j s 2 F u e H U 9 c K p 7 s V 0 h 5 e A y g K f q H r I c J P p l i + v 3 M I u 8 i t u 3 L g p U 4 B O n n y X i v S S 7 4 a 6 O h l b A d A H g Q F i d h V j T S v F S o w H B p i 4 e 2 f A R + e f r D 3 h T f 2 F D 7 P 7 + S d 5 d O D g Q e r r 6 6 P 5 k J J U a H i w 3 B + q H q S 6 W d y I t V T 1 n I + u R I h K k r 1 y 7 2 q A w f i d x b n 7 X C C y I Z O p r Z O z K 8 / D l w 2 u i u k H d p r D k S v Y 8 w 0 F u 6 A F Y 8 z N T E q 6 V / d P p q a m Z Z U s 9 n f A V B t M C r X P W w O q m G C z r N q g N Y U K 9 b K A Z e A r w W W u 5 O j 4 r 9 c M i 0 v P A v R j n 0 8 1 K B G 3 D K 7 O s e 8 P + F l S L b 0 k H V s H w L y O G R i z A 3 d p b 3 l 6 U H 0 l Q I N R G k h a q 6 b t D a Y h k / x p U u F q P K F U Q K c 6 R 0 u o U 4 f 3 S e E h g + 0 O w C a R B U V q G T r U F 2 w Q i Q m Z I B C s V J g 2 k z 2 D G m r G 5 Y F K u j a U 3 l z k Z Q I z 0 5 c D D I r O L D F Q u x a A d B 6 f y 3 y e j m H s P D t G p a V q o u t i w F o v 7 M k B o w 7 6 s 3 e u / J G O N S z c d X Y 5 2 F m S p J O 7 F r 5 X S I W A 1 F N + 0 a Q a G H V 0 l Z U Z J d b z O s 2 l E t j q K 8 8 i k Q E K E 5 u i t F U q i x J G 7 L F 5 C Y i E h X M g k v 2 c J o N z r D q p 1 m 5 j g L V T a J W f h + f t D b h e m A j 7 K R q J E j b b f B 4 g / Z 8 9 7 Z Z + 7 e u v H y R v Y o a a d 6 z M w p e r J I R I U v i c B 1 J W W k r h b l u y U 5 1 j 6 b 6 7 t k o W D B q p Z C e V x + M W v f 7 h s L I o I d z U 1 C T h X M D k V K h 4 a P k 3 G v F l P A M 2 L 9 m o J 2 0 7 + g F d O H 9 J L K r Z G B o e p j / / + T t Z a N n R 0 U m x e F T U a 5 j d o Q K 2 V q y M U C h R S M r 5 X G N 0 O s l q A M V X a t / Q 6 E b l z v P h W E I 1 V 5 e x u l e X Q S S E M a E V u x n Z 0 2 s W 6 d j C 1 L z e 5 v C V 4 t n E 8 1 t / S K i C d Z r 3 9 z z 0 h i r o 4 O v t 1 k J E s x 4 M 0 4 / O 6 y l a h w + / T s 3 N j a J e Y x Y 7 9 v i L h J X a h j H B p U 3 i m U B f 0 T Z J X a D K 1 k a a L F L N R z Y m b 5 Y D / u n q I Z 3 k s L O P z O X S 0 4 z s 5 H n 4 o E N 2 M R o Y G K B 3 G 9 X 2 w B X 5 C z M Y U 4 h g a n Y a c r b G W U C r v d R k 1 9 U i 6 E v n 4 2 J A V v d N B + k x a w d T I Z e s W A Z Q F r W 1 6 t i f s Z B f Z p 3 v 2 7 e P 9 u 5 t k w 1 h u h 6 r D V Z e q 4 m u a K w M j d 7 A 9 N J j V 1 I r m E x K b m N s L F 1 X n O Y c K a H e a G u S / e z s Z D J + / 0 A / v f P O 2 7 I v 3 s U L 5 6 m u J E G F w X Q J 3 h 1 U 4 y H r M Y V o L T A 6 6 3 n u l K E H Q 8 u b F b 5 S Y O n E c h B 1 F 1 F e f h G N T q s p X c j P x x M F 1 k T Z i s I k R W 1 S B W W D b Q i A w C r G r / u 1 B R T b M y 9 4 Q i 2 V L H A c 2 f e 0 d + U z M l 4 G H G m U K A z 6 q K W l 2 S K R A Q r z 4 4 8 / l t W h m C l x s L 2 d y o N z 3 C o k L f V u O a 3 d R g O T W r N + W g Y G 1 s l U v l x M h T 3 U W L + T H v W n z e G 9 U x 6 a K j g k 2 5 Z h / M i M / W E G C s 6 / 2 r 1 L n f C 4 G o C L 7 T t j M r R Q X W R n q n Z S a L p y C F z c F 8 X J K S r J S c 6 R z b j Z M D E b M I 1 j K 2 G D y q o q + v 6 P n 9 P Z r s C y 1 b s l 6 v G 6 I N c c P t U R X z z r b T 9 x Y 5 D C c o 2 L F H d n H l r t y y u l J 2 o v F q k 8 a O A w H e n E W 2 9 S 6 5 7 0 + V c r B T 5 r b N 4 t q u L w g q G F 3 C W 2 V I O 0 k e B S R e k 5 x x 3 c 1 S A 7 6 h h 1 D w 6 G C K g b B w 7 s Z 6 K l c x L H e b 5 5 + t c y D S Y b H u 7 Y 7 6 m M W + u k N g q + R Y T N r U X m H 2 K F 8 E Z X F l 9 i m v Y d O G A t F j T A 7 I V p q p J t 1 r C s / d / + 7 d + p q K h Q N n k B s C w D W s J K g d 8 7 y N K p i l V J / P R K 9 g W o E g u g E n H f 9 C z u y 6 w / G + 0 c J 6 E q i t U G j A b Y 1 w 7 j T j g 1 E K o e W j M D D C z 2 3 L + g Y w q F g R T 9 p D V M p 1 o j 1 F Q W f 2 5 / Z b 2 B z R x z A S p q L m D Z / X K M B + s J z H + s Y u m f C 9 j s H x u B f n k 3 R W 9 / 8 L F s 4 Y z p S N h S + a p e V r J S m J y Y j b i o t j h B c + w 3 l K K P Z M s j C e q 4 r g T 9 Q x v b W O a C 4 y b H u l n d M J I J w L w 7 D N L C m p S N + v p a 2 Y s P S 8 0 P s A 4 O a f R W U 4 S 8 t m b i Z U 4 v W g n Q b w j b S I W f e 1 8 b I 7 D l 1 p F V r v F a C z S 2 t F I p N 2 x L o b C o j N x B t X I X e 1 g 8 Y U K t R r J i i K B Q D x H A A g p j B 2 L T Y Z M 3 6 T w C 0 g 0 q J D l / I e I O c o 5 a v u H h 3 I L U M f 0 n + O j 0 4 i z c X O c u Y Y r M 2 P g 4 t V f H p G X b b L j V n 2 7 R M Y u j j z v + A G Y c l O c n V 7 1 w 8 k V R X a q e 6 3 n q M i T K B X 7 u F 9 l 7 A x q F f Z p V A U t n j H 2 p N V 9 g q G Z p p q e u 6 J d c d W m j H D 9 1 r u S N c U 3 V F X I M y 8 O H H a J 2 Y N c d n I m E d U u A k V o G 2 K L q U U e X 7 D m + G Y F W + E x n Q A 4 l M y o g W m A j Y c u Y V G u x M N G O Y N a Z w b n g s 0 1 9 w r j S Y u i Z 9 C 5 r X G 0 x 4 J 3 z U Z s 6 w e j m z 1 S L A W z j j / Y s s I U R 7 B 8 E 6 V X 9 c Y L L / D U b j J 1 l 3 M G d m 6 f p q R k h S 2 v r b k n H j I n F c P L k O z Q w M E h / + t M 3 N D E 5 m b F k G 8 s S n I 4 Y t 8 b o l x g E v S k q 8 K c r P Q 4 m W 0 u E Y + 7 n n o n 1 a F T N Q g d g K F g v Y D a I f T w L Q J 8 X D Q k M E 1 g B j C d l a q m L x m d P 9 m F k f 3 p m d Z N y 1 w u O 6 k O F 5 2 a p p K S I j h 0 / K v 0 m T H S F q T x 7 C Y Y d m J y J i Z r v v / + e m N s v X b 4 q 6 R g 3 W Y / Z B u s N z J y P x N f 3 u R c z i N g B 4 a C O 8 8 R g r a n Q a 4 t c 5 Y O d m a D q H q j O 3 n 8 + 8 x m M 8 I r F O a D r j x O c o / p Q w W B A T k + 3 G y V g n l 3 O D H H 0 s X B 8 z E e n T 0 l 8 J b M N N m p 2 9 2 J A Y 2 B w + z n L + 9 c T k J z f X u m k 2 t R 9 e r d x k m L 6 Y I D 1 B A Z 2 I R 2 N 5 M K + 5 w B e D Y k E u k q g n t j r 0 E Y 7 R z X h 2 N v A b B J i U K J 3 O n o e s G v P M X 3 k 5 n K W S N h h J o B m b + e 8 U c A p H h j P g c P W X O s F u z V 0 M c z 4 m u R 8 r T P f n q F U 9 1 f c u K 0 w c 5 f A e y 0 L C d o 9 o a y F S S 6 T r l G v l K W U v 3 w t X i R A s g W 3 j t n H J j c a n K V 2 f m 2 c C 3 q R k S k p P E M g + H X 1 9 d a W y U t h f l 4 N L g K r X T K O w p M 9 9 H R 8 o 7 C c J R 5 r A Z j u c V D C U p t f 5 h c U U V F x K b 1 + 6 D V 6 7 7 2 3 6 M P W t Z F S G G f C e N u h 2 v S 5 U / k c N 0 M J 1 / u w P 3 w c l U D i h k i A 1 a f C N X a z c / i M d F 3 a S O c Y C V V T W S a k M X v k G U A N f B 6 Z r l y 9 J g s O A T R W 0 W X 0 E R Y D p r / g 2 z A W t A x N c 9 M D f T Y Y Q W A i h 3 t / 1 0 J T + X j I K z P N M Y C L P H k n 6 y i g l Q L 7 r 5 v F o Z W F C c s 8 b 7 c Y Q t 1 E H 0 7 A 5 S 9 V g F 3 A o w u I n f Z o a s o 5 A 7 y O M U r U V y h C Y a G a H Z h y B D N 6 L u A k d + x L j m M + D b 7 v W p u B X B Q o C h H E 2 u r A Z F 2 j N f m 9 R E f q M i U W p g X Z Y T / e c 6 U Y u f c V j d 7 8 P x S J h G l w c F D K / J t c 0 5 U 0 g 3 B d f R t 8 N U a l Q v o Z + P r Y O G s n O e r U R j j H G C V w 2 j h 2 K c L y 9 c 7 O L k 5 R w E n l j 0 e S 1 t G a G P j F w W A w r z f U 1 2 X s f 4 B K Y Z 0 1 t E Y w J u 0 d O d Z c b S W c Y W l g + m v l B U n a X 5 1 W x U b m M p e c v I j 1 9 C 9 P H 6 W 9 e 5 r p 0 q X L 0 l / + 1 y 9 v G G p k Q C i j S Q X S S J h d X D p V J l n R K o G Z 5 + w 7 w T m m D x W a m 5 Z B X K h 8 G H c a G B i g P 3 z x J e 3 Z 0 0 o t + 4 6 L 9 e / 2 7 T v 0 g K X V 5 O S U q I L Z 1 j + 0 t O u F 8 X m 3 t D 7 o c 2 x F J L j l v / L M b x 3 f g 3 V m U M X M z H c c m W N g p g q t F C A p 9 v V 7 8 8 3 j T C a v H L h d 0 / a W v p q G I o / m j Z B G 5 b n m l M R V m k r A + b 2 5 6 t R G O M f 0 o W A e x 1 J q A F I K E u j T v / h E t g X D 9 B Q Q a / f u X X T 0 y G E 5 S i X b G o i 1 N O t t 7 M H n o 8 + B w d e t C p w b b M e 7 L a p / 0 j f l z d g c E w a E 5 a K + N C 4 T l k F S Y H R 0 z D p J c W f R Q n J a J F L s 0 b x R g Q X p + n 6 n w D F 9 K B y y b A f 2 j V C n 3 0 W o S i 8 6 w 6 J C Y P / + v e I b 4 D R 2 H O v y s m A s U a b 1 3 k p A o 4 E Z 7 0 Z 1 x g r c 3 R V x 2 l c V E + v p v U E l q d 5 + j m E i G p p l N V 5 t m L m v K p 5 h o s d + F T j j C 9 j L n 2 u H R R z 2 D b H g S 8 + J f e y p j l v 0 F b x B 0 r P r 0 0 Y 5 x 0 g o L M 2 Q j N H o H 5 m S Z e x Y b 1 M c T K c D H n d a O k F F u d K 9 O j P 5 i 8 J I x I 1 e b r G W g B a N P L W r z y 0 7 4 r I R D o j V P + 0 V I w K W 1 I T n F j + P 9 2 B d i g L T d y 1 p j j 4 w N h 8 d G h q m 4 e E R m e F i k N k w a Y J I X d B h 7 c M l Z J B R X T d p / O 8 Y 8 G 9 x x p 8 d s O y 1 N N Z Q z 4 R H w t l w 6 2 1 1 k J F o T T c 6 Q 8 1 e D f m 2 O X i b F T i O B t I k 2 7 o J o o F Y W L i 5 o y B B D 8 Y L q X C J L m t D u Y / 2 t + y g y J M v 6 Z t v v q V 7 d + / T 9 D Q s u C n Z G t u O 1 2 q M l E p R K 4 5 N 1 U R 5 b W d U w j 5 P k l 6 X S b q c j j 9 9 3 d y H A w 3 s d W l D / 8 7 c 6 n A E v 0 8 e a J R + F J Z s Q M e G S o D M w p 5 v 2 R s v w t I H 9 Q + t 6 F p b 9 b a h g O l Y 2 O f B W j 3 L Q F 5 j x y E c z I 0 + 6 1 J 5 j w P B 0 c y Y B h H q + 2 J T y M w q 3 3 1 V U Y o w n 1 y p B F U V R O m 7 R 1 6 u D z g e N E 7 t V S G 6 0 e u S 3 b C w 9 D 4 e i 3 J Y O Y T f e 1 t N p N 5 o O E b l k x Z H Y 3 x i U q b w / + k h S x / 3 w k 1 X Q D p 0 k L f J t H 7 A e M / N f j 8 9 G k 3 n P y Q X N C 7 0 e 1 B a i / B D Y N Z 6 w X g E t x i Z c B K l g M v / w b C X u k Y 9 1 M H + 9 1 3 8 f i 2 B 4 N / q 5 + e w x f l F v H T c G X C M U c K e 4 X M x b g H H Q z Q 9 P p z z Z A 2 o D h d e w h E 0 2 y B 6 N p 7 Z o J k + k c w o W a I e j 8 y 6 l 1 X P H + p J z C B G c U D t w x j 0 J i j P p w / R Q 3 p Q H V A O V 8 H q Z l V h n A J e X N f 7 N m K N b 1 Z 9 2 i j n G A l l x + x Y L 4 3 0 P y G v z 0 / X f r i m U 9 O 4 1 Y E R d h 3 Z x r r A v p 1 X r r 0 i M E a l 9 n 1 Q d S k X s N n o U s A M j J C 2 m J Y z U Y 7 W R e h w b Y T 2 V m J T H k U g u D n u P n n E u p e i m u I 4 9 + V i F J I u F d K Y V O s 9 X r I C O N I o 4 S + p p a r 6 V q q r L q H 2 A + 1 i G b I j U r R f h 7 a x X s B 5 V k Z p m F r k C F J Y / b C i O N v 0 b a A W V i w O n B h v o A a L U z K A j o m x Y f 5 I j F / 5 P U m K M m / j T B o Q 6 m a v l y b n l U Q 7 w g S E + u 8 k o 4 Q j J d T w s / t U W u C T j U p w + g Z m m 8 M Q A W D D / 4 K i p Y 9 b 2 c b a g O u s Z d I 2 S 1 z s Q J 8 K M 9 W f j v t k T 3 O Q y 7 7 a 2 L 4 J T S 6 k B 4 d T 1 F i q 1 L p d O 9 J b y H V P u C k S 4 z B I o w l F r q S Q D J u b u t g 1 F 6 o z w p w C R / W h T D + q e X c b p W K z 1 v o k n E d 0 6 d I V C V 9 5 j h q x j b W F m W Z 0 D k e S 5 q i 3 I M V 7 u 5 R F D 8 t O 7 A c F x F h r v M H S 5 s G w k k T Z m 1 i a 2 e X 4 X J A R s 8 u x t i n I h B G S s O R B X 6 q R J d W J p h A d q I 6 I K o j F h 6 0 V U T X l K B G R + 7 L r 0 0 Y 5 x 0 g o e y s T T u X J 8 n c 7 X n v t o B z n j z l n 2 3 h 5 w O a V A C y q 2 J k p F 2 B x n W C 1 E C V o 7 j c Y n f N Q 7 6 R H T O P Y 3 B O D w i j q + 0 N q I F 8 R J 8 X 9 L R + r e D F R 9 U A U 0 z e a Z b 4 8 H X f T x S d + u j O g L H 3 3 B z 1 U 4 G O J x p I L W O u N b F 4 E / O u z K L Z h j l + 1 h C o v C c q 4 h R 2 V l R V 0 / / 4 D a 2 n 0 a q G + Y R u r A f a i O J N j e c x K Z p + j 6 m O J e x + T D D F D K h B p Y s 5 F 9 4 Y 8 L J X S V j 3 l l M S C n 2 Q X S y S Z k B 6 R Z p F o h P x u V A p 7 X d o 4 J y q y E 9 w 8 S x 8 A p K r a k b m n t s H + g 4 c p 7 w X W 4 g D O a c s 2 J 6 D G g R B c v y 1 M h F C C q w U T h f + a y m I s 3 X B M q Y t K L T M 5 p F S a T N K P 0 n 2 p G a 4 u C b 7 m 9 2 O n 3 Y X 1 a a P c 8 p u W d U Y 4 G r c k V D D g 5 c x a W P W x t 3 Z o k a 2 N t / H y A D L J C S I 6 v p r 1 U f J e v L A D Q T p H P L K D E Y j T N 4 k x L E M k 4 x B X L u g B 4 V h a M a H y 8 o L k C 6 z f s p 2 V w j F G i a 6 R a e k j A R 5 W 9 / q G M 1 f u A p i E q j m 3 j Q 0 G Z k y A V N j q G q Z u Y K V F o / j E f 0 w M k E n 1 n V I 0 H 0 W a j U S Q U l o y I Z z n i w u Z l M k 8 R Y V l Z Q v q 0 0 Y 5 x 0 g o t 9 s j m 1 Q a a 9 / I x E J C A c a M u 4 2 N R 1 E A f R p 1 t h M G e j F / 7 4 P d E S k j W G h h V t 9 Z n E i X m S Y M n E U n W 5 o i U H Y Y v u o 7 p V J K F R y Z w f Y E K j 3 C 5 C s u y d y H Z C P B P x m / d u N d m J X z Y D B 9 6 k Z Z o Z + u 9 q S t S k Y d X K s V s 4 s d M 7 O N 5 U P t P 4 5 T I 3 1 y v h M A i x t 2 f D 3 F D o s K D z L Z E C / k v i 9 2 h D U o 9 D M h R P L Y C c M E 0 n G E I Y E q 8 v X h E R z G B i 1 G K m E M 6 s m o m 3 o m X V R S i j 7 3 w j q 1 E c 4 x R g m 4 g o L 0 e U S F A R c V z t 7 S s T S w v G A t g M 7 1 N t Y O N / v 8 s l Z q f N 4 j M 9 F x 8 I G 9 6 X u r O S J L 4 C H V I J l g g B C i 2 B y z R n y f O 0 m t 5 V E h 0 D C k k S b R f A T 3 c T i Z I J x g O D 4 d o p k w F h 1 i j k L u O v X S 3 b l 7 X W v T 5 K 8 B j j a W q 4 x l T M / M k t / n p c 5 H n b R v / z 5 J M 9 d W c 6 j X N l 4 + U M G w f i q Z Y n n C R d d Q E q O h W Y / M 1 Y t E k 1 T O 0 q d 3 k m h o m l X D w i i V 5 c X o 4 Z C L B j h t Z n K U j r Q E 6 U 6 / i x K J u C z h S C R i l I h h + Y Z a s h G P R Y i S U f r p z 9 5 W X + g A O K Y P B W B 6 S y S i l l b P T E / J q s 7 8 g g J 6 N p J 7 r t j z s G 3 A 2 F i g + U O Z G o M t T t a I c F H e 6 P O y m u i h M 1 0 + e j Q C 3 T t J 9 z h + l u O D U y 7 y p M K 0 t 3 R M 0 p R E g o R S P t Z H 2 f 1 g 0 F k z Z x z T h 4 I b m J q j r q 4 n c j A y D l o D M O 2 o s 1 s d 7 G r 6 U X W F O G F D l 9 I S 0 A J t G 0 6 A F E a m i q f G l Z I 0 P Y / N M 0 M S R n p T O d G z a L P q L 0 m a I Z M K + 9 y K T O X 5 M W p p q e H P X V i X N s o 5 S k K N z H D L t H e P b O J h T O g g 0 W u t F b J K E 0 D 6 o 2 t f c c Z K d B u O h y Y S X r n Q x P i g i W E M E Z h J f q 7 L L 2 G 3 K 0 k d w 1 o y y T 3 K O A G J l O f F 8 v g k h V h d R N r Y L J O v q V a + x S l w l F E C D t N J s G c b D B T Y h w + I z o z Q h Q u X 6 L P P v q C n T 7 v p Z z / 7 1 J J W 2 9 g E Y D Y p i a R I o h y k l C a N I R j 7 s T i H h U D K N w 6 z y 5 t K s c d E g o r 9 s P w l u E / F 6 V y D s + v Q R j r H D O w a h x Y p m B e k u r o 6 y + o 3 O D B A b e 1 H 6 O c / / 5 l s I Y Y d k r b 6 T q 5 b C Z B P F o m 4 w U y T R Y d B J k M w H Y c P C Q b J h H s O 1 4 Z F 1 W u v D t P E f I o K v O h X c x 3 I U Y c 2 0 j m q D w V 3 f 3 i O Y t G Y Z H 5 + v p p x H g g G 6 G 5 H r 4 S N Z L J v F b w N 5 4 K L M U 0 g I R V c W j o Z 8 s A U n i a R 8 l M s g Z D W X I Y V v L i e o A d D L K v Y r y m K 0 q n T J / g b F t a h j X S O 6 k M Z 5 L N k g u p X U 7 N T 4 t i e e d / e 3 V Y / C l j O A O + e i m 3 S b S T S a h 4 I Z J N M m j S K S E Y y 2 S W X c i A V B n B h T s c 1 T I a d D e G 9 C W Z p g u t F e t z S K X A k o f w + v 7 R I y M S h o S H Z 7 P L O 1 W / p M f e f l g P M g m i t i F P T j u 3 R 2 4 1 C h h Q C Q S S s i K X i T C B O S 3 J f C I 0 n f H O v x 5 W g Y / X K 6 u d 1 x Z k 7 G M h N 0 F x E E d G V i t P g N C S C 8 4 B B Z h m v c Z L r n Y 6 K 6 R y Z 1 9 H R S a l A O X 3 6 6 S d U V a k G f o 3 a V 1 + a m z C Y B d G 8 Q 0 m z x e 7 Z x n r C S B 0 Q R o W N 9 D F + 2 o F g W t 1 j R 5 S g f V V q F W 5 R I G a p e 0 l W / 3 x C r j h V 5 c d o 1 4 E D C + q N E 5 w j J V R I t t v l r E V G + k o p P N n H s R S N j o x a 5 n Q A P y A X / L Z 5 e t i T e x s v E 1 D d Q B I Q C b 4 m j Z Z I Q i 5 L O o F E X M b i K 4 L V F M U o 4 I E F L 0 G 7 S s M c j o u q l + D 7 l N a S o E J / l J p a 6 v T 3 O Q u O M 0 o Y N z 0 9 T X f v 3 a e g 3 y 3 H 2 z x 7 1 i 0 H C t h X 8 k Z s p 0 E A G A M A y d 7 b p W Z b A J B W 1 m z n b a w v Q B R N D E s q a e I Y K a S c L S z X 1 L 2 w 2 m G w F i o e 4 v N z M y r M D m S C K 8 + L 6 l N A n O k c K a G A v L J K 2 l F W R g U B S K q k z J i A j y U e C i 4 a n s 1 8 f G x n d X o P z j R K G y w G Z 7 z b h H o Z s C Q Q p F G a T I Y 4 o v q J r 8 K 4 L v d o 3 8 v 9 p q b S C H l Z 5 U M c 5 A k E 8 0 Q 6 o f + U i C f k 1 M O y Y J T 2 H I V 1 z 5 l w 3 D i U c U P z c b H q F e R z p n K G o q B w e o M 5 S x f L s L O R i z j Y j H F 7 y + b 1 h I z a K s I Y 0 r C z J I + Q z B b G N f t 1 d t g T A u N M 5 d q a B w I J i Y R I m B S r w q g Y 8 E v L d y y o L 0 5 x U g e d 6 n D C X X l F O Y X D I c n I c m S k D d m z J U b M P t k 2 c B l v Y 9 0 A E m E w P k 2 U B W Q y a d o h j H 4 Q D g S Q / h P H C / T M B 4 R R z l D x o h F s G a Z J x U 4 O C G A p 5 f U F c t Y V p z j H 9 q H g e k J u i s d 0 p 5 Q z F a e Q Y z b 6 e A 7 i A M M z C 1 c N L m a 4 2 M a L Q E s j E U 4 g C s J L k w l x E 4 b D e i b c 6 3 P H a V d Z h E m k y l g Z I J L k 4 r 6 y E A l p T K Q 4 l n C w a z / 5 M X / / w r r i F O f Y P p Q B J s r C t o 8 z d p H B T 5 4 8 p b 4 p f n g t e r K l 1 P z 2 J i 7 r A k W g N J F U m i a I I Y s h k Z X O 9 + o 4 p J H c p + 8 1 b l + l 2 k 5 Z r H h I 4 z K O R Z W p X J x I J i W d s H F P 9 v Z y T o P j C Z U q q + W M T c r s i Q h n N D J 3 f 1 V E C o u v q p t s u J R 1 R u w 2 1 g O K K I o s 2 r K X R S Z F G F b f J J 4 e Z 0 I a B m 7 z v X F q K Y t K / 0 m R h 6 + x L / 0 n 3 W 8 C i R A P s c q P t P a 3 T + n v d y 4 c a 5 Q w j r V t 6 y C 2 C + c v y D g U w v U l m O / H 9 + A 2 m 5 T i R m w b a w 5 b p m o C i a Q x Z M k i k 8 R x H W G Q C t f E J Y R A e y v D M s m 1 P F 9 L I t y j y Y Q 4 9 H S R T K z i q X V x y h i R V 1 x i 1 Q u n O j c m v z v 9 b 8 p X K n o 0 D r L e u 2 + v t F a 7 y y G l U H C Z D M q 1 + c p y z e Y F L 7 i J 5 p Y E 5 6 / K Y q X u W a S x 3 E I T O P p D 9 j g H u O X G c T V h O l I b l n V N S I d U A l F w v y E T T v 8 X F Q 9 x L v O Y n F Q Y p 6 O n f 2 6 r E c 7 9 c 7 z K Z 9 D T 0 y v 7 n S O T H z 3 q l M y v L o h y w a g W 0 E i p b I I B y 6 U J D m t + 5 S E E s j l N J H G Q R i A K h 4 U 4 c I Z g l k R K p 0 m / i X 1 s T H m 8 I U Q + V v W E Q J y m i A T p p M g k Y X Y e D 1 M P h G I X k + M / 1 T 1 O 2 s x y K W w a Q h U 0 t I l h A m p A U 5 M 6 j 3 d P e V g V J j t D K u x h E M s a d 1 q r r c d e B S h h Z C O R O E M U Q y S t 5 k m 6 I k g m m Z D G 5 K C k z M t 7 v Y b V d C 2 N z B Q i y z F x T B g k w u e A Y C K l t H t d L H u b A 4 7 v Q x m X Z L I E 8 / P F j I 5 W C 4 e w S c u W R C H o l p M d c K Y z s z X b n i C 7 G j C 1 D K F A F J 2 / h l y S Z q l 2 i k B C L C k T z A h P 0 u G 6 E J U E Y k w W L Z E 4 X Z G H f Q 6 L W q f T Q B w M i Y h 0 k j K O y w R p N J L 5 J a U 5 6 4 Q T n a M H d r N d s H a 3 t H B x V g V Q 0 J c e q 8 6 r K k w U D l p O J Y 1 w U o R B X f E 2 o Z Y F y T s m k A S V Z B L C g E Q S 1 q T R Y X M 9 Q 8 X T a R i o R b / J T i a l 2 v F 1 E A n l B l + T C d d Q Y j F N p F g s x p X T T W / 9 5 X 9 Y U A + c 7 F j l y 5 X s X D e e C I i E K i s r p a L 5 O 7 p Q V O E Y Y q F Q z 9 o O C H O 7 d W A b G b D U O e 3 U f D s l k Y y x Q R F F k 8 T m s t M y 7 0 3 Q G y y d j J q H N P G l r J h A N h 9 k Q r 9 4 Z G h Q y I Q 4 x p p i L K V 2 1 N T z U + a u B 0 5 1 r s u P e j Z d b c u b G 5 a j + r 1 e D 3 W M + G k 8 k s e F 4 C E 3 p 6 E w X A j D 5 x Z u Z x G r h 5 h B o Y 0 W 2 9 A A e c S D F c 4 k I Y 3 / h F h M E P Z x n 0 g g p M H X 6 U I e K 5 5 J K A 7 Q i U Y 1 X Q x x J Z k y y Q Q J B Q I Z H x I J T o 5 / D b M f m q M P / + M / q g f b R N g 0 R g k 7 Q g V V U j B Y 0 r G n M s q F B b U P U k p L K u O 4 p R y Y x s l 6 2 x L K D k U c C b D D v y G N J o i W 8 o o o H D Z p 4 i v S m H Q V N u k q z y 3 D A / s w I i 0 g E 8 I g k 0 4 L z S t T u S J V n F K J G L 3 / q 9 / I s 2 4 2 b B q j R L a L p t w U z M u j 8 b F x L p i 0 p U j U P y G X K l x V O d C 6 v u q k U n m g 8 i E d F m c R I g d B Q C o h V j q u j B A q n j Z I q D S 8 r 9 I M 2 E p / S R s d r P J R Z J K 4 J h H m 7 c G H M Q J + Q X E J e f 0 O O k V t B c 5 1 p b N 3 0 9 Y 0 z 2 S v W P s m P L t o P u 6 T / f y g + q G A l P r H Y V b 1 l A 9 V k H V c U f 3 g 4 x P k Z c t D S G T I w 3 8 6 U c W 1 Q x x k S a c z O X R Y i C J E M u m K Y H L d E A t p I B D 7 J x q U u g c J h T Q 1 s T V t z Q O R 0 A / G O F M 0 o q a T R Z l I m F q G a z / 5 m 7 9 X z 7 g J s S l V P o N E a T 1 V V V b S g S p 0 g F F Q M N E a t Q 8 + p J W t B U W 6 r g C m Q n A N 0 m 6 r I P 2 b M o l h f E M C R Q z j l O R R 6 Z l O q X Z y T S + x g D N E M n k p Z O J w w G 3 X F p h M I J C O W 2 T i M M g k U o n L S I g V h Y S K 0 Q e / / q 3 8 i s 2 K T U 0 o I F m y U w p C q X 3 a s c q n C l G R S 3 w 9 X o W 4 v W K p V p e r n 0 7 b 9 J D f Y p z + n R a Z F B E s E g k p j O O 8 s d I M c b S v 1 y 5 Z J O I 8 z P B t b j 5 q U + 8 0 m a I x J h a r c x a Z Q C Q O w 4 9 G 4 c d Z O s W o 7 d B x r U F s X m z a P p T l v D 4 a i J d R U k s n k V L s R G L p Q h V S Y Q o L + 6 o i q D R V C V T l k p o o c D 6 p 0 k T J d m n i 4 L c p A i g S K Y J k O 5 M H K h + k s b H e l 0 5 T e a X D 5 n 4 T N t f Z q f x W P g g D 8 s D B y G A m u h o y 9 Y z F 6 X a f i + 4 P p m h q L k b 5 h Q V U 1 7 Y / d x l v I u e 6 0 t X n / B q 0 D F y 5 1 s N U g O l c 9 6 O 4 D 4 U + l f S n X E h X Z n R j T k c 6 W k M J i 6 / 7 V x L H J 3 J c P H l 1 C E C W T D 8 D H O U r / I L r y p l 7 p d H Q 1 9 P E s 9 3 L h D F p m c T U c b m u 0 k E k I R 3 C I I z c B 1 I l q b E 0 S j v y Y H k F s U z / C U S D a h e n k e k k P R t F f 0 o 1 f G X + E J U E k / S T v / 0 H 9 R s 2 O V x X t w i h g I t X n v E v Y h I x k T x i n A C R l H E i P T 6 l S a S J h d F 4 k E Y I Z e b e C 7 E U k R B X 1 1 U s G y p 5 Y f p a A x V Z B 8 A L 7 Z s 0 / O M F l V + l K U I g r H w J a 1 8 5 R Q 6 5 L q R J p y k C K V 8 N 9 h o y g T i 4 h n T t i 0 t L t c O 1 a o N K Q y K j / k H l u 9 7 j Y u k E 7 U G R C Y e m V R f G 6 B e / + f u X k o c v A 1 u K U G g R L 1 3 t 1 k S C p F I S y p J U h l Q 2 Q i n L H 8 K K S C Y s P D J k U h H L T 0 N S d F r G h b U F K j U I I 2 G h g E 5 D X F 8 T I q g b D G n M N U m X N J D C d s 1 y 6 X Q J M y F M X A g k 1 9 N k U u l Z q q E O H 2 F C Q T r J L H E h k 5 J M N 3 r c Q i Z l O G L H Z E o l Y / R f / / n v W G t 3 1 q F p L 4 I t R S g A p I K k S p M q U 1 K J V B J i 2 d Q / G 5 F M m F + s O L j C I Z W G L 0 G a h k r X E U F G Z J n I U Q Q 6 i a u 1 D u i Q z Z e r K i K V 3 F y z w h K 3 h e 3 p 4 t L E y Q g L a Q x x d B i E M T 7 S x F d k M m F s A 4 b J s J B K k V i C V T u i m X C C w l F I K 5 B J 9 X F x p C e z j v 7 p v / 8 n 8 n A f e C v B d f X x 1 i I U E O P C v H T l K f + 6 N K k s Q g m R E D Z k Y i d h k M d O K u X 4 R f m g j n j s a x K J D 0 i a g b q 2 b E j u q y L I K A i u z O I J I S Q o F V w i 8 m / 3 8 c p / H D R h 8 b W T u + x x K w y y 2 M L W O J N d M n G a E A b X 7 a Q y E g o u L o d M 5 3 s V m R 6 P u G h s F m o f j D 8 w R m g j E c j E k g l n P P 3 n f / g 1 F R a p 0 1 W 2 E p h Q / c j x L Y f e 3 n F 6 / I S b S C G T J p U m l g t E A 4 m 0 E x V Q i A X S Z J K K X x R x T B o + H O l I V R G 8 Z I T 1 T S a 2 J F T m o 5 J L Q M B V W M f 1 V R O W f 7 z I q / a z 0 n G z v m 6 F x T E R b P d Y D k S x 4 g i D I C a M 6 y A O E 0 y I B I m k 0 o R I M K c z g R D 2 k D G J K 4 K J N I L K Z 1 Q 8 k V A x f m + c j h 4 / R M d P H M Y v 2 H J w X d u i h A K i 3 B E + f 7 G L i Q I C g V R M F s t I o a W V J a G M 7 + I 0 p k I 2 s U A Q S d d U Q T q + R K 7 B U 7 4 C 7 t X B Z Y D r r U a 6 K F C Z D a w w K r i Q Q i L 6 f f C V k x h 8 f Z 8 V z n J c q 7 P S T B y k A V H S Y S u u S a S k k i a U l a b 6 S p I m k g h k U g 7 D G S K l 0 G e i J B 0 / f o T e e P M 1 e d a t i C 1 N K A C D h m f P P 1 J k E V I p K W U I B S K p M E h g C K b C Y I V F K k M i z R T l I y 4 x / a + u K U + F d c q i S G c + K r o O M r g K 6 7 i E 0 m H L l 4 D 2 d R w V 3 6 Q h r J 2 5 r h w T w K S z E 0 K Y 9 K y w s f C J e s d p a U K p N K P 2 K d V O x U E m I Z A m k z J A q N M G / / 4 f / 5 Y K C p 1 3 p t N a w n X t y d Y m F A C L 0 5 n v H / C v Z c L Y D R X i F K l E W l l h E A V h 5 f O L C u M P D J J / v M i r + M p T v t y g P Z O i Y I + l s 1 1 C V l Q F U N + t R F R s F b D S x Z d 0 D p j r 8 L V T 9 + i w L V 0 5 Q x x b G G T R Y U U y d p o 8 6 b B N M i W M r 4 h k 1 D w 1 / g T 1 D h J K q X m c n f R f / v n v y B / Y O t a 8 x c C E G p C y e B X w 9 d c 3 K S X 9 J 6 3 + g V D S p 9 J k 0 o R S x A J 5 j A 9 m 2 M I M l Q Z C w c e / 8 v U L L l n h 5 Q E V X / 4 1 7 H E T x o t O y f A N O e Q m u U + F T b o i i l y R / l E 6 T Z F F 9 5 E Q t x P I + J p I C 0 m l y S Q k 0 m q e k A q S C e E Y + b w e + q d / + S 3 n 6 U r y Y v P i l S I U 8 P X X 1 7 m i g D x G U k F q M b F A G I S R Z s i T R S x + 0 X F U D u 3 L v 8 0 H c I 8 K M d S 1 5 0 J K Q R W F C u Y I Z / j s 5 B 8 v e A U 5 d B r i + p 4 0 c W w O 5 L D i C I M s O g y y 2 H 1 I I h M X M m U R C T 6 k E f s g k B q 0 V a Q K B A L 0 T / / j N 8 v 7 / V s E r h 9 e M U I B l y 4 9 o M m p E B M m r f p Z Z B I f B L K T y h A L 5 F C + / J k 4 a o x U G q Q p X y D J O r w s o F L r o M D E w R K J q V Q k g g w q o t L h q 5 v Z Z w J I k n 0 5 h n G 4 Z g t r c q V V O 0 g r 1 T d S J D I O a S C S 7 j N p Q o k R A s T S x g e o e X w j 1 d X X 0 C 9 / / R f y P K 8 O i P 4 / K 1 7 P C 0 f q Z h o A A A A A S U V O R K 5 C Y I I = < / I m a g e > < / T o u r > < / T o u r s > < / V i s u a l i z a t i o n > 
</file>

<file path=customXml/itemProps1.xml><?xml version="1.0" encoding="utf-8"?>
<ds:datastoreItem xmlns:ds="http://schemas.openxmlformats.org/officeDocument/2006/customXml" ds:itemID="{E5E5BF7B-59D1-426A-966F-B5517B55346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41077312-B3AD-4F4B-90CB-03537FAD6C4F}">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PF Data</vt:lpstr>
      <vt:lpstr>Analysis</vt:lpstr>
      <vt:lpstr>PF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tapish saun</cp:lastModifiedBy>
  <dcterms:created xsi:type="dcterms:W3CDTF">2021-12-12T19:13:53Z</dcterms:created>
  <dcterms:modified xsi:type="dcterms:W3CDTF">2024-01-05T10:42:31Z</dcterms:modified>
</cp:coreProperties>
</file>